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9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3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7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29.xml" ContentType="application/vnd.openxmlformats-officedocument.drawingml.chartshape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1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33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4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35.xml" ContentType="application/vnd.openxmlformats-officedocument.drawingml.chartshape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37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3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39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40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41.xml" ContentType="application/vnd.openxmlformats-officedocument.drawingml.chartshapes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2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3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4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45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7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4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49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0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51.xml" ContentType="application/vnd.openxmlformats-officedocument.drawingml.chartshapes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2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54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5.xml" ContentType="application/vnd.openxmlformats-officedocument.drawingml.chartshapes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57.xml" ContentType="application/vnd.openxmlformats-officedocument.drawingml.chartshapes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5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59.xml" ContentType="application/vnd.openxmlformats-officedocument.drawingml.chartshapes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60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61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62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drawings/drawing63.xml" ContentType="application/vnd.openxmlformats-officedocument.drawingml.chartshapes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4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65.xml" ContentType="application/vnd.openxmlformats-officedocument.drawingml.chartshapes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66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67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8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drawings/drawing69.xml" ContentType="application/vnd.openxmlformats-officedocument.drawingml.chartshapes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70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71.xml" ContentType="application/vnd.openxmlformats-officedocument.drawingml.chartshapes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72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73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4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75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76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77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78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79.xml" ContentType="application/vnd.openxmlformats-officedocument.drawingml.chartshapes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80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81.xml" ContentType="application/vnd.openxmlformats-officedocument.drawingml.chartshapes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82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83.xml" ContentType="application/vnd.openxmlformats-officedocument.drawingml.chartshapes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84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drawings/drawing85.xml" ContentType="application/vnd.openxmlformats-officedocument.drawingml.chartshapes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86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drawings/drawing87.xml" ContentType="application/vnd.openxmlformats-officedocument.drawingml.chartshapes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drawings/drawing89.xml" ContentType="application/vnd.openxmlformats-officedocument.drawingml.chartshapes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90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drawings/drawing91.xml" ContentType="application/vnd.openxmlformats-officedocument.drawingml.chartshapes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92.xml" ContentType="application/vnd.openxmlformats-officedocument.drawing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drawings/drawing93.xml" ContentType="application/vnd.openxmlformats-officedocument.drawingml.chartshapes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94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drawings/drawing95.xml" ContentType="application/vnd.openxmlformats-officedocument.drawingml.chartshapes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96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drawings/drawing97.xml" ContentType="application/vnd.openxmlformats-officedocument.drawingml.chartshapes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98.xml" ContentType="application/vnd.openxmlformats-officedocument.drawing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drawings/drawing99.xml" ContentType="application/vnd.openxmlformats-officedocument.drawingml.chartshapes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100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drawings/drawing101.xml" ContentType="application/vnd.openxmlformats-officedocument.drawingml.chartshapes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102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drawings/drawing103.xml" ContentType="application/vnd.openxmlformats-officedocument.drawingml.chartshapes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104.xml" ContentType="application/vnd.openxmlformats-officedocument.drawing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drawings/drawing105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106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drawings/drawing107.xml" ContentType="application/vnd.openxmlformats-officedocument.drawingml.chartshapes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drawings/drawing108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drawings/drawing109.xml" ContentType="application/vnd.openxmlformats-officedocument.drawingml.chartshapes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110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111.xml" ContentType="application/vnd.openxmlformats-officedocument.drawingml.chartshapes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112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drawings/drawing113.xml" ContentType="application/vnd.openxmlformats-officedocument.drawingml.chartshapes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drawings/drawing114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115.xml" ContentType="application/vnd.openxmlformats-officedocument.drawingml.chartshapes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116.xml" ContentType="application/vnd.openxmlformats-officedocument.drawing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drawings/drawing117.xml" ContentType="application/vnd.openxmlformats-officedocument.drawingml.chartshapes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11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drawings/drawing119.xml" ContentType="application/vnd.openxmlformats-officedocument.drawingml.chartshapes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drawings/drawing120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drawings/drawing121.xml" ContentType="application/vnd.openxmlformats-officedocument.drawingml.chartshapes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122.xml" ContentType="application/vnd.openxmlformats-officedocument.drawing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drawings/drawing123.xml" ContentType="application/vnd.openxmlformats-officedocument.drawingml.chartshapes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drawings/drawing124.xml" ContentType="application/vnd.openxmlformats-officedocument.drawing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drawings/drawing125.xml" ContentType="application/vnd.openxmlformats-officedocument.drawingml.chartshapes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drawings/drawing126.xml" ContentType="application/vnd.openxmlformats-officedocument.drawing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drawings/drawing127.xml" ContentType="application/vnd.openxmlformats-officedocument.drawingml.chartshapes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drawings/drawing128.xml" ContentType="application/vnd.openxmlformats-officedocument.drawing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drawings/drawing129.xml" ContentType="application/vnd.openxmlformats-officedocument.drawingml.chartshapes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drawings/drawing130.xml" ContentType="application/vnd.openxmlformats-officedocument.drawing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drawings/drawing131.xml" ContentType="application/vnd.openxmlformats-officedocument.drawingml.chartshapes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drawings/drawing132.xml" ContentType="application/vnd.openxmlformats-officedocument.drawing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drawings/drawing133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34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drawings/drawing135.xml" ContentType="application/vnd.openxmlformats-officedocument.drawingml.chartshapes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drawings/drawing136.xml" ContentType="application/vnd.openxmlformats-officedocument.drawing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drawings/drawing137.xml" ContentType="application/vnd.openxmlformats-officedocument.drawingml.chartshapes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drawings/drawing138.xml" ContentType="application/vnd.openxmlformats-officedocument.drawing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139.xml" ContentType="application/vnd.openxmlformats-officedocument.drawingml.chartshapes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drawings/drawing140.xml" ContentType="application/vnd.openxmlformats-officedocument.drawing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drawings/drawing141.xml" ContentType="application/vnd.openxmlformats-officedocument.drawingml.chartshapes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S:\LEED\2018 LEED Project\Output\2021 JIA Publication\Output tables\"/>
    </mc:Choice>
  </mc:AlternateContent>
  <xr:revisionPtr revIDLastSave="0" documentId="13_ncr:1_{19C309A0-28B0-4ED5-9DDC-54E64475B3BA}" xr6:coauthVersionLast="45" xr6:coauthVersionMax="45" xr10:uidLastSave="{00000000-0000-0000-0000-000000000000}"/>
  <bookViews>
    <workbookView xWindow="-120" yWindow="-120" windowWidth="29040" windowHeight="15840" tabRatio="841" xr2:uid="{00000000-000D-0000-FFFF-FFFF00000000}"/>
  </bookViews>
  <sheets>
    <sheet name="Contents" sheetId="171" r:id="rId1"/>
    <sheet name="Table 10.1" sheetId="180" r:id="rId2"/>
    <sheet name="Table 10.2" sheetId="181" r:id="rId3"/>
    <sheet name="Table 10.3" sheetId="182" r:id="rId4"/>
    <sheet name="Table 10.4" sheetId="183" r:id="rId5"/>
    <sheet name="Table 10.5" sheetId="184" r:id="rId6"/>
    <sheet name="Table 10.6" sheetId="185" r:id="rId7"/>
    <sheet name="Table 10.7" sheetId="186" r:id="rId8"/>
    <sheet name="Table 10.8" sheetId="187" r:id="rId9"/>
    <sheet name="Table 10.9" sheetId="188" r:id="rId10"/>
    <sheet name="Table 10.10" sheetId="189" r:id="rId11"/>
    <sheet name="Table 10.11" sheetId="190" r:id="rId12"/>
    <sheet name="Table 10.12" sheetId="191" r:id="rId13"/>
    <sheet name="Table 10.13" sheetId="192" r:id="rId14"/>
    <sheet name="Table 10.14" sheetId="193" r:id="rId15"/>
    <sheet name="Table 10.15" sheetId="194" r:id="rId16"/>
    <sheet name="Table 10.16" sheetId="195" r:id="rId17"/>
    <sheet name="Table 10.17" sheetId="196" r:id="rId18"/>
    <sheet name="Table 10.18" sheetId="197" r:id="rId19"/>
    <sheet name="Table 10.19" sheetId="198" r:id="rId20"/>
    <sheet name="Table 10.20" sheetId="199" r:id="rId21"/>
    <sheet name="Table 10.21" sheetId="200" r:id="rId22"/>
    <sheet name="Table 10.22" sheetId="201" r:id="rId23"/>
    <sheet name="Table 10.23" sheetId="202" r:id="rId24"/>
    <sheet name="Table 10.24" sheetId="203" r:id="rId25"/>
    <sheet name="Table 10.25" sheetId="204" r:id="rId26"/>
    <sheet name="Table 10.26" sheetId="205" r:id="rId27"/>
    <sheet name="Table 10.27" sheetId="206" r:id="rId28"/>
    <sheet name="Table 10.28" sheetId="207" r:id="rId29"/>
    <sheet name="Table 10.29" sheetId="208" r:id="rId30"/>
    <sheet name="Table 10.30" sheetId="209" r:id="rId31"/>
    <sheet name="Table 10.31" sheetId="210" r:id="rId32"/>
    <sheet name="Table 10.32" sheetId="211" r:id="rId33"/>
    <sheet name="Table 10.33" sheetId="212" r:id="rId34"/>
    <sheet name="Table 10.34" sheetId="213" r:id="rId35"/>
    <sheet name="Table 10.35" sheetId="214" r:id="rId36"/>
    <sheet name="Table 10.36" sheetId="215" r:id="rId37"/>
    <sheet name="Table 10.37" sheetId="216" r:id="rId38"/>
    <sheet name="Table 10.38" sheetId="217" r:id="rId39"/>
    <sheet name="Table 10.39" sheetId="218" r:id="rId40"/>
    <sheet name="Table 10.40" sheetId="219" r:id="rId41"/>
    <sheet name="Table 10.41" sheetId="220" r:id="rId42"/>
    <sheet name="Table 10.42" sheetId="221" r:id="rId43"/>
    <sheet name="Table 10.43" sheetId="222" r:id="rId44"/>
    <sheet name="Table 10.44" sheetId="223" r:id="rId45"/>
    <sheet name="Table 10.45" sheetId="224" r:id="rId46"/>
    <sheet name="Table 10.46" sheetId="225" r:id="rId47"/>
    <sheet name="Table 10.47" sheetId="226" r:id="rId48"/>
    <sheet name="Table 10.48" sheetId="227" r:id="rId49"/>
    <sheet name="Table 10.49" sheetId="228" r:id="rId50"/>
    <sheet name="Table 10.50" sheetId="229" r:id="rId51"/>
    <sheet name="Table 10.51" sheetId="230" r:id="rId52"/>
    <sheet name="Table 10.52" sheetId="231" r:id="rId53"/>
    <sheet name="Table 10.53" sheetId="232" r:id="rId54"/>
    <sheet name="Table 10.54" sheetId="233" r:id="rId55"/>
    <sheet name="Table 10.55" sheetId="234" r:id="rId56"/>
    <sheet name="Table 10.56" sheetId="235" r:id="rId57"/>
    <sheet name="Table 10.57" sheetId="236" r:id="rId58"/>
    <sheet name="Table 10.58" sheetId="237" r:id="rId59"/>
    <sheet name="Table 10.59" sheetId="238" r:id="rId60"/>
    <sheet name="Table 10.60" sheetId="239" r:id="rId61"/>
    <sheet name="Table 10.61" sheetId="240" r:id="rId62"/>
    <sheet name="Table 10.62" sheetId="241" r:id="rId63"/>
    <sheet name="Table 10.63" sheetId="242" r:id="rId64"/>
    <sheet name="Table 10.64" sheetId="243" r:id="rId65"/>
    <sheet name="Table 10.65" sheetId="244" r:id="rId66"/>
    <sheet name="Table 10.66" sheetId="245" r:id="rId67"/>
    <sheet name="Table 10.67" sheetId="246" r:id="rId68"/>
    <sheet name="Table 10.68" sheetId="247" r:id="rId69"/>
    <sheet name="Table 10.69" sheetId="248" r:id="rId70"/>
    <sheet name="Table 10.70" sheetId="249" r:id="rId71"/>
    <sheet name="State data for spotlight" sheetId="179" state="hidden" r:id="rId72"/>
  </sheets>
  <definedNames>
    <definedName name="_AMO_UniqueIdentifier" hidden="1">"'2995e12c-7f92-4103-a2d1-a1d598d57c6f'"</definedName>
    <definedName name="_xlnm.Print_Area" localSheetId="1">'Table 10.1'!$A$1:$P$98</definedName>
    <definedName name="_xlnm.Print_Area" localSheetId="10">'Table 10.10'!$A$1:$P$98</definedName>
    <definedName name="_xlnm.Print_Area" localSheetId="11">'Table 10.11'!$A$1:$P$98</definedName>
    <definedName name="_xlnm.Print_Area" localSheetId="12">'Table 10.12'!$A$1:$P$98</definedName>
    <definedName name="_xlnm.Print_Area" localSheetId="13">'Table 10.13'!$A$1:$P$98</definedName>
    <definedName name="_xlnm.Print_Area" localSheetId="14">'Table 10.14'!$A$1:$P$98</definedName>
    <definedName name="_xlnm.Print_Area" localSheetId="15">'Table 10.15'!$A$1:$P$98</definedName>
    <definedName name="_xlnm.Print_Area" localSheetId="16">'Table 10.16'!$A$1:$P$98</definedName>
    <definedName name="_xlnm.Print_Area" localSheetId="17">'Table 10.17'!$A$1:$P$98</definedName>
    <definedName name="_xlnm.Print_Area" localSheetId="18">'Table 10.18'!$A$1:$P$98</definedName>
    <definedName name="_xlnm.Print_Area" localSheetId="19">'Table 10.19'!$A$1:$P$98</definedName>
    <definedName name="_xlnm.Print_Area" localSheetId="2">'Table 10.2'!$A$1:$P$98</definedName>
    <definedName name="_xlnm.Print_Area" localSheetId="20">'Table 10.20'!$A$1:$P$98</definedName>
    <definedName name="_xlnm.Print_Area" localSheetId="21">'Table 10.21'!$A$1:$P$98</definedName>
    <definedName name="_xlnm.Print_Area" localSheetId="22">'Table 10.22'!$A$1:$P$98</definedName>
    <definedName name="_xlnm.Print_Area" localSheetId="23">'Table 10.23'!$A$1:$P$98</definedName>
    <definedName name="_xlnm.Print_Area" localSheetId="24">'Table 10.24'!$A$1:$P$98</definedName>
    <definedName name="_xlnm.Print_Area" localSheetId="25">'Table 10.25'!$A$1:$P$98</definedName>
    <definedName name="_xlnm.Print_Area" localSheetId="26">'Table 10.26'!$A$1:$P$98</definedName>
    <definedName name="_xlnm.Print_Area" localSheetId="27">'Table 10.27'!$A$1:$P$98</definedName>
    <definedName name="_xlnm.Print_Area" localSheetId="28">'Table 10.28'!$A$1:$P$98</definedName>
    <definedName name="_xlnm.Print_Area" localSheetId="29">'Table 10.29'!$A$1:$P$98</definedName>
    <definedName name="_xlnm.Print_Area" localSheetId="3">'Table 10.3'!$A$1:$P$98</definedName>
    <definedName name="_xlnm.Print_Area" localSheetId="30">'Table 10.30'!$A$1:$P$98</definedName>
    <definedName name="_xlnm.Print_Area" localSheetId="31">'Table 10.31'!$A$1:$P$98</definedName>
    <definedName name="_xlnm.Print_Area" localSheetId="32">'Table 10.32'!$A$1:$P$98</definedName>
    <definedName name="_xlnm.Print_Area" localSheetId="33">'Table 10.33'!$A$1:$P$98</definedName>
    <definedName name="_xlnm.Print_Area" localSheetId="34">'Table 10.34'!$A$1:$P$98</definedName>
    <definedName name="_xlnm.Print_Area" localSheetId="35">'Table 10.35'!$A$1:$P$98</definedName>
    <definedName name="_xlnm.Print_Area" localSheetId="36">'Table 10.36'!$A$1:$P$98</definedName>
    <definedName name="_xlnm.Print_Area" localSheetId="37">'Table 10.37'!$A$1:$P$98</definedName>
    <definedName name="_xlnm.Print_Area" localSheetId="38">'Table 10.38'!$A$1:$P$98</definedName>
    <definedName name="_xlnm.Print_Area" localSheetId="39">'Table 10.39'!$A$1:$P$98</definedName>
    <definedName name="_xlnm.Print_Area" localSheetId="4">'Table 10.4'!$A$1:$P$98</definedName>
    <definedName name="_xlnm.Print_Area" localSheetId="40">'Table 10.40'!$A$1:$P$98</definedName>
    <definedName name="_xlnm.Print_Area" localSheetId="41">'Table 10.41'!$A$1:$P$98</definedName>
    <definedName name="_xlnm.Print_Area" localSheetId="42">'Table 10.42'!$A$1:$P$98</definedName>
    <definedName name="_xlnm.Print_Area" localSheetId="43">'Table 10.43'!$A$1:$P$98</definedName>
    <definedName name="_xlnm.Print_Area" localSheetId="44">'Table 10.44'!$A$1:$P$98</definedName>
    <definedName name="_xlnm.Print_Area" localSheetId="45">'Table 10.45'!$A$1:$P$98</definedName>
    <definedName name="_xlnm.Print_Area" localSheetId="46">'Table 10.46'!$A$1:$P$98</definedName>
    <definedName name="_xlnm.Print_Area" localSheetId="47">'Table 10.47'!$A$1:$P$98</definedName>
    <definedName name="_xlnm.Print_Area" localSheetId="48">'Table 10.48'!$A$1:$P$98</definedName>
    <definedName name="_xlnm.Print_Area" localSheetId="49">'Table 10.49'!$A$1:$P$98</definedName>
    <definedName name="_xlnm.Print_Area" localSheetId="5">'Table 10.5'!$A$1:$P$98</definedName>
    <definedName name="_xlnm.Print_Area" localSheetId="50">'Table 10.50'!$A$1:$P$98</definedName>
    <definedName name="_xlnm.Print_Area" localSheetId="51">'Table 10.51'!$A$1:$P$98</definedName>
    <definedName name="_xlnm.Print_Area" localSheetId="52">'Table 10.52'!$A$1:$P$98</definedName>
    <definedName name="_xlnm.Print_Area" localSheetId="53">'Table 10.53'!$A$1:$P$98</definedName>
    <definedName name="_xlnm.Print_Area" localSheetId="54">'Table 10.54'!$A$1:$P$98</definedName>
    <definedName name="_xlnm.Print_Area" localSheetId="55">'Table 10.55'!$A$1:$P$98</definedName>
    <definedName name="_xlnm.Print_Area" localSheetId="56">'Table 10.56'!$A$1:$P$98</definedName>
    <definedName name="_xlnm.Print_Area" localSheetId="57">'Table 10.57'!$A$1:$P$98</definedName>
    <definedName name="_xlnm.Print_Area" localSheetId="58">'Table 10.58'!$A$1:$P$98</definedName>
    <definedName name="_xlnm.Print_Area" localSheetId="59">'Table 10.59'!$A$1:$P$98</definedName>
    <definedName name="_xlnm.Print_Area" localSheetId="6">'Table 10.6'!$A$1:$P$98</definedName>
    <definedName name="_xlnm.Print_Area" localSheetId="60">'Table 10.60'!$A$1:$P$98</definedName>
    <definedName name="_xlnm.Print_Area" localSheetId="61">'Table 10.61'!$A$1:$P$98</definedName>
    <definedName name="_xlnm.Print_Area" localSheetId="62">'Table 10.62'!$A$1:$P$98</definedName>
    <definedName name="_xlnm.Print_Area" localSheetId="63">'Table 10.63'!$A$1:$P$98</definedName>
    <definedName name="_xlnm.Print_Area" localSheetId="64">'Table 10.64'!$A$1:$P$98</definedName>
    <definedName name="_xlnm.Print_Area" localSheetId="65">'Table 10.65'!$A$1:$P$98</definedName>
    <definedName name="_xlnm.Print_Area" localSheetId="66">'Table 10.66'!$A$1:$P$98</definedName>
    <definedName name="_xlnm.Print_Area" localSheetId="67">'Table 10.67'!$A$1:$P$98</definedName>
    <definedName name="_xlnm.Print_Area" localSheetId="68">'Table 10.68'!$A$1:$P$98</definedName>
    <definedName name="_xlnm.Print_Area" localSheetId="69">'Table 10.69'!$A$1:$P$98</definedName>
    <definedName name="_xlnm.Print_Area" localSheetId="7">'Table 10.7'!$A$1:$P$98</definedName>
    <definedName name="_xlnm.Print_Area" localSheetId="70">'Table 10.70'!$A$1:$P$98</definedName>
    <definedName name="_xlnm.Print_Area" localSheetId="8">'Table 10.8'!$A$1:$P$98</definedName>
    <definedName name="_xlnm.Print_Area" localSheetId="9">'Table 10.9'!$A$1:$P$98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5" i="181" l="1"/>
  <c r="O14" i="181"/>
  <c r="O15" i="182"/>
  <c r="O14" i="182"/>
  <c r="O15" i="183"/>
  <c r="O14" i="183"/>
  <c r="O15" i="184"/>
  <c r="O14" i="184"/>
  <c r="O15" i="185"/>
  <c r="O14" i="185"/>
  <c r="O15" i="186"/>
  <c r="O14" i="186"/>
  <c r="O15" i="187"/>
  <c r="O14" i="187"/>
  <c r="O15" i="188"/>
  <c r="O14" i="188"/>
  <c r="O15" i="189"/>
  <c r="O14" i="189"/>
  <c r="O15" i="190"/>
  <c r="O14" i="190"/>
  <c r="O15" i="191"/>
  <c r="O14" i="191"/>
  <c r="O15" i="192"/>
  <c r="O14" i="192"/>
  <c r="O15" i="193"/>
  <c r="O14" i="193"/>
  <c r="O15" i="194"/>
  <c r="O14" i="194"/>
  <c r="O15" i="195"/>
  <c r="O14" i="195"/>
  <c r="O15" i="196"/>
  <c r="O14" i="196"/>
  <c r="O15" i="197"/>
  <c r="O14" i="197"/>
  <c r="O15" i="198"/>
  <c r="O14" i="198"/>
  <c r="O15" i="199"/>
  <c r="O14" i="199"/>
  <c r="O15" i="200"/>
  <c r="O14" i="200"/>
  <c r="O15" i="201"/>
  <c r="O14" i="201"/>
  <c r="O15" i="202"/>
  <c r="O14" i="202"/>
  <c r="O15" i="203"/>
  <c r="O14" i="203"/>
  <c r="O15" i="204"/>
  <c r="O14" i="204"/>
  <c r="O15" i="205"/>
  <c r="O14" i="205"/>
  <c r="O15" i="206"/>
  <c r="O14" i="206"/>
  <c r="O15" i="207"/>
  <c r="O14" i="207"/>
  <c r="O15" i="208"/>
  <c r="O14" i="208"/>
  <c r="O15" i="209"/>
  <c r="O14" i="209"/>
  <c r="O15" i="210"/>
  <c r="O14" i="210"/>
  <c r="O15" i="211"/>
  <c r="O14" i="211"/>
  <c r="O15" i="212"/>
  <c r="O14" i="212"/>
  <c r="O15" i="213"/>
  <c r="O14" i="213"/>
  <c r="O15" i="214"/>
  <c r="O14" i="214"/>
  <c r="O15" i="215"/>
  <c r="O14" i="215"/>
  <c r="O15" i="216"/>
  <c r="O14" i="216"/>
  <c r="O15" i="217"/>
  <c r="O14" i="217"/>
  <c r="O15" i="218"/>
  <c r="O14" i="218"/>
  <c r="O15" i="219"/>
  <c r="O14" i="219"/>
  <c r="O15" i="220"/>
  <c r="O14" i="220"/>
  <c r="O15" i="221"/>
  <c r="O14" i="221"/>
  <c r="O15" i="222"/>
  <c r="O14" i="222"/>
  <c r="O15" i="223"/>
  <c r="O14" i="223"/>
  <c r="O15" i="224"/>
  <c r="O14" i="224"/>
  <c r="O15" i="225"/>
  <c r="O14" i="225"/>
  <c r="O15" i="226"/>
  <c r="O14" i="226"/>
  <c r="O15" i="227"/>
  <c r="O14" i="227"/>
  <c r="O15" i="228"/>
  <c r="O14" i="228"/>
  <c r="O15" i="229"/>
  <c r="O14" i="229"/>
  <c r="O15" i="230"/>
  <c r="O14" i="230"/>
  <c r="O15" i="231"/>
  <c r="O14" i="231"/>
  <c r="O15" i="232"/>
  <c r="O14" i="232"/>
  <c r="O15" i="233"/>
  <c r="O14" i="233"/>
  <c r="O15" i="234"/>
  <c r="O14" i="234"/>
  <c r="O15" i="235"/>
  <c r="O14" i="235"/>
  <c r="O15" i="236"/>
  <c r="O14" i="236"/>
  <c r="O15" i="237"/>
  <c r="O14" i="237"/>
  <c r="O15" i="238"/>
  <c r="O14" i="238"/>
  <c r="O15" i="239"/>
  <c r="O14" i="239"/>
  <c r="O15" i="240"/>
  <c r="O14" i="240"/>
  <c r="O15" i="241"/>
  <c r="O14" i="241"/>
  <c r="O15" i="242"/>
  <c r="O14" i="242"/>
  <c r="O15" i="243"/>
  <c r="O14" i="243"/>
  <c r="O15" i="244"/>
  <c r="O14" i="244"/>
  <c r="O15" i="245"/>
  <c r="O14" i="245"/>
  <c r="O15" i="246"/>
  <c r="O14" i="246"/>
  <c r="O15" i="247"/>
  <c r="O14" i="247"/>
  <c r="O15" i="248"/>
  <c r="O14" i="248"/>
  <c r="O15" i="249"/>
  <c r="O14" i="249"/>
  <c r="O15" i="180"/>
  <c r="O14" i="180"/>
  <c r="AB38" i="181"/>
  <c r="AB37" i="181"/>
  <c r="AB38" i="182"/>
  <c r="AB37" i="182"/>
  <c r="AB38" i="183"/>
  <c r="AB37" i="183"/>
  <c r="AB38" i="184"/>
  <c r="AB37" i="184"/>
  <c r="AB38" i="185"/>
  <c r="AB37" i="185"/>
  <c r="AB38" i="186"/>
  <c r="AB37" i="186"/>
  <c r="AB38" i="187"/>
  <c r="AB37" i="187"/>
  <c r="AB38" i="188"/>
  <c r="AB37" i="188"/>
  <c r="AB38" i="189"/>
  <c r="AB37" i="189"/>
  <c r="AB38" i="190"/>
  <c r="AB37" i="190"/>
  <c r="AB38" i="191"/>
  <c r="AB37" i="191"/>
  <c r="AB38" i="192"/>
  <c r="AB37" i="192"/>
  <c r="AB38" i="193"/>
  <c r="AB37" i="193"/>
  <c r="AB38" i="194"/>
  <c r="AB37" i="194"/>
  <c r="AB38" i="195"/>
  <c r="AB37" i="195"/>
  <c r="AB38" i="196"/>
  <c r="AB37" i="196"/>
  <c r="AB38" i="197"/>
  <c r="AB37" i="197"/>
  <c r="AB38" i="198"/>
  <c r="AB37" i="198"/>
  <c r="AB38" i="199"/>
  <c r="AB37" i="199"/>
  <c r="AB38" i="200"/>
  <c r="AB37" i="200"/>
  <c r="AB38" i="201"/>
  <c r="AB37" i="201"/>
  <c r="AB38" i="202"/>
  <c r="AB37" i="202"/>
  <c r="AB38" i="203"/>
  <c r="AB37" i="203"/>
  <c r="AB38" i="204"/>
  <c r="AB37" i="204"/>
  <c r="AB38" i="205"/>
  <c r="AB37" i="205"/>
  <c r="AB38" i="206"/>
  <c r="AB37" i="206"/>
  <c r="AB38" i="207"/>
  <c r="AB37" i="207"/>
  <c r="AB38" i="208"/>
  <c r="AB37" i="208"/>
  <c r="AB38" i="209"/>
  <c r="AB37" i="209"/>
  <c r="AB38" i="211"/>
  <c r="AB37" i="211"/>
  <c r="AB38" i="212"/>
  <c r="AB37" i="212"/>
  <c r="AB38" i="213"/>
  <c r="AB37" i="213"/>
  <c r="AB38" i="214"/>
  <c r="AB37" i="214"/>
  <c r="AB38" i="215"/>
  <c r="AB37" i="215"/>
  <c r="AB38" i="216"/>
  <c r="AB37" i="216"/>
  <c r="AB38" i="217"/>
  <c r="AB37" i="217"/>
  <c r="AB38" i="218"/>
  <c r="AB37" i="218"/>
  <c r="AB38" i="219"/>
  <c r="AB37" i="219"/>
  <c r="AB38" i="220"/>
  <c r="AB37" i="220"/>
  <c r="AB38" i="221"/>
  <c r="AB37" i="221"/>
  <c r="AB38" i="222"/>
  <c r="AB37" i="222"/>
  <c r="AB38" i="223"/>
  <c r="AB37" i="223"/>
  <c r="AB38" i="224"/>
  <c r="AB37" i="224"/>
  <c r="AB38" i="225"/>
  <c r="AB37" i="225"/>
  <c r="AB38" i="226"/>
  <c r="AB37" i="226"/>
  <c r="AB38" i="227"/>
  <c r="AB37" i="227"/>
  <c r="AB38" i="228"/>
  <c r="AB37" i="228"/>
  <c r="AB38" i="229"/>
  <c r="AB37" i="229"/>
  <c r="AB38" i="230"/>
  <c r="AB37" i="230"/>
  <c r="AB38" i="231"/>
  <c r="AB37" i="231"/>
  <c r="AB38" i="232"/>
  <c r="AB37" i="232"/>
  <c r="AB38" i="233"/>
  <c r="AB37" i="233"/>
  <c r="AB38" i="234"/>
  <c r="AB37" i="234"/>
  <c r="AB38" i="235"/>
  <c r="AB37" i="235"/>
  <c r="AB38" i="236"/>
  <c r="AB37" i="236"/>
  <c r="AB38" i="237"/>
  <c r="AB37" i="237"/>
  <c r="AB38" i="238"/>
  <c r="AB37" i="238"/>
  <c r="AB38" i="239"/>
  <c r="AB37" i="239"/>
  <c r="AB38" i="240"/>
  <c r="AB37" i="240"/>
  <c r="AB38" i="241"/>
  <c r="AB37" i="241"/>
  <c r="AB38" i="242"/>
  <c r="AB37" i="242"/>
  <c r="AB38" i="243"/>
  <c r="AB37" i="243"/>
  <c r="AB38" i="244"/>
  <c r="AB37" i="244"/>
  <c r="AB38" i="245"/>
  <c r="AB37" i="245"/>
  <c r="AB38" i="246"/>
  <c r="AB37" i="246"/>
  <c r="AB38" i="247"/>
  <c r="AB37" i="247"/>
  <c r="AB38" i="248"/>
  <c r="AB37" i="248"/>
  <c r="AB38" i="249"/>
  <c r="AB37" i="249"/>
  <c r="AB38" i="180"/>
  <c r="AB37" i="180"/>
  <c r="AD128" i="249"/>
  <c r="AB128" i="249"/>
  <c r="AD127" i="249"/>
  <c r="AB127" i="249"/>
  <c r="AD125" i="249"/>
  <c r="AB125" i="249"/>
  <c r="AD124" i="249"/>
  <c r="AB124" i="249"/>
  <c r="AB122" i="249"/>
  <c r="AB121" i="249"/>
  <c r="AB120" i="249"/>
  <c r="AB118" i="249"/>
  <c r="AD111" i="249"/>
  <c r="AB111" i="249"/>
  <c r="AD110" i="249"/>
  <c r="AB110" i="249"/>
  <c r="AD109" i="249"/>
  <c r="AB109" i="249"/>
  <c r="AD108" i="249"/>
  <c r="AB108" i="249"/>
  <c r="AD105" i="249"/>
  <c r="AB105" i="249"/>
  <c r="AD104" i="249"/>
  <c r="AB104" i="249"/>
  <c r="N9" i="179"/>
  <c r="O90" i="249"/>
  <c r="N90" i="249"/>
  <c r="L9" i="179"/>
  <c r="M90" i="249"/>
  <c r="L90" i="249"/>
  <c r="J9" i="179"/>
  <c r="K90" i="249"/>
  <c r="AF9" i="249"/>
  <c r="G90" i="249"/>
  <c r="F90" i="249"/>
  <c r="AD9" i="249"/>
  <c r="E90" i="249"/>
  <c r="D90" i="249"/>
  <c r="AB9" i="249"/>
  <c r="C90" i="249"/>
  <c r="N8" i="179"/>
  <c r="O89" i="249"/>
  <c r="N89" i="249"/>
  <c r="L8" i="179"/>
  <c r="M89" i="249"/>
  <c r="L89" i="249"/>
  <c r="J8" i="179"/>
  <c r="K89" i="249"/>
  <c r="AF8" i="249"/>
  <c r="G89" i="249"/>
  <c r="F89" i="249"/>
  <c r="AD8" i="249"/>
  <c r="E89" i="249"/>
  <c r="D89" i="249"/>
  <c r="AB8" i="249"/>
  <c r="C89" i="249"/>
  <c r="N7" i="179"/>
  <c r="O88" i="249"/>
  <c r="N88" i="249"/>
  <c r="L7" i="179"/>
  <c r="M88" i="249"/>
  <c r="L88" i="249"/>
  <c r="J7" i="179"/>
  <c r="J88" i="249"/>
  <c r="AF7" i="249"/>
  <c r="G88" i="249"/>
  <c r="F88" i="249"/>
  <c r="AD7" i="249"/>
  <c r="E88" i="249"/>
  <c r="D88" i="249"/>
  <c r="AB7" i="249"/>
  <c r="C88" i="249"/>
  <c r="N6" i="179"/>
  <c r="O87" i="249"/>
  <c r="N87" i="249"/>
  <c r="L6" i="179"/>
  <c r="M87" i="249"/>
  <c r="L87" i="249"/>
  <c r="J6" i="179"/>
  <c r="J87" i="249"/>
  <c r="AF6" i="249"/>
  <c r="G87" i="249"/>
  <c r="F87" i="249"/>
  <c r="AD6" i="249"/>
  <c r="E87" i="249"/>
  <c r="D87" i="249"/>
  <c r="AB6" i="249"/>
  <c r="C87" i="249"/>
  <c r="N5" i="179"/>
  <c r="O86" i="249"/>
  <c r="N86" i="249"/>
  <c r="L5" i="179"/>
  <c r="M86" i="249"/>
  <c r="L86" i="249"/>
  <c r="J5" i="179"/>
  <c r="J86" i="249"/>
  <c r="AF5" i="249"/>
  <c r="G86" i="249"/>
  <c r="F86" i="249"/>
  <c r="AD5" i="249"/>
  <c r="E86" i="249"/>
  <c r="D86" i="249"/>
  <c r="AB5" i="249"/>
  <c r="C86" i="249"/>
  <c r="N4" i="179"/>
  <c r="O85" i="249"/>
  <c r="N85" i="249"/>
  <c r="L4" i="179"/>
  <c r="M85" i="249"/>
  <c r="L85" i="249"/>
  <c r="J4" i="179"/>
  <c r="J85" i="249"/>
  <c r="AF4" i="249"/>
  <c r="G85" i="249"/>
  <c r="F85" i="249"/>
  <c r="AD4" i="249"/>
  <c r="E85" i="249"/>
  <c r="D85" i="249"/>
  <c r="AB4" i="249"/>
  <c r="C85" i="249"/>
  <c r="N84" i="249"/>
  <c r="F84" i="249"/>
  <c r="A1" i="179"/>
  <c r="J82" i="249"/>
  <c r="S1" i="249"/>
  <c r="C82" i="249"/>
  <c r="A64" i="249"/>
  <c r="A49" i="249"/>
  <c r="AB34" i="249"/>
  <c r="AB33" i="249"/>
  <c r="AB32" i="249"/>
  <c r="AB31" i="249"/>
  <c r="A31" i="249"/>
  <c r="AB30" i="249"/>
  <c r="AB29" i="249"/>
  <c r="AB28" i="249"/>
  <c r="AB27" i="249"/>
  <c r="AB26" i="249"/>
  <c r="AB25" i="249"/>
  <c r="AB24" i="249"/>
  <c r="AB23" i="249"/>
  <c r="AB22" i="249"/>
  <c r="AB21" i="249"/>
  <c r="AB20" i="249"/>
  <c r="AB19" i="249"/>
  <c r="AB18" i="249"/>
  <c r="G18" i="249"/>
  <c r="A18" i="249"/>
  <c r="AB17" i="249"/>
  <c r="AB16" i="249"/>
  <c r="AB15" i="249"/>
  <c r="D15" i="249"/>
  <c r="D14" i="249"/>
  <c r="O13" i="249"/>
  <c r="D13" i="249"/>
  <c r="O12" i="249"/>
  <c r="D12" i="249"/>
  <c r="O11" i="249"/>
  <c r="O10" i="249"/>
  <c r="D10" i="249"/>
  <c r="O9" i="249"/>
  <c r="D9" i="249"/>
  <c r="O8" i="249"/>
  <c r="D8" i="249"/>
  <c r="A7" i="249"/>
  <c r="A4" i="249"/>
  <c r="AB2" i="249"/>
  <c r="A2" i="249"/>
  <c r="Y1" i="249"/>
  <c r="AD128" i="248"/>
  <c r="AB128" i="248"/>
  <c r="AD127" i="248"/>
  <c r="AB127" i="248"/>
  <c r="AD125" i="248"/>
  <c r="AB125" i="248"/>
  <c r="AD124" i="248"/>
  <c r="AB124" i="248"/>
  <c r="AB122" i="248"/>
  <c r="AB121" i="248"/>
  <c r="AB120" i="248"/>
  <c r="AB118" i="248"/>
  <c r="AD111" i="248"/>
  <c r="AB111" i="248"/>
  <c r="AD110" i="248"/>
  <c r="AB110" i="248"/>
  <c r="AD109" i="248"/>
  <c r="AB109" i="248"/>
  <c r="AD108" i="248"/>
  <c r="AB108" i="248"/>
  <c r="AD105" i="248"/>
  <c r="AB105" i="248"/>
  <c r="AD104" i="248"/>
  <c r="AB104" i="248"/>
  <c r="O90" i="248"/>
  <c r="N90" i="248"/>
  <c r="M90" i="248"/>
  <c r="L90" i="248"/>
  <c r="K90" i="248"/>
  <c r="AF9" i="248"/>
  <c r="G90" i="248"/>
  <c r="F90" i="248"/>
  <c r="AD9" i="248"/>
  <c r="E90" i="248"/>
  <c r="D90" i="248"/>
  <c r="AB9" i="248"/>
  <c r="C90" i="248"/>
  <c r="O89" i="248"/>
  <c r="N89" i="248"/>
  <c r="M89" i="248"/>
  <c r="L89" i="248"/>
  <c r="K89" i="248"/>
  <c r="AF8" i="248"/>
  <c r="G89" i="248"/>
  <c r="F89" i="248"/>
  <c r="AD8" i="248"/>
  <c r="E89" i="248"/>
  <c r="D89" i="248"/>
  <c r="AB8" i="248"/>
  <c r="C89" i="248"/>
  <c r="O88" i="248"/>
  <c r="N88" i="248"/>
  <c r="M88" i="248"/>
  <c r="L88" i="248"/>
  <c r="J88" i="248"/>
  <c r="AF7" i="248"/>
  <c r="G88" i="248"/>
  <c r="F88" i="248"/>
  <c r="AD7" i="248"/>
  <c r="E88" i="248"/>
  <c r="D88" i="248"/>
  <c r="AB7" i="248"/>
  <c r="C88" i="248"/>
  <c r="O87" i="248"/>
  <c r="N87" i="248"/>
  <c r="M87" i="248"/>
  <c r="L87" i="248"/>
  <c r="J87" i="248"/>
  <c r="AF6" i="248"/>
  <c r="G87" i="248"/>
  <c r="F87" i="248"/>
  <c r="AD6" i="248"/>
  <c r="E87" i="248"/>
  <c r="D87" i="248"/>
  <c r="AB6" i="248"/>
  <c r="C87" i="248"/>
  <c r="O86" i="248"/>
  <c r="N86" i="248"/>
  <c r="M86" i="248"/>
  <c r="L86" i="248"/>
  <c r="J86" i="248"/>
  <c r="AF5" i="248"/>
  <c r="G86" i="248"/>
  <c r="F86" i="248"/>
  <c r="AD5" i="248"/>
  <c r="E86" i="248"/>
  <c r="D86" i="248"/>
  <c r="AB5" i="248"/>
  <c r="C86" i="248"/>
  <c r="O85" i="248"/>
  <c r="N85" i="248"/>
  <c r="M85" i="248"/>
  <c r="L85" i="248"/>
  <c r="J85" i="248"/>
  <c r="AF4" i="248"/>
  <c r="G85" i="248"/>
  <c r="F85" i="248"/>
  <c r="AD4" i="248"/>
  <c r="E85" i="248"/>
  <c r="D85" i="248"/>
  <c r="AB4" i="248"/>
  <c r="C85" i="248"/>
  <c r="N84" i="248"/>
  <c r="F84" i="248"/>
  <c r="J82" i="248"/>
  <c r="S1" i="248"/>
  <c r="C82" i="248"/>
  <c r="A64" i="248"/>
  <c r="AB34" i="248"/>
  <c r="AB33" i="248"/>
  <c r="AB32" i="248"/>
  <c r="AB31" i="248"/>
  <c r="A31" i="248"/>
  <c r="AB30" i="248"/>
  <c r="AB29" i="248"/>
  <c r="AB28" i="248"/>
  <c r="AB27" i="248"/>
  <c r="AB26" i="248"/>
  <c r="AB25" i="248"/>
  <c r="AB24" i="248"/>
  <c r="AB23" i="248"/>
  <c r="AB22" i="248"/>
  <c r="AB21" i="248"/>
  <c r="AB20" i="248"/>
  <c r="AB19" i="248"/>
  <c r="AB18" i="248"/>
  <c r="G18" i="248"/>
  <c r="AB17" i="248"/>
  <c r="AB16" i="248"/>
  <c r="AB15" i="248"/>
  <c r="D15" i="248"/>
  <c r="D14" i="248"/>
  <c r="O13" i="248"/>
  <c r="D13" i="248"/>
  <c r="O12" i="248"/>
  <c r="D12" i="248"/>
  <c r="O11" i="248"/>
  <c r="O10" i="248"/>
  <c r="D10" i="248"/>
  <c r="O9" i="248"/>
  <c r="D9" i="248"/>
  <c r="O8" i="248"/>
  <c r="D8" i="248"/>
  <c r="A7" i="248"/>
  <c r="A4" i="248"/>
  <c r="AB2" i="248"/>
  <c r="A2" i="248"/>
  <c r="Y1" i="248"/>
  <c r="AD128" i="247"/>
  <c r="O10" i="247"/>
  <c r="AB128" i="247"/>
  <c r="AD127" i="247"/>
  <c r="O9" i="247"/>
  <c r="AB127" i="247"/>
  <c r="AD125" i="247"/>
  <c r="AB125" i="247"/>
  <c r="AD124" i="247"/>
  <c r="AB124" i="247"/>
  <c r="AB122" i="247"/>
  <c r="AB121" i="247"/>
  <c r="AB120" i="247"/>
  <c r="AB118" i="247"/>
  <c r="AD111" i="247"/>
  <c r="AB111" i="247"/>
  <c r="AD110" i="247"/>
  <c r="D14" i="247"/>
  <c r="AB110" i="247"/>
  <c r="AD109" i="247"/>
  <c r="D13" i="247"/>
  <c r="AB109" i="247"/>
  <c r="AD108" i="247"/>
  <c r="D12" i="247"/>
  <c r="AB108" i="247"/>
  <c r="AD105" i="247"/>
  <c r="AB105" i="247"/>
  <c r="AD104" i="247"/>
  <c r="AB104" i="247"/>
  <c r="O90" i="247"/>
  <c r="N90" i="247"/>
  <c r="M90" i="247"/>
  <c r="L90" i="247"/>
  <c r="K90" i="247"/>
  <c r="AF9" i="247"/>
  <c r="G90" i="247"/>
  <c r="F90" i="247"/>
  <c r="AD9" i="247"/>
  <c r="E90" i="247"/>
  <c r="D90" i="247"/>
  <c r="AB9" i="247"/>
  <c r="C90" i="247"/>
  <c r="O89" i="247"/>
  <c r="N89" i="247"/>
  <c r="M89" i="247"/>
  <c r="L89" i="247"/>
  <c r="K89" i="247"/>
  <c r="AF8" i="247"/>
  <c r="G89" i="247"/>
  <c r="F89" i="247"/>
  <c r="AD8" i="247"/>
  <c r="E89" i="247"/>
  <c r="D89" i="247"/>
  <c r="AB8" i="247"/>
  <c r="C89" i="247"/>
  <c r="O88" i="247"/>
  <c r="N88" i="247"/>
  <c r="M88" i="247"/>
  <c r="L88" i="247"/>
  <c r="J88" i="247"/>
  <c r="AF7" i="247"/>
  <c r="G88" i="247"/>
  <c r="F88" i="247"/>
  <c r="AD7" i="247"/>
  <c r="E88" i="247"/>
  <c r="D88" i="247"/>
  <c r="AB7" i="247"/>
  <c r="C88" i="247"/>
  <c r="O87" i="247"/>
  <c r="N87" i="247"/>
  <c r="M87" i="247"/>
  <c r="L87" i="247"/>
  <c r="J87" i="247"/>
  <c r="AF6" i="247"/>
  <c r="G87" i="247"/>
  <c r="F87" i="247"/>
  <c r="AD6" i="247"/>
  <c r="E87" i="247"/>
  <c r="D87" i="247"/>
  <c r="AB6" i="247"/>
  <c r="C87" i="247"/>
  <c r="O86" i="247"/>
  <c r="N86" i="247"/>
  <c r="M86" i="247"/>
  <c r="L86" i="247"/>
  <c r="J86" i="247"/>
  <c r="AF5" i="247"/>
  <c r="G86" i="247"/>
  <c r="F86" i="247"/>
  <c r="AD5" i="247"/>
  <c r="E86" i="247"/>
  <c r="D86" i="247"/>
  <c r="AB5" i="247"/>
  <c r="C86" i="247"/>
  <c r="O85" i="247"/>
  <c r="N85" i="247"/>
  <c r="M85" i="247"/>
  <c r="L85" i="247"/>
  <c r="J85" i="247"/>
  <c r="AF4" i="247"/>
  <c r="G85" i="247"/>
  <c r="F85" i="247"/>
  <c r="AD4" i="247"/>
  <c r="E85" i="247"/>
  <c r="D85" i="247"/>
  <c r="AB4" i="247"/>
  <c r="C85" i="247"/>
  <c r="N84" i="247"/>
  <c r="F84" i="247"/>
  <c r="J82" i="247"/>
  <c r="S1" i="247"/>
  <c r="C82" i="247"/>
  <c r="A64" i="247"/>
  <c r="A49" i="247"/>
  <c r="AB34" i="247"/>
  <c r="AB33" i="247"/>
  <c r="AB32" i="247"/>
  <c r="AB31" i="247"/>
  <c r="A31" i="247"/>
  <c r="AB30" i="247"/>
  <c r="AB29" i="247"/>
  <c r="AB28" i="247"/>
  <c r="AB27" i="247"/>
  <c r="AB26" i="247"/>
  <c r="AB25" i="247"/>
  <c r="AB24" i="247"/>
  <c r="AB23" i="247"/>
  <c r="AB22" i="247"/>
  <c r="AB21" i="247"/>
  <c r="AB20" i="247"/>
  <c r="AB19" i="247"/>
  <c r="AB18" i="247"/>
  <c r="G18" i="247"/>
  <c r="A18" i="247"/>
  <c r="AB17" i="247"/>
  <c r="AB16" i="247"/>
  <c r="AB15" i="247"/>
  <c r="D15" i="247"/>
  <c r="O13" i="247"/>
  <c r="O12" i="247"/>
  <c r="O11" i="247"/>
  <c r="D10" i="247"/>
  <c r="D9" i="247"/>
  <c r="O8" i="247"/>
  <c r="D8" i="247"/>
  <c r="A7" i="247"/>
  <c r="A4" i="247"/>
  <c r="AB2" i="247"/>
  <c r="A2" i="247"/>
  <c r="Y1" i="247"/>
  <c r="AD128" i="246"/>
  <c r="AB128" i="246"/>
  <c r="AD127" i="246"/>
  <c r="AB127" i="246"/>
  <c r="AD125" i="246"/>
  <c r="AB125" i="246"/>
  <c r="AD124" i="246"/>
  <c r="AB124" i="246"/>
  <c r="AB122" i="246"/>
  <c r="AB121" i="246"/>
  <c r="AB120" i="246"/>
  <c r="AB118" i="246"/>
  <c r="AD111" i="246"/>
  <c r="AB111" i="246"/>
  <c r="AD110" i="246"/>
  <c r="AB110" i="246"/>
  <c r="AD109" i="246"/>
  <c r="AB109" i="246"/>
  <c r="AD108" i="246"/>
  <c r="AB108" i="246"/>
  <c r="AD105" i="246"/>
  <c r="AB105" i="246"/>
  <c r="AD104" i="246"/>
  <c r="AB104" i="246"/>
  <c r="O90" i="246"/>
  <c r="N90" i="246"/>
  <c r="M90" i="246"/>
  <c r="L90" i="246"/>
  <c r="K90" i="246"/>
  <c r="AF9" i="246"/>
  <c r="G90" i="246"/>
  <c r="F90" i="246"/>
  <c r="AD9" i="246"/>
  <c r="E90" i="246"/>
  <c r="D90" i="246"/>
  <c r="AB9" i="246"/>
  <c r="C90" i="246"/>
  <c r="O89" i="246"/>
  <c r="N89" i="246"/>
  <c r="M89" i="246"/>
  <c r="L89" i="246"/>
  <c r="K89" i="246"/>
  <c r="AF8" i="246"/>
  <c r="G89" i="246"/>
  <c r="F89" i="246"/>
  <c r="AD8" i="246"/>
  <c r="E89" i="246"/>
  <c r="D89" i="246"/>
  <c r="AB8" i="246"/>
  <c r="C89" i="246"/>
  <c r="O88" i="246"/>
  <c r="N88" i="246"/>
  <c r="M88" i="246"/>
  <c r="L88" i="246"/>
  <c r="J88" i="246"/>
  <c r="AF7" i="246"/>
  <c r="G88" i="246"/>
  <c r="F88" i="246"/>
  <c r="AD7" i="246"/>
  <c r="E88" i="246"/>
  <c r="D88" i="246"/>
  <c r="AB7" i="246"/>
  <c r="C88" i="246"/>
  <c r="O87" i="246"/>
  <c r="N87" i="246"/>
  <c r="M87" i="246"/>
  <c r="L87" i="246"/>
  <c r="J87" i="246"/>
  <c r="AF6" i="246"/>
  <c r="G87" i="246"/>
  <c r="F87" i="246"/>
  <c r="AD6" i="246"/>
  <c r="E87" i="246"/>
  <c r="D87" i="246"/>
  <c r="AB6" i="246"/>
  <c r="C87" i="246"/>
  <c r="O86" i="246"/>
  <c r="N86" i="246"/>
  <c r="M86" i="246"/>
  <c r="L86" i="246"/>
  <c r="J86" i="246"/>
  <c r="AF5" i="246"/>
  <c r="G86" i="246"/>
  <c r="F86" i="246"/>
  <c r="AD5" i="246"/>
  <c r="E86" i="246"/>
  <c r="D86" i="246"/>
  <c r="AB5" i="246"/>
  <c r="C86" i="246"/>
  <c r="O85" i="246"/>
  <c r="N85" i="246"/>
  <c r="M85" i="246"/>
  <c r="L85" i="246"/>
  <c r="J85" i="246"/>
  <c r="AF4" i="246"/>
  <c r="G85" i="246"/>
  <c r="F85" i="246"/>
  <c r="AD4" i="246"/>
  <c r="E85" i="246"/>
  <c r="D85" i="246"/>
  <c r="AB4" i="246"/>
  <c r="C85" i="246"/>
  <c r="N84" i="246"/>
  <c r="F84" i="246"/>
  <c r="J82" i="246"/>
  <c r="S1" i="246"/>
  <c r="C82" i="246"/>
  <c r="A64" i="246"/>
  <c r="AB34" i="246"/>
  <c r="AB33" i="246"/>
  <c r="AB32" i="246"/>
  <c r="AB31" i="246"/>
  <c r="A31" i="246"/>
  <c r="AB30" i="246"/>
  <c r="AB29" i="246"/>
  <c r="AB28" i="246"/>
  <c r="AB27" i="246"/>
  <c r="AB26" i="246"/>
  <c r="AB25" i="246"/>
  <c r="AB24" i="246"/>
  <c r="AB23" i="246"/>
  <c r="AB22" i="246"/>
  <c r="AB21" i="246"/>
  <c r="AB20" i="246"/>
  <c r="AB19" i="246"/>
  <c r="AB18" i="246"/>
  <c r="G18" i="246"/>
  <c r="AB17" i="246"/>
  <c r="AB16" i="246"/>
  <c r="AB15" i="246"/>
  <c r="D15" i="246"/>
  <c r="D14" i="246"/>
  <c r="O13" i="246"/>
  <c r="D13" i="246"/>
  <c r="O12" i="246"/>
  <c r="D12" i="246"/>
  <c r="O11" i="246"/>
  <c r="O10" i="246"/>
  <c r="D10" i="246"/>
  <c r="O9" i="246"/>
  <c r="D9" i="246"/>
  <c r="O8" i="246"/>
  <c r="D8" i="246"/>
  <c r="A7" i="246"/>
  <c r="A4" i="246"/>
  <c r="AB2" i="246"/>
  <c r="A2" i="246"/>
  <c r="Y1" i="246"/>
  <c r="AD128" i="245"/>
  <c r="AB128" i="245"/>
  <c r="AD127" i="245"/>
  <c r="AB127" i="245"/>
  <c r="AD125" i="245"/>
  <c r="AB125" i="245"/>
  <c r="AD124" i="245"/>
  <c r="AB124" i="245"/>
  <c r="AB122" i="245"/>
  <c r="AB121" i="245"/>
  <c r="AB120" i="245"/>
  <c r="AB118" i="245"/>
  <c r="AD111" i="245"/>
  <c r="AB111" i="245"/>
  <c r="AD110" i="245"/>
  <c r="AB110" i="245"/>
  <c r="AD109" i="245"/>
  <c r="AB109" i="245"/>
  <c r="AD108" i="245"/>
  <c r="AB108" i="245"/>
  <c r="AD105" i="245"/>
  <c r="AB105" i="245"/>
  <c r="AD104" i="245"/>
  <c r="AB104" i="245"/>
  <c r="O90" i="245"/>
  <c r="N90" i="245"/>
  <c r="M90" i="245"/>
  <c r="L90" i="245"/>
  <c r="K90" i="245"/>
  <c r="AF9" i="245"/>
  <c r="G90" i="245"/>
  <c r="F90" i="245"/>
  <c r="AD9" i="245"/>
  <c r="E90" i="245"/>
  <c r="D90" i="245"/>
  <c r="AB9" i="245"/>
  <c r="C90" i="245"/>
  <c r="O89" i="245"/>
  <c r="N89" i="245"/>
  <c r="M89" i="245"/>
  <c r="L89" i="245"/>
  <c r="K89" i="245"/>
  <c r="AF8" i="245"/>
  <c r="G89" i="245"/>
  <c r="F89" i="245"/>
  <c r="AD8" i="245"/>
  <c r="E89" i="245"/>
  <c r="D89" i="245"/>
  <c r="AB8" i="245"/>
  <c r="C89" i="245"/>
  <c r="O88" i="245"/>
  <c r="N88" i="245"/>
  <c r="M88" i="245"/>
  <c r="L88" i="245"/>
  <c r="J88" i="245"/>
  <c r="AF7" i="245"/>
  <c r="G88" i="245"/>
  <c r="F88" i="245"/>
  <c r="AD7" i="245"/>
  <c r="E88" i="245"/>
  <c r="D88" i="245"/>
  <c r="AB7" i="245"/>
  <c r="C88" i="245"/>
  <c r="O87" i="245"/>
  <c r="N87" i="245"/>
  <c r="M87" i="245"/>
  <c r="L87" i="245"/>
  <c r="J87" i="245"/>
  <c r="AF6" i="245"/>
  <c r="G87" i="245"/>
  <c r="F87" i="245"/>
  <c r="AD6" i="245"/>
  <c r="E87" i="245"/>
  <c r="D87" i="245"/>
  <c r="AB6" i="245"/>
  <c r="C87" i="245"/>
  <c r="O86" i="245"/>
  <c r="N86" i="245"/>
  <c r="M86" i="245"/>
  <c r="L86" i="245"/>
  <c r="J86" i="245"/>
  <c r="AF5" i="245"/>
  <c r="G86" i="245"/>
  <c r="F86" i="245"/>
  <c r="AD5" i="245"/>
  <c r="E86" i="245"/>
  <c r="D86" i="245"/>
  <c r="AB5" i="245"/>
  <c r="C86" i="245"/>
  <c r="O85" i="245"/>
  <c r="N85" i="245"/>
  <c r="M85" i="245"/>
  <c r="L85" i="245"/>
  <c r="J85" i="245"/>
  <c r="AF4" i="245"/>
  <c r="G85" i="245"/>
  <c r="F85" i="245"/>
  <c r="AD4" i="245"/>
  <c r="E85" i="245"/>
  <c r="D85" i="245"/>
  <c r="AB4" i="245"/>
  <c r="C85" i="245"/>
  <c r="N84" i="245"/>
  <c r="F84" i="245"/>
  <c r="J82" i="245"/>
  <c r="S1" i="245"/>
  <c r="C82" i="245"/>
  <c r="A64" i="245"/>
  <c r="AB34" i="245"/>
  <c r="AB33" i="245"/>
  <c r="AB32" i="245"/>
  <c r="AB31" i="245"/>
  <c r="A31" i="245"/>
  <c r="AB30" i="245"/>
  <c r="AB29" i="245"/>
  <c r="AB28" i="245"/>
  <c r="AB27" i="245"/>
  <c r="AB26" i="245"/>
  <c r="AB25" i="245"/>
  <c r="AB24" i="245"/>
  <c r="AB23" i="245"/>
  <c r="AB22" i="245"/>
  <c r="AB21" i="245"/>
  <c r="AB20" i="245"/>
  <c r="AB19" i="245"/>
  <c r="AB18" i="245"/>
  <c r="G18" i="245"/>
  <c r="AB17" i="245"/>
  <c r="AB16" i="245"/>
  <c r="AB15" i="245"/>
  <c r="D15" i="245"/>
  <c r="D14" i="245"/>
  <c r="O13" i="245"/>
  <c r="D13" i="245"/>
  <c r="O12" i="245"/>
  <c r="D12" i="245"/>
  <c r="O11" i="245"/>
  <c r="O10" i="245"/>
  <c r="D10" i="245"/>
  <c r="O9" i="245"/>
  <c r="D9" i="245"/>
  <c r="O8" i="245"/>
  <c r="D8" i="245"/>
  <c r="A7" i="245"/>
  <c r="A4" i="245"/>
  <c r="AB2" i="245"/>
  <c r="A2" i="245"/>
  <c r="Y1" i="245"/>
  <c r="AD128" i="244"/>
  <c r="AB128" i="244"/>
  <c r="AD127" i="244"/>
  <c r="AB127" i="244"/>
  <c r="AD125" i="244"/>
  <c r="AB125" i="244"/>
  <c r="AD124" i="244"/>
  <c r="AB124" i="244"/>
  <c r="AB122" i="244"/>
  <c r="AB121" i="244"/>
  <c r="AB120" i="244"/>
  <c r="AB118" i="244"/>
  <c r="AD111" i="244"/>
  <c r="AB111" i="244"/>
  <c r="AD110" i="244"/>
  <c r="AB110" i="244"/>
  <c r="AD109" i="244"/>
  <c r="AB109" i="244"/>
  <c r="AD108" i="244"/>
  <c r="AB108" i="244"/>
  <c r="AD105" i="244"/>
  <c r="AB105" i="244"/>
  <c r="AD104" i="244"/>
  <c r="AB104" i="244"/>
  <c r="O90" i="244"/>
  <c r="N90" i="244"/>
  <c r="M90" i="244"/>
  <c r="L90" i="244"/>
  <c r="K90" i="244"/>
  <c r="AF9" i="244"/>
  <c r="G90" i="244"/>
  <c r="F90" i="244"/>
  <c r="AD9" i="244"/>
  <c r="E90" i="244"/>
  <c r="D90" i="244"/>
  <c r="AB9" i="244"/>
  <c r="C90" i="244"/>
  <c r="O89" i="244"/>
  <c r="N89" i="244"/>
  <c r="M89" i="244"/>
  <c r="L89" i="244"/>
  <c r="K89" i="244"/>
  <c r="AF8" i="244"/>
  <c r="G89" i="244"/>
  <c r="F89" i="244"/>
  <c r="AD8" i="244"/>
  <c r="E89" i="244"/>
  <c r="D89" i="244"/>
  <c r="AB8" i="244"/>
  <c r="C89" i="244"/>
  <c r="O88" i="244"/>
  <c r="N88" i="244"/>
  <c r="M88" i="244"/>
  <c r="L88" i="244"/>
  <c r="J88" i="244"/>
  <c r="AF7" i="244"/>
  <c r="G88" i="244"/>
  <c r="F88" i="244"/>
  <c r="AD7" i="244"/>
  <c r="E88" i="244"/>
  <c r="D88" i="244"/>
  <c r="AB7" i="244"/>
  <c r="C88" i="244"/>
  <c r="O87" i="244"/>
  <c r="N87" i="244"/>
  <c r="M87" i="244"/>
  <c r="L87" i="244"/>
  <c r="J87" i="244"/>
  <c r="AF6" i="244"/>
  <c r="G87" i="244"/>
  <c r="F87" i="244"/>
  <c r="AD6" i="244"/>
  <c r="E87" i="244"/>
  <c r="D87" i="244"/>
  <c r="AB6" i="244"/>
  <c r="C87" i="244"/>
  <c r="O86" i="244"/>
  <c r="N86" i="244"/>
  <c r="M86" i="244"/>
  <c r="L86" i="244"/>
  <c r="J86" i="244"/>
  <c r="AF5" i="244"/>
  <c r="G86" i="244"/>
  <c r="F86" i="244"/>
  <c r="AD5" i="244"/>
  <c r="E86" i="244"/>
  <c r="D86" i="244"/>
  <c r="AB5" i="244"/>
  <c r="C86" i="244"/>
  <c r="O85" i="244"/>
  <c r="N85" i="244"/>
  <c r="M85" i="244"/>
  <c r="L85" i="244"/>
  <c r="J85" i="244"/>
  <c r="AF4" i="244"/>
  <c r="G85" i="244"/>
  <c r="F85" i="244"/>
  <c r="AD4" i="244"/>
  <c r="E85" i="244"/>
  <c r="D85" i="244"/>
  <c r="AB4" i="244"/>
  <c r="C85" i="244"/>
  <c r="N84" i="244"/>
  <c r="F84" i="244"/>
  <c r="J82" i="244"/>
  <c r="S1" i="244"/>
  <c r="C82" i="244"/>
  <c r="A64" i="244"/>
  <c r="AB34" i="244"/>
  <c r="AB33" i="244"/>
  <c r="AB32" i="244"/>
  <c r="AB31" i="244"/>
  <c r="A31" i="244"/>
  <c r="AB30" i="244"/>
  <c r="AB29" i="244"/>
  <c r="AB28" i="244"/>
  <c r="AB27" i="244"/>
  <c r="AB26" i="244"/>
  <c r="AB25" i="244"/>
  <c r="AB24" i="244"/>
  <c r="AB23" i="244"/>
  <c r="AB22" i="244"/>
  <c r="AB21" i="244"/>
  <c r="AB20" i="244"/>
  <c r="AB19" i="244"/>
  <c r="AB18" i="244"/>
  <c r="G18" i="244"/>
  <c r="AB17" i="244"/>
  <c r="AB16" i="244"/>
  <c r="AB15" i="244"/>
  <c r="D15" i="244"/>
  <c r="D14" i="244"/>
  <c r="O13" i="244"/>
  <c r="D13" i="244"/>
  <c r="O12" i="244"/>
  <c r="D12" i="244"/>
  <c r="O11" i="244"/>
  <c r="O10" i="244"/>
  <c r="D10" i="244"/>
  <c r="O9" i="244"/>
  <c r="D9" i="244"/>
  <c r="O8" i="244"/>
  <c r="D8" i="244"/>
  <c r="A7" i="244"/>
  <c r="A4" i="244"/>
  <c r="AB2" i="244"/>
  <c r="A2" i="244"/>
  <c r="Y1" i="244"/>
  <c r="AD128" i="243"/>
  <c r="AB128" i="243"/>
  <c r="AD127" i="243"/>
  <c r="AB127" i="243"/>
  <c r="AD125" i="243"/>
  <c r="AB125" i="243"/>
  <c r="AD124" i="243"/>
  <c r="AB124" i="243"/>
  <c r="AB122" i="243"/>
  <c r="AB121" i="243"/>
  <c r="AB120" i="243"/>
  <c r="AB118" i="243"/>
  <c r="AD111" i="243"/>
  <c r="AB111" i="243"/>
  <c r="AD110" i="243"/>
  <c r="AB110" i="243"/>
  <c r="AD109" i="243"/>
  <c r="AB109" i="243"/>
  <c r="AD108" i="243"/>
  <c r="AB108" i="243"/>
  <c r="AD105" i="243"/>
  <c r="AB105" i="243"/>
  <c r="AD104" i="243"/>
  <c r="AB104" i="243"/>
  <c r="O90" i="243"/>
  <c r="N90" i="243"/>
  <c r="M90" i="243"/>
  <c r="L90" i="243"/>
  <c r="K90" i="243"/>
  <c r="AF9" i="243"/>
  <c r="G90" i="243"/>
  <c r="F90" i="243"/>
  <c r="AD9" i="243"/>
  <c r="E90" i="243"/>
  <c r="D90" i="243"/>
  <c r="AB9" i="243"/>
  <c r="C90" i="243"/>
  <c r="O89" i="243"/>
  <c r="N89" i="243"/>
  <c r="M89" i="243"/>
  <c r="L89" i="243"/>
  <c r="K89" i="243"/>
  <c r="AF8" i="243"/>
  <c r="G89" i="243"/>
  <c r="F89" i="243"/>
  <c r="AD8" i="243"/>
  <c r="E89" i="243"/>
  <c r="D89" i="243"/>
  <c r="AB8" i="243"/>
  <c r="C89" i="243"/>
  <c r="O88" i="243"/>
  <c r="N88" i="243"/>
  <c r="M88" i="243"/>
  <c r="L88" i="243"/>
  <c r="J88" i="243"/>
  <c r="AF7" i="243"/>
  <c r="G88" i="243"/>
  <c r="F88" i="243"/>
  <c r="AD7" i="243"/>
  <c r="E88" i="243"/>
  <c r="D88" i="243"/>
  <c r="AB7" i="243"/>
  <c r="C88" i="243"/>
  <c r="O87" i="243"/>
  <c r="N87" i="243"/>
  <c r="M87" i="243"/>
  <c r="L87" i="243"/>
  <c r="J87" i="243"/>
  <c r="AF6" i="243"/>
  <c r="G87" i="243"/>
  <c r="F87" i="243"/>
  <c r="AD6" i="243"/>
  <c r="E87" i="243"/>
  <c r="D87" i="243"/>
  <c r="AB6" i="243"/>
  <c r="C87" i="243"/>
  <c r="O86" i="243"/>
  <c r="N86" i="243"/>
  <c r="M86" i="243"/>
  <c r="L86" i="243"/>
  <c r="J86" i="243"/>
  <c r="AF5" i="243"/>
  <c r="G86" i="243"/>
  <c r="F86" i="243"/>
  <c r="AD5" i="243"/>
  <c r="E86" i="243"/>
  <c r="D86" i="243"/>
  <c r="AB5" i="243"/>
  <c r="C86" i="243"/>
  <c r="O85" i="243"/>
  <c r="N85" i="243"/>
  <c r="M85" i="243"/>
  <c r="L85" i="243"/>
  <c r="J85" i="243"/>
  <c r="AF4" i="243"/>
  <c r="G85" i="243"/>
  <c r="F85" i="243"/>
  <c r="AD4" i="243"/>
  <c r="E85" i="243"/>
  <c r="D85" i="243"/>
  <c r="AB4" i="243"/>
  <c r="C85" i="243"/>
  <c r="N84" i="243"/>
  <c r="F84" i="243"/>
  <c r="J82" i="243"/>
  <c r="S1" i="243"/>
  <c r="C82" i="243"/>
  <c r="A64" i="243"/>
  <c r="AB34" i="243"/>
  <c r="AB33" i="243"/>
  <c r="AB32" i="243"/>
  <c r="AB31" i="243"/>
  <c r="A31" i="243"/>
  <c r="AB30" i="243"/>
  <c r="AB29" i="243"/>
  <c r="AB28" i="243"/>
  <c r="AB27" i="243"/>
  <c r="AB26" i="243"/>
  <c r="AB25" i="243"/>
  <c r="AB24" i="243"/>
  <c r="AB23" i="243"/>
  <c r="AB22" i="243"/>
  <c r="AB21" i="243"/>
  <c r="AB20" i="243"/>
  <c r="AB19" i="243"/>
  <c r="AB18" i="243"/>
  <c r="G18" i="243"/>
  <c r="AB17" i="243"/>
  <c r="AB16" i="243"/>
  <c r="AB15" i="243"/>
  <c r="D15" i="243"/>
  <c r="D14" i="243"/>
  <c r="O13" i="243"/>
  <c r="D13" i="243"/>
  <c r="O12" i="243"/>
  <c r="D12" i="243"/>
  <c r="O11" i="243"/>
  <c r="O10" i="243"/>
  <c r="D10" i="243"/>
  <c r="O9" i="243"/>
  <c r="D9" i="243"/>
  <c r="O8" i="243"/>
  <c r="D8" i="243"/>
  <c r="A7" i="243"/>
  <c r="A4" i="243"/>
  <c r="AB2" i="243"/>
  <c r="A2" i="243"/>
  <c r="Y1" i="243"/>
  <c r="AD128" i="242"/>
  <c r="AB128" i="242"/>
  <c r="AD127" i="242"/>
  <c r="AB127" i="242"/>
  <c r="AD125" i="242"/>
  <c r="AB125" i="242"/>
  <c r="AD124" i="242"/>
  <c r="AB124" i="242"/>
  <c r="AB122" i="242"/>
  <c r="AB121" i="242"/>
  <c r="AB120" i="242"/>
  <c r="AB118" i="242"/>
  <c r="O13" i="242"/>
  <c r="AD111" i="242"/>
  <c r="AB111" i="242"/>
  <c r="AD110" i="242"/>
  <c r="AB110" i="242"/>
  <c r="AD109" i="242"/>
  <c r="AB109" i="242"/>
  <c r="AD108" i="242"/>
  <c r="AB108" i="242"/>
  <c r="AD105" i="242"/>
  <c r="AB105" i="242"/>
  <c r="AD104" i="242"/>
  <c r="AB104" i="242"/>
  <c r="O90" i="242"/>
  <c r="N90" i="242"/>
  <c r="M90" i="242"/>
  <c r="L90" i="242"/>
  <c r="K90" i="242"/>
  <c r="AF9" i="242"/>
  <c r="G90" i="242"/>
  <c r="F90" i="242"/>
  <c r="AD9" i="242"/>
  <c r="E90" i="242"/>
  <c r="D90" i="242"/>
  <c r="AB9" i="242"/>
  <c r="C90" i="242"/>
  <c r="O89" i="242"/>
  <c r="N89" i="242"/>
  <c r="M89" i="242"/>
  <c r="L89" i="242"/>
  <c r="K89" i="242"/>
  <c r="AF8" i="242"/>
  <c r="G89" i="242"/>
  <c r="F89" i="242"/>
  <c r="AD8" i="242"/>
  <c r="E89" i="242"/>
  <c r="D89" i="242"/>
  <c r="AB8" i="242"/>
  <c r="C89" i="242"/>
  <c r="O88" i="242"/>
  <c r="N88" i="242"/>
  <c r="M88" i="242"/>
  <c r="L88" i="242"/>
  <c r="J88" i="242"/>
  <c r="AF7" i="242"/>
  <c r="G88" i="242"/>
  <c r="F88" i="242"/>
  <c r="AD7" i="242"/>
  <c r="E88" i="242"/>
  <c r="D88" i="242"/>
  <c r="AB7" i="242"/>
  <c r="C88" i="242"/>
  <c r="O87" i="242"/>
  <c r="N87" i="242"/>
  <c r="M87" i="242"/>
  <c r="L87" i="242"/>
  <c r="J87" i="242"/>
  <c r="AF6" i="242"/>
  <c r="G87" i="242"/>
  <c r="F87" i="242"/>
  <c r="AD6" i="242"/>
  <c r="E87" i="242"/>
  <c r="D87" i="242"/>
  <c r="AB6" i="242"/>
  <c r="C87" i="242"/>
  <c r="O86" i="242"/>
  <c r="N86" i="242"/>
  <c r="M86" i="242"/>
  <c r="L86" i="242"/>
  <c r="J86" i="242"/>
  <c r="AF5" i="242"/>
  <c r="G86" i="242"/>
  <c r="F86" i="242"/>
  <c r="AD5" i="242"/>
  <c r="E86" i="242"/>
  <c r="D86" i="242"/>
  <c r="AB5" i="242"/>
  <c r="C86" i="242"/>
  <c r="O85" i="242"/>
  <c r="N85" i="242"/>
  <c r="M85" i="242"/>
  <c r="L85" i="242"/>
  <c r="J85" i="242"/>
  <c r="AF4" i="242"/>
  <c r="G85" i="242"/>
  <c r="F85" i="242"/>
  <c r="AD4" i="242"/>
  <c r="E85" i="242"/>
  <c r="D85" i="242"/>
  <c r="AB4" i="242"/>
  <c r="C85" i="242"/>
  <c r="N84" i="242"/>
  <c r="F84" i="242"/>
  <c r="J82" i="242"/>
  <c r="S1" i="242"/>
  <c r="C82" i="242"/>
  <c r="A64" i="242"/>
  <c r="AB34" i="242"/>
  <c r="AB33" i="242"/>
  <c r="AB32" i="242"/>
  <c r="AB31" i="242"/>
  <c r="A31" i="242"/>
  <c r="AB30" i="242"/>
  <c r="AB29" i="242"/>
  <c r="AB28" i="242"/>
  <c r="AB27" i="242"/>
  <c r="AB26" i="242"/>
  <c r="AB25" i="242"/>
  <c r="AB24" i="242"/>
  <c r="AB23" i="242"/>
  <c r="AB22" i="242"/>
  <c r="AB21" i="242"/>
  <c r="AB20" i="242"/>
  <c r="AB19" i="242"/>
  <c r="AB18" i="242"/>
  <c r="G18" i="242"/>
  <c r="AB17" i="242"/>
  <c r="AB16" i="242"/>
  <c r="AB15" i="242"/>
  <c r="D15" i="242"/>
  <c r="D14" i="242"/>
  <c r="D13" i="242"/>
  <c r="O12" i="242"/>
  <c r="D12" i="242"/>
  <c r="O11" i="242"/>
  <c r="O10" i="242"/>
  <c r="D10" i="242"/>
  <c r="O9" i="242"/>
  <c r="D9" i="242"/>
  <c r="O8" i="242"/>
  <c r="D8" i="242"/>
  <c r="A7" i="242"/>
  <c r="A4" i="242"/>
  <c r="AB2" i="242"/>
  <c r="A2" i="242"/>
  <c r="Y1" i="242"/>
  <c r="AD128" i="241"/>
  <c r="AB128" i="241"/>
  <c r="AD127" i="241"/>
  <c r="AB127" i="241"/>
  <c r="AD125" i="241"/>
  <c r="AB125" i="241"/>
  <c r="AD124" i="241"/>
  <c r="AB124" i="241"/>
  <c r="AB122" i="241"/>
  <c r="AB121" i="241"/>
  <c r="AB120" i="241"/>
  <c r="AB118" i="241"/>
  <c r="AD111" i="241"/>
  <c r="AB111" i="241"/>
  <c r="AD110" i="241"/>
  <c r="AB110" i="241"/>
  <c r="AD109" i="241"/>
  <c r="AB109" i="241"/>
  <c r="AD108" i="241"/>
  <c r="AB108" i="241"/>
  <c r="AD105" i="241"/>
  <c r="AB105" i="241"/>
  <c r="AD104" i="241"/>
  <c r="AB104" i="241"/>
  <c r="O90" i="241"/>
  <c r="N90" i="241"/>
  <c r="M90" i="241"/>
  <c r="L90" i="241"/>
  <c r="K90" i="241"/>
  <c r="AF9" i="241"/>
  <c r="G90" i="241"/>
  <c r="F90" i="241"/>
  <c r="AD9" i="241"/>
  <c r="E90" i="241"/>
  <c r="D90" i="241"/>
  <c r="AB9" i="241"/>
  <c r="C90" i="241"/>
  <c r="O89" i="241"/>
  <c r="N89" i="241"/>
  <c r="M89" i="241"/>
  <c r="L89" i="241"/>
  <c r="K89" i="241"/>
  <c r="AF8" i="241"/>
  <c r="G89" i="241"/>
  <c r="F89" i="241"/>
  <c r="AD8" i="241"/>
  <c r="E89" i="241"/>
  <c r="D89" i="241"/>
  <c r="AB8" i="241"/>
  <c r="C89" i="241"/>
  <c r="O88" i="241"/>
  <c r="N88" i="241"/>
  <c r="M88" i="241"/>
  <c r="L88" i="241"/>
  <c r="J88" i="241"/>
  <c r="AF7" i="241"/>
  <c r="G88" i="241"/>
  <c r="F88" i="241"/>
  <c r="AD7" i="241"/>
  <c r="E88" i="241"/>
  <c r="D88" i="241"/>
  <c r="AB7" i="241"/>
  <c r="C88" i="241"/>
  <c r="O87" i="241"/>
  <c r="N87" i="241"/>
  <c r="M87" i="241"/>
  <c r="L87" i="241"/>
  <c r="J87" i="241"/>
  <c r="AF6" i="241"/>
  <c r="G87" i="241"/>
  <c r="F87" i="241"/>
  <c r="AD6" i="241"/>
  <c r="E87" i="241"/>
  <c r="D87" i="241"/>
  <c r="AB6" i="241"/>
  <c r="C87" i="241"/>
  <c r="O86" i="241"/>
  <c r="N86" i="241"/>
  <c r="M86" i="241"/>
  <c r="L86" i="241"/>
  <c r="J86" i="241"/>
  <c r="AF5" i="241"/>
  <c r="G86" i="241"/>
  <c r="F86" i="241"/>
  <c r="AD5" i="241"/>
  <c r="E86" i="241"/>
  <c r="D86" i="241"/>
  <c r="AB5" i="241"/>
  <c r="C86" i="241"/>
  <c r="O85" i="241"/>
  <c r="N85" i="241"/>
  <c r="M85" i="241"/>
  <c r="L85" i="241"/>
  <c r="J85" i="241"/>
  <c r="AF4" i="241"/>
  <c r="G85" i="241"/>
  <c r="F85" i="241"/>
  <c r="AD4" i="241"/>
  <c r="E85" i="241"/>
  <c r="D85" i="241"/>
  <c r="AB4" i="241"/>
  <c r="C85" i="241"/>
  <c r="N84" i="241"/>
  <c r="F84" i="241"/>
  <c r="J82" i="241"/>
  <c r="S1" i="241"/>
  <c r="C82" i="241"/>
  <c r="A64" i="241"/>
  <c r="AB34" i="241"/>
  <c r="AB33" i="241"/>
  <c r="AB32" i="241"/>
  <c r="AB31" i="241"/>
  <c r="A31" i="241"/>
  <c r="AB30" i="241"/>
  <c r="AB29" i="241"/>
  <c r="AB28" i="241"/>
  <c r="AB27" i="241"/>
  <c r="AB26" i="241"/>
  <c r="AB25" i="241"/>
  <c r="AB24" i="241"/>
  <c r="AB23" i="241"/>
  <c r="AB22" i="241"/>
  <c r="AB21" i="241"/>
  <c r="AB20" i="241"/>
  <c r="AB19" i="241"/>
  <c r="AB18" i="241"/>
  <c r="G18" i="241"/>
  <c r="AB17" i="241"/>
  <c r="AB16" i="241"/>
  <c r="AB15" i="241"/>
  <c r="D15" i="241"/>
  <c r="D14" i="241"/>
  <c r="O13" i="241"/>
  <c r="D13" i="241"/>
  <c r="O12" i="241"/>
  <c r="D12" i="241"/>
  <c r="O11" i="241"/>
  <c r="O10" i="241"/>
  <c r="D10" i="241"/>
  <c r="O9" i="241"/>
  <c r="D9" i="241"/>
  <c r="O8" i="241"/>
  <c r="D8" i="241"/>
  <c r="A7" i="241"/>
  <c r="A4" i="241"/>
  <c r="AB2" i="241"/>
  <c r="A2" i="241"/>
  <c r="Y1" i="241"/>
  <c r="AD128" i="240"/>
  <c r="AB128" i="240"/>
  <c r="AD127" i="240"/>
  <c r="AB127" i="240"/>
  <c r="AD125" i="240"/>
  <c r="AB125" i="240"/>
  <c r="AD124" i="240"/>
  <c r="AB124" i="240"/>
  <c r="AB122" i="240"/>
  <c r="AB121" i="240"/>
  <c r="AB120" i="240"/>
  <c r="AB118" i="240"/>
  <c r="AD111" i="240"/>
  <c r="AB111" i="240"/>
  <c r="AD110" i="240"/>
  <c r="AB110" i="240"/>
  <c r="AD109" i="240"/>
  <c r="AB109" i="240"/>
  <c r="AD108" i="240"/>
  <c r="AB108" i="240"/>
  <c r="AD105" i="240"/>
  <c r="AB105" i="240"/>
  <c r="AD104" i="240"/>
  <c r="AB104" i="240"/>
  <c r="O90" i="240"/>
  <c r="N90" i="240"/>
  <c r="M90" i="240"/>
  <c r="L90" i="240"/>
  <c r="K90" i="240"/>
  <c r="AF9" i="240"/>
  <c r="G90" i="240"/>
  <c r="F90" i="240"/>
  <c r="AD9" i="240"/>
  <c r="E90" i="240"/>
  <c r="D90" i="240"/>
  <c r="AB9" i="240"/>
  <c r="C90" i="240"/>
  <c r="O89" i="240"/>
  <c r="N89" i="240"/>
  <c r="M89" i="240"/>
  <c r="L89" i="240"/>
  <c r="K89" i="240"/>
  <c r="AF8" i="240"/>
  <c r="G89" i="240"/>
  <c r="F89" i="240"/>
  <c r="AD8" i="240"/>
  <c r="E89" i="240"/>
  <c r="D89" i="240"/>
  <c r="AB8" i="240"/>
  <c r="C89" i="240"/>
  <c r="O88" i="240"/>
  <c r="N88" i="240"/>
  <c r="M88" i="240"/>
  <c r="L88" i="240"/>
  <c r="J88" i="240"/>
  <c r="AF7" i="240"/>
  <c r="G88" i="240"/>
  <c r="F88" i="240"/>
  <c r="AD7" i="240"/>
  <c r="E88" i="240"/>
  <c r="D88" i="240"/>
  <c r="AB7" i="240"/>
  <c r="C88" i="240"/>
  <c r="O87" i="240"/>
  <c r="N87" i="240"/>
  <c r="M87" i="240"/>
  <c r="L87" i="240"/>
  <c r="J87" i="240"/>
  <c r="AF6" i="240"/>
  <c r="G87" i="240"/>
  <c r="F87" i="240"/>
  <c r="AD6" i="240"/>
  <c r="E87" i="240"/>
  <c r="D87" i="240"/>
  <c r="AB6" i="240"/>
  <c r="C87" i="240"/>
  <c r="O86" i="240"/>
  <c r="N86" i="240"/>
  <c r="M86" i="240"/>
  <c r="L86" i="240"/>
  <c r="J86" i="240"/>
  <c r="AF5" i="240"/>
  <c r="G86" i="240"/>
  <c r="F86" i="240"/>
  <c r="AD5" i="240"/>
  <c r="E86" i="240"/>
  <c r="D86" i="240"/>
  <c r="AB5" i="240"/>
  <c r="C86" i="240"/>
  <c r="O85" i="240"/>
  <c r="N85" i="240"/>
  <c r="M85" i="240"/>
  <c r="L85" i="240"/>
  <c r="J85" i="240"/>
  <c r="AF4" i="240"/>
  <c r="G85" i="240"/>
  <c r="F85" i="240"/>
  <c r="AD4" i="240"/>
  <c r="E85" i="240"/>
  <c r="D85" i="240"/>
  <c r="AB4" i="240"/>
  <c r="C85" i="240"/>
  <c r="N84" i="240"/>
  <c r="F84" i="240"/>
  <c r="J82" i="240"/>
  <c r="S1" i="240"/>
  <c r="C82" i="240"/>
  <c r="A64" i="240"/>
  <c r="AB34" i="240"/>
  <c r="AB33" i="240"/>
  <c r="AB32" i="240"/>
  <c r="AB31" i="240"/>
  <c r="A31" i="240"/>
  <c r="AB30" i="240"/>
  <c r="AB29" i="240"/>
  <c r="AB28" i="240"/>
  <c r="AB27" i="240"/>
  <c r="AB26" i="240"/>
  <c r="AB25" i="240"/>
  <c r="AB24" i="240"/>
  <c r="AB23" i="240"/>
  <c r="AB22" i="240"/>
  <c r="AB21" i="240"/>
  <c r="AB20" i="240"/>
  <c r="AB19" i="240"/>
  <c r="AB18" i="240"/>
  <c r="G18" i="240"/>
  <c r="AB17" i="240"/>
  <c r="AB16" i="240"/>
  <c r="AB15" i="240"/>
  <c r="D15" i="240"/>
  <c r="D14" i="240"/>
  <c r="O13" i="240"/>
  <c r="D13" i="240"/>
  <c r="O12" i="240"/>
  <c r="D12" i="240"/>
  <c r="O11" i="240"/>
  <c r="O10" i="240"/>
  <c r="D10" i="240"/>
  <c r="O9" i="240"/>
  <c r="D9" i="240"/>
  <c r="O8" i="240"/>
  <c r="D8" i="240"/>
  <c r="A7" i="240"/>
  <c r="A4" i="240"/>
  <c r="AB2" i="240"/>
  <c r="A2" i="240"/>
  <c r="Y1" i="240"/>
  <c r="AD128" i="239"/>
  <c r="AB128" i="239"/>
  <c r="AD127" i="239"/>
  <c r="AB127" i="239"/>
  <c r="AD125" i="239"/>
  <c r="AB125" i="239"/>
  <c r="AD124" i="239"/>
  <c r="AB124" i="239"/>
  <c r="AB122" i="239"/>
  <c r="AB121" i="239"/>
  <c r="AB120" i="239"/>
  <c r="AB118" i="239"/>
  <c r="AD111" i="239"/>
  <c r="AB111" i="239"/>
  <c r="AD110" i="239"/>
  <c r="AB110" i="239"/>
  <c r="AD109" i="239"/>
  <c r="AB109" i="239"/>
  <c r="AD108" i="239"/>
  <c r="AB108" i="239"/>
  <c r="AD105" i="239"/>
  <c r="AB105" i="239"/>
  <c r="AD104" i="239"/>
  <c r="AB104" i="239"/>
  <c r="O90" i="239"/>
  <c r="N90" i="239"/>
  <c r="M90" i="239"/>
  <c r="L90" i="239"/>
  <c r="K90" i="239"/>
  <c r="AF9" i="239"/>
  <c r="G90" i="239"/>
  <c r="F90" i="239"/>
  <c r="AD9" i="239"/>
  <c r="E90" i="239"/>
  <c r="D90" i="239"/>
  <c r="AB9" i="239"/>
  <c r="C90" i="239"/>
  <c r="O89" i="239"/>
  <c r="N89" i="239"/>
  <c r="M89" i="239"/>
  <c r="L89" i="239"/>
  <c r="K89" i="239"/>
  <c r="AF8" i="239"/>
  <c r="G89" i="239"/>
  <c r="F89" i="239"/>
  <c r="AD8" i="239"/>
  <c r="E89" i="239"/>
  <c r="D89" i="239"/>
  <c r="AB8" i="239"/>
  <c r="C89" i="239"/>
  <c r="O88" i="239"/>
  <c r="N88" i="239"/>
  <c r="M88" i="239"/>
  <c r="L88" i="239"/>
  <c r="J88" i="239"/>
  <c r="AF7" i="239"/>
  <c r="G88" i="239"/>
  <c r="F88" i="239"/>
  <c r="AD7" i="239"/>
  <c r="E88" i="239"/>
  <c r="D88" i="239"/>
  <c r="AB7" i="239"/>
  <c r="C88" i="239"/>
  <c r="O87" i="239"/>
  <c r="N87" i="239"/>
  <c r="M87" i="239"/>
  <c r="L87" i="239"/>
  <c r="J87" i="239"/>
  <c r="AF6" i="239"/>
  <c r="G87" i="239"/>
  <c r="F87" i="239"/>
  <c r="AD6" i="239"/>
  <c r="E87" i="239"/>
  <c r="D87" i="239"/>
  <c r="AB6" i="239"/>
  <c r="C87" i="239"/>
  <c r="O86" i="239"/>
  <c r="N86" i="239"/>
  <c r="M86" i="239"/>
  <c r="L86" i="239"/>
  <c r="J86" i="239"/>
  <c r="AF5" i="239"/>
  <c r="G86" i="239"/>
  <c r="F86" i="239"/>
  <c r="AD5" i="239"/>
  <c r="E86" i="239"/>
  <c r="D86" i="239"/>
  <c r="AB5" i="239"/>
  <c r="C86" i="239"/>
  <c r="O85" i="239"/>
  <c r="N85" i="239"/>
  <c r="M85" i="239"/>
  <c r="L85" i="239"/>
  <c r="J85" i="239"/>
  <c r="AF4" i="239"/>
  <c r="G85" i="239"/>
  <c r="F85" i="239"/>
  <c r="AD4" i="239"/>
  <c r="E85" i="239"/>
  <c r="D85" i="239"/>
  <c r="AB4" i="239"/>
  <c r="C85" i="239"/>
  <c r="N84" i="239"/>
  <c r="F84" i="239"/>
  <c r="J82" i="239"/>
  <c r="S1" i="239"/>
  <c r="C82" i="239"/>
  <c r="A64" i="239"/>
  <c r="AB34" i="239"/>
  <c r="AB33" i="239"/>
  <c r="AB32" i="239"/>
  <c r="AB31" i="239"/>
  <c r="A31" i="239"/>
  <c r="AB30" i="239"/>
  <c r="AB29" i="239"/>
  <c r="AB28" i="239"/>
  <c r="AB27" i="239"/>
  <c r="AB26" i="239"/>
  <c r="AB25" i="239"/>
  <c r="AB24" i="239"/>
  <c r="AB23" i="239"/>
  <c r="AB22" i="239"/>
  <c r="AB21" i="239"/>
  <c r="AB20" i="239"/>
  <c r="AB19" i="239"/>
  <c r="AB18" i="239"/>
  <c r="G18" i="239"/>
  <c r="AB17" i="239"/>
  <c r="AB16" i="239"/>
  <c r="AB15" i="239"/>
  <c r="D15" i="239"/>
  <c r="D14" i="239"/>
  <c r="O13" i="239"/>
  <c r="D13" i="239"/>
  <c r="O12" i="239"/>
  <c r="D12" i="239"/>
  <c r="O11" i="239"/>
  <c r="O10" i="239"/>
  <c r="D10" i="239"/>
  <c r="O9" i="239"/>
  <c r="D9" i="239"/>
  <c r="O8" i="239"/>
  <c r="D8" i="239"/>
  <c r="A7" i="239"/>
  <c r="A4" i="239"/>
  <c r="AB2" i="239"/>
  <c r="A2" i="239"/>
  <c r="Y1" i="239"/>
  <c r="AD128" i="238"/>
  <c r="AB128" i="238"/>
  <c r="AD127" i="238"/>
  <c r="AB127" i="238"/>
  <c r="AD125" i="238"/>
  <c r="AB125" i="238"/>
  <c r="AD124" i="238"/>
  <c r="AB124" i="238"/>
  <c r="AB122" i="238"/>
  <c r="AB121" i="238"/>
  <c r="AB120" i="238"/>
  <c r="AB118" i="238"/>
  <c r="AD111" i="238"/>
  <c r="AB111" i="238"/>
  <c r="AD110" i="238"/>
  <c r="AB110" i="238"/>
  <c r="AD109" i="238"/>
  <c r="AB109" i="238"/>
  <c r="AD108" i="238"/>
  <c r="AB108" i="238"/>
  <c r="AD105" i="238"/>
  <c r="AB105" i="238"/>
  <c r="AD104" i="238"/>
  <c r="AB104" i="238"/>
  <c r="O90" i="238"/>
  <c r="N90" i="238"/>
  <c r="M90" i="238"/>
  <c r="L90" i="238"/>
  <c r="K90" i="238"/>
  <c r="AF9" i="238"/>
  <c r="G90" i="238"/>
  <c r="F90" i="238"/>
  <c r="AD9" i="238"/>
  <c r="E90" i="238"/>
  <c r="D90" i="238"/>
  <c r="AB9" i="238"/>
  <c r="C90" i="238"/>
  <c r="O89" i="238"/>
  <c r="N89" i="238"/>
  <c r="M89" i="238"/>
  <c r="L89" i="238"/>
  <c r="K89" i="238"/>
  <c r="AF8" i="238"/>
  <c r="G89" i="238"/>
  <c r="F89" i="238"/>
  <c r="AD8" i="238"/>
  <c r="E89" i="238"/>
  <c r="D89" i="238"/>
  <c r="AB8" i="238"/>
  <c r="C89" i="238"/>
  <c r="O88" i="238"/>
  <c r="N88" i="238"/>
  <c r="M88" i="238"/>
  <c r="L88" i="238"/>
  <c r="J88" i="238"/>
  <c r="AF7" i="238"/>
  <c r="G88" i="238"/>
  <c r="F88" i="238"/>
  <c r="AD7" i="238"/>
  <c r="E88" i="238"/>
  <c r="D88" i="238"/>
  <c r="AB7" i="238"/>
  <c r="C88" i="238"/>
  <c r="O87" i="238"/>
  <c r="N87" i="238"/>
  <c r="M87" i="238"/>
  <c r="L87" i="238"/>
  <c r="J87" i="238"/>
  <c r="AF6" i="238"/>
  <c r="G87" i="238"/>
  <c r="F87" i="238"/>
  <c r="AD6" i="238"/>
  <c r="E87" i="238"/>
  <c r="D87" i="238"/>
  <c r="AB6" i="238"/>
  <c r="C87" i="238"/>
  <c r="O86" i="238"/>
  <c r="N86" i="238"/>
  <c r="M86" i="238"/>
  <c r="L86" i="238"/>
  <c r="J86" i="238"/>
  <c r="AF5" i="238"/>
  <c r="G86" i="238"/>
  <c r="F86" i="238"/>
  <c r="AD5" i="238"/>
  <c r="E86" i="238"/>
  <c r="D86" i="238"/>
  <c r="AB5" i="238"/>
  <c r="C86" i="238"/>
  <c r="O85" i="238"/>
  <c r="N85" i="238"/>
  <c r="M85" i="238"/>
  <c r="L85" i="238"/>
  <c r="J85" i="238"/>
  <c r="AF4" i="238"/>
  <c r="G85" i="238"/>
  <c r="F85" i="238"/>
  <c r="AD4" i="238"/>
  <c r="E85" i="238"/>
  <c r="D85" i="238"/>
  <c r="AB4" i="238"/>
  <c r="C85" i="238"/>
  <c r="N84" i="238"/>
  <c r="F84" i="238"/>
  <c r="J82" i="238"/>
  <c r="S1" i="238"/>
  <c r="C82" i="238"/>
  <c r="A64" i="238"/>
  <c r="AB34" i="238"/>
  <c r="AB33" i="238"/>
  <c r="AB32" i="238"/>
  <c r="AB31" i="238"/>
  <c r="A31" i="238"/>
  <c r="AB30" i="238"/>
  <c r="AB29" i="238"/>
  <c r="AB28" i="238"/>
  <c r="AB27" i="238"/>
  <c r="AB26" i="238"/>
  <c r="AB25" i="238"/>
  <c r="AB24" i="238"/>
  <c r="AB23" i="238"/>
  <c r="AB22" i="238"/>
  <c r="AB21" i="238"/>
  <c r="AB20" i="238"/>
  <c r="AB19" i="238"/>
  <c r="AB18" i="238"/>
  <c r="G18" i="238"/>
  <c r="AB17" i="238"/>
  <c r="AB16" i="238"/>
  <c r="AB15" i="238"/>
  <c r="D15" i="238"/>
  <c r="D14" i="238"/>
  <c r="O13" i="238"/>
  <c r="D13" i="238"/>
  <c r="O12" i="238"/>
  <c r="D12" i="238"/>
  <c r="O11" i="238"/>
  <c r="O10" i="238"/>
  <c r="D10" i="238"/>
  <c r="O9" i="238"/>
  <c r="D9" i="238"/>
  <c r="O8" i="238"/>
  <c r="D8" i="238"/>
  <c r="A7" i="238"/>
  <c r="A4" i="238"/>
  <c r="AB2" i="238"/>
  <c r="A2" i="238"/>
  <c r="Y1" i="238"/>
  <c r="AD128" i="237"/>
  <c r="AB128" i="237"/>
  <c r="AD127" i="237"/>
  <c r="AB127" i="237"/>
  <c r="AD125" i="237"/>
  <c r="AB125" i="237"/>
  <c r="AD124" i="237"/>
  <c r="AB124" i="237"/>
  <c r="AB122" i="237"/>
  <c r="AB121" i="237"/>
  <c r="AB120" i="237"/>
  <c r="AB118" i="237"/>
  <c r="AD111" i="237"/>
  <c r="AB111" i="237"/>
  <c r="AD110" i="237"/>
  <c r="AB110" i="237"/>
  <c r="AD109" i="237"/>
  <c r="AB109" i="237"/>
  <c r="AD108" i="237"/>
  <c r="AB108" i="237"/>
  <c r="AD105" i="237"/>
  <c r="AB105" i="237"/>
  <c r="AD104" i="237"/>
  <c r="AB104" i="237"/>
  <c r="O90" i="237"/>
  <c r="N90" i="237"/>
  <c r="M90" i="237"/>
  <c r="L90" i="237"/>
  <c r="K90" i="237"/>
  <c r="AF9" i="237"/>
  <c r="G90" i="237"/>
  <c r="F90" i="237"/>
  <c r="AD9" i="237"/>
  <c r="E90" i="237"/>
  <c r="D90" i="237"/>
  <c r="AB9" i="237"/>
  <c r="C90" i="237"/>
  <c r="O89" i="237"/>
  <c r="N89" i="237"/>
  <c r="M89" i="237"/>
  <c r="L89" i="237"/>
  <c r="K89" i="237"/>
  <c r="AF8" i="237"/>
  <c r="G89" i="237"/>
  <c r="F89" i="237"/>
  <c r="AD8" i="237"/>
  <c r="E89" i="237"/>
  <c r="D89" i="237"/>
  <c r="AB8" i="237"/>
  <c r="C89" i="237"/>
  <c r="O88" i="237"/>
  <c r="N88" i="237"/>
  <c r="M88" i="237"/>
  <c r="L88" i="237"/>
  <c r="J88" i="237"/>
  <c r="AF7" i="237"/>
  <c r="G88" i="237"/>
  <c r="F88" i="237"/>
  <c r="AD7" i="237"/>
  <c r="E88" i="237"/>
  <c r="D88" i="237"/>
  <c r="AB7" i="237"/>
  <c r="C88" i="237"/>
  <c r="O87" i="237"/>
  <c r="N87" i="237"/>
  <c r="M87" i="237"/>
  <c r="L87" i="237"/>
  <c r="J87" i="237"/>
  <c r="AF6" i="237"/>
  <c r="G87" i="237"/>
  <c r="F87" i="237"/>
  <c r="AD6" i="237"/>
  <c r="E87" i="237"/>
  <c r="D87" i="237"/>
  <c r="AB6" i="237"/>
  <c r="C87" i="237"/>
  <c r="O86" i="237"/>
  <c r="N86" i="237"/>
  <c r="M86" i="237"/>
  <c r="L86" i="237"/>
  <c r="J86" i="237"/>
  <c r="AF5" i="237"/>
  <c r="G86" i="237"/>
  <c r="F86" i="237"/>
  <c r="AD5" i="237"/>
  <c r="E86" i="237"/>
  <c r="D86" i="237"/>
  <c r="AB5" i="237"/>
  <c r="C86" i="237"/>
  <c r="O85" i="237"/>
  <c r="N85" i="237"/>
  <c r="M85" i="237"/>
  <c r="L85" i="237"/>
  <c r="J85" i="237"/>
  <c r="AF4" i="237"/>
  <c r="G85" i="237"/>
  <c r="F85" i="237"/>
  <c r="AD4" i="237"/>
  <c r="E85" i="237"/>
  <c r="D85" i="237"/>
  <c r="AB4" i="237"/>
  <c r="C85" i="237"/>
  <c r="N84" i="237"/>
  <c r="F84" i="237"/>
  <c r="J82" i="237"/>
  <c r="S1" i="237"/>
  <c r="C82" i="237"/>
  <c r="A64" i="237"/>
  <c r="AB34" i="237"/>
  <c r="AB33" i="237"/>
  <c r="AB32" i="237"/>
  <c r="AB31" i="237"/>
  <c r="A31" i="237"/>
  <c r="AB30" i="237"/>
  <c r="AB29" i="237"/>
  <c r="AB28" i="237"/>
  <c r="AB27" i="237"/>
  <c r="AB26" i="237"/>
  <c r="AB25" i="237"/>
  <c r="AB24" i="237"/>
  <c r="AB23" i="237"/>
  <c r="AB22" i="237"/>
  <c r="AB21" i="237"/>
  <c r="AB20" i="237"/>
  <c r="AB19" i="237"/>
  <c r="AB18" i="237"/>
  <c r="G18" i="237"/>
  <c r="AB17" i="237"/>
  <c r="AB16" i="237"/>
  <c r="AB15" i="237"/>
  <c r="D15" i="237"/>
  <c r="D14" i="237"/>
  <c r="O13" i="237"/>
  <c r="D13" i="237"/>
  <c r="O12" i="237"/>
  <c r="D12" i="237"/>
  <c r="O11" i="237"/>
  <c r="O10" i="237"/>
  <c r="D10" i="237"/>
  <c r="O9" i="237"/>
  <c r="D9" i="237"/>
  <c r="O8" i="237"/>
  <c r="D8" i="237"/>
  <c r="A7" i="237"/>
  <c r="A4" i="237"/>
  <c r="AB2" i="237"/>
  <c r="A2" i="237"/>
  <c r="Y1" i="237"/>
  <c r="AD128" i="236"/>
  <c r="O10" i="236"/>
  <c r="AB128" i="236"/>
  <c r="AD127" i="236"/>
  <c r="O9" i="236"/>
  <c r="AB127" i="236"/>
  <c r="AD125" i="236"/>
  <c r="AB125" i="236"/>
  <c r="AD124" i="236"/>
  <c r="AB124" i="236"/>
  <c r="AB122" i="236"/>
  <c r="AB121" i="236"/>
  <c r="AB120" i="236"/>
  <c r="AB118" i="236"/>
  <c r="AD111" i="236"/>
  <c r="AB111" i="236"/>
  <c r="AD110" i="236"/>
  <c r="D14" i="236"/>
  <c r="AB110" i="236"/>
  <c r="AD109" i="236"/>
  <c r="D13" i="236"/>
  <c r="AB109" i="236"/>
  <c r="AD108" i="236"/>
  <c r="D12" i="236"/>
  <c r="AB108" i="236"/>
  <c r="AD105" i="236"/>
  <c r="AB105" i="236"/>
  <c r="AD104" i="236"/>
  <c r="AB104" i="236"/>
  <c r="O90" i="236"/>
  <c r="N90" i="236"/>
  <c r="M90" i="236"/>
  <c r="L90" i="236"/>
  <c r="K90" i="236"/>
  <c r="AF9" i="236"/>
  <c r="G90" i="236"/>
  <c r="F90" i="236"/>
  <c r="AD9" i="236"/>
  <c r="E90" i="236"/>
  <c r="D90" i="236"/>
  <c r="AB9" i="236"/>
  <c r="C90" i="236"/>
  <c r="O89" i="236"/>
  <c r="N89" i="236"/>
  <c r="M89" i="236"/>
  <c r="L89" i="236"/>
  <c r="K89" i="236"/>
  <c r="AF8" i="236"/>
  <c r="G89" i="236"/>
  <c r="F89" i="236"/>
  <c r="AD8" i="236"/>
  <c r="E89" i="236"/>
  <c r="D89" i="236"/>
  <c r="AB8" i="236"/>
  <c r="C89" i="236"/>
  <c r="O88" i="236"/>
  <c r="N88" i="236"/>
  <c r="M88" i="236"/>
  <c r="L88" i="236"/>
  <c r="J88" i="236"/>
  <c r="AF7" i="236"/>
  <c r="G88" i="236"/>
  <c r="F88" i="236"/>
  <c r="AD7" i="236"/>
  <c r="E88" i="236"/>
  <c r="D88" i="236"/>
  <c r="AB7" i="236"/>
  <c r="C88" i="236"/>
  <c r="O87" i="236"/>
  <c r="N87" i="236"/>
  <c r="M87" i="236"/>
  <c r="L87" i="236"/>
  <c r="J87" i="236"/>
  <c r="AF6" i="236"/>
  <c r="G87" i="236"/>
  <c r="F87" i="236"/>
  <c r="AD6" i="236"/>
  <c r="E87" i="236"/>
  <c r="D87" i="236"/>
  <c r="AB6" i="236"/>
  <c r="C87" i="236"/>
  <c r="O86" i="236"/>
  <c r="N86" i="236"/>
  <c r="M86" i="236"/>
  <c r="L86" i="236"/>
  <c r="J86" i="236"/>
  <c r="AF5" i="236"/>
  <c r="G86" i="236"/>
  <c r="F86" i="236"/>
  <c r="AD5" i="236"/>
  <c r="E86" i="236"/>
  <c r="D86" i="236"/>
  <c r="AB5" i="236"/>
  <c r="C86" i="236"/>
  <c r="O85" i="236"/>
  <c r="N85" i="236"/>
  <c r="M85" i="236"/>
  <c r="L85" i="236"/>
  <c r="J85" i="236"/>
  <c r="AF4" i="236"/>
  <c r="G85" i="236"/>
  <c r="F85" i="236"/>
  <c r="AD4" i="236"/>
  <c r="E85" i="236"/>
  <c r="D85" i="236"/>
  <c r="AB4" i="236"/>
  <c r="C85" i="236"/>
  <c r="N84" i="236"/>
  <c r="F84" i="236"/>
  <c r="J82" i="236"/>
  <c r="S1" i="236"/>
  <c r="C82" i="236"/>
  <c r="A64" i="236"/>
  <c r="A49" i="236"/>
  <c r="AB34" i="236"/>
  <c r="AB33" i="236"/>
  <c r="AB32" i="236"/>
  <c r="AB31" i="236"/>
  <c r="A31" i="236"/>
  <c r="AB30" i="236"/>
  <c r="AB29" i="236"/>
  <c r="AB28" i="236"/>
  <c r="AB27" i="236"/>
  <c r="AB26" i="236"/>
  <c r="AB25" i="236"/>
  <c r="AB24" i="236"/>
  <c r="AB23" i="236"/>
  <c r="AB22" i="236"/>
  <c r="AB21" i="236"/>
  <c r="AB20" i="236"/>
  <c r="AB19" i="236"/>
  <c r="AB18" i="236"/>
  <c r="G18" i="236"/>
  <c r="A18" i="236"/>
  <c r="AB17" i="236"/>
  <c r="AB16" i="236"/>
  <c r="AB15" i="236"/>
  <c r="D15" i="236"/>
  <c r="O13" i="236"/>
  <c r="O12" i="236"/>
  <c r="O11" i="236"/>
  <c r="D10" i="236"/>
  <c r="D9" i="236"/>
  <c r="O8" i="236"/>
  <c r="D8" i="236"/>
  <c r="A7" i="236"/>
  <c r="A4" i="236"/>
  <c r="AB2" i="236"/>
  <c r="A2" i="236"/>
  <c r="Y1" i="236"/>
  <c r="AD128" i="235"/>
  <c r="AB128" i="235"/>
  <c r="AD127" i="235"/>
  <c r="AB127" i="235"/>
  <c r="AD125" i="235"/>
  <c r="AB125" i="235"/>
  <c r="AD124" i="235"/>
  <c r="AB124" i="235"/>
  <c r="AB122" i="235"/>
  <c r="AB121" i="235"/>
  <c r="AB120" i="235"/>
  <c r="AB118" i="235"/>
  <c r="AD111" i="235"/>
  <c r="AB111" i="235"/>
  <c r="AD110" i="235"/>
  <c r="AB110" i="235"/>
  <c r="AD109" i="235"/>
  <c r="AB109" i="235"/>
  <c r="AD108" i="235"/>
  <c r="AB108" i="235"/>
  <c r="AD105" i="235"/>
  <c r="AB105" i="235"/>
  <c r="AD104" i="235"/>
  <c r="AB104" i="235"/>
  <c r="O90" i="235"/>
  <c r="N90" i="235"/>
  <c r="M90" i="235"/>
  <c r="L90" i="235"/>
  <c r="K90" i="235"/>
  <c r="AF9" i="235"/>
  <c r="G90" i="235"/>
  <c r="F90" i="235"/>
  <c r="AD9" i="235"/>
  <c r="E90" i="235"/>
  <c r="D90" i="235"/>
  <c r="AB9" i="235"/>
  <c r="C90" i="235"/>
  <c r="O89" i="235"/>
  <c r="N89" i="235"/>
  <c r="M89" i="235"/>
  <c r="L89" i="235"/>
  <c r="K89" i="235"/>
  <c r="AF8" i="235"/>
  <c r="G89" i="235"/>
  <c r="F89" i="235"/>
  <c r="AD8" i="235"/>
  <c r="E89" i="235"/>
  <c r="D89" i="235"/>
  <c r="AB8" i="235"/>
  <c r="C89" i="235"/>
  <c r="O88" i="235"/>
  <c r="N88" i="235"/>
  <c r="M88" i="235"/>
  <c r="L88" i="235"/>
  <c r="J88" i="235"/>
  <c r="AF7" i="235"/>
  <c r="G88" i="235"/>
  <c r="F88" i="235"/>
  <c r="AD7" i="235"/>
  <c r="E88" i="235"/>
  <c r="D88" i="235"/>
  <c r="AB7" i="235"/>
  <c r="C88" i="235"/>
  <c r="O87" i="235"/>
  <c r="N87" i="235"/>
  <c r="M87" i="235"/>
  <c r="L87" i="235"/>
  <c r="J87" i="235"/>
  <c r="AF6" i="235"/>
  <c r="G87" i="235"/>
  <c r="F87" i="235"/>
  <c r="AD6" i="235"/>
  <c r="E87" i="235"/>
  <c r="D87" i="235"/>
  <c r="AB6" i="235"/>
  <c r="C87" i="235"/>
  <c r="O86" i="235"/>
  <c r="N86" i="235"/>
  <c r="M86" i="235"/>
  <c r="L86" i="235"/>
  <c r="J86" i="235"/>
  <c r="AF5" i="235"/>
  <c r="G86" i="235"/>
  <c r="F86" i="235"/>
  <c r="AD5" i="235"/>
  <c r="E86" i="235"/>
  <c r="D86" i="235"/>
  <c r="AB5" i="235"/>
  <c r="C86" i="235"/>
  <c r="O85" i="235"/>
  <c r="N85" i="235"/>
  <c r="M85" i="235"/>
  <c r="L85" i="235"/>
  <c r="J85" i="235"/>
  <c r="AF4" i="235"/>
  <c r="G85" i="235"/>
  <c r="F85" i="235"/>
  <c r="AD4" i="235"/>
  <c r="E85" i="235"/>
  <c r="D85" i="235"/>
  <c r="AB4" i="235"/>
  <c r="C85" i="235"/>
  <c r="N84" i="235"/>
  <c r="F84" i="235"/>
  <c r="J82" i="235"/>
  <c r="S1" i="235"/>
  <c r="C82" i="235"/>
  <c r="A64" i="235"/>
  <c r="AB34" i="235"/>
  <c r="AB33" i="235"/>
  <c r="AB32" i="235"/>
  <c r="AB31" i="235"/>
  <c r="A31" i="235"/>
  <c r="AB30" i="235"/>
  <c r="AB29" i="235"/>
  <c r="AB28" i="235"/>
  <c r="AB27" i="235"/>
  <c r="AB26" i="235"/>
  <c r="AB25" i="235"/>
  <c r="AB24" i="235"/>
  <c r="AB23" i="235"/>
  <c r="AB22" i="235"/>
  <c r="AB21" i="235"/>
  <c r="AB20" i="235"/>
  <c r="AB19" i="235"/>
  <c r="AB18" i="235"/>
  <c r="G18" i="235"/>
  <c r="AB17" i="235"/>
  <c r="AB16" i="235"/>
  <c r="AB15" i="235"/>
  <c r="D15" i="235"/>
  <c r="D14" i="235"/>
  <c r="O13" i="235"/>
  <c r="D13" i="235"/>
  <c r="O12" i="235"/>
  <c r="D12" i="235"/>
  <c r="O11" i="235"/>
  <c r="O10" i="235"/>
  <c r="D10" i="235"/>
  <c r="O9" i="235"/>
  <c r="D9" i="235"/>
  <c r="O8" i="235"/>
  <c r="D8" i="235"/>
  <c r="A7" i="235"/>
  <c r="A4" i="235"/>
  <c r="AB2" i="235"/>
  <c r="A2" i="235"/>
  <c r="Y1" i="235"/>
  <c r="AD128" i="234"/>
  <c r="AB128" i="234"/>
  <c r="AD127" i="234"/>
  <c r="AB127" i="234"/>
  <c r="AD125" i="234"/>
  <c r="AB125" i="234"/>
  <c r="AD124" i="234"/>
  <c r="AB124" i="234"/>
  <c r="AB122" i="234"/>
  <c r="AB121" i="234"/>
  <c r="AB120" i="234"/>
  <c r="AB118" i="234"/>
  <c r="AD111" i="234"/>
  <c r="AB111" i="234"/>
  <c r="AD110" i="234"/>
  <c r="AB110" i="234"/>
  <c r="AD109" i="234"/>
  <c r="AB109" i="234"/>
  <c r="AD108" i="234"/>
  <c r="AB108" i="234"/>
  <c r="AD105" i="234"/>
  <c r="AB105" i="234"/>
  <c r="AD104" i="234"/>
  <c r="AB104" i="234"/>
  <c r="O90" i="234"/>
  <c r="N90" i="234"/>
  <c r="M90" i="234"/>
  <c r="L90" i="234"/>
  <c r="K90" i="234"/>
  <c r="AF9" i="234"/>
  <c r="G90" i="234"/>
  <c r="F90" i="234"/>
  <c r="AD9" i="234"/>
  <c r="E90" i="234"/>
  <c r="D90" i="234"/>
  <c r="AB9" i="234"/>
  <c r="C90" i="234"/>
  <c r="O89" i="234"/>
  <c r="N89" i="234"/>
  <c r="M89" i="234"/>
  <c r="L89" i="234"/>
  <c r="K89" i="234"/>
  <c r="AF8" i="234"/>
  <c r="G89" i="234"/>
  <c r="F89" i="234"/>
  <c r="AD8" i="234"/>
  <c r="E89" i="234"/>
  <c r="D89" i="234"/>
  <c r="AB8" i="234"/>
  <c r="C89" i="234"/>
  <c r="O88" i="234"/>
  <c r="N88" i="234"/>
  <c r="M88" i="234"/>
  <c r="L88" i="234"/>
  <c r="J88" i="234"/>
  <c r="AF7" i="234"/>
  <c r="G88" i="234"/>
  <c r="F88" i="234"/>
  <c r="AD7" i="234"/>
  <c r="E88" i="234"/>
  <c r="D88" i="234"/>
  <c r="AB7" i="234"/>
  <c r="C88" i="234"/>
  <c r="O87" i="234"/>
  <c r="N87" i="234"/>
  <c r="M87" i="234"/>
  <c r="L87" i="234"/>
  <c r="J87" i="234"/>
  <c r="AF6" i="234"/>
  <c r="G87" i="234"/>
  <c r="F87" i="234"/>
  <c r="AD6" i="234"/>
  <c r="E87" i="234"/>
  <c r="D87" i="234"/>
  <c r="AB6" i="234"/>
  <c r="C87" i="234"/>
  <c r="O86" i="234"/>
  <c r="N86" i="234"/>
  <c r="M86" i="234"/>
  <c r="L86" i="234"/>
  <c r="J86" i="234"/>
  <c r="AF5" i="234"/>
  <c r="G86" i="234"/>
  <c r="F86" i="234"/>
  <c r="AD5" i="234"/>
  <c r="E86" i="234"/>
  <c r="D86" i="234"/>
  <c r="AB5" i="234"/>
  <c r="C86" i="234"/>
  <c r="O85" i="234"/>
  <c r="N85" i="234"/>
  <c r="M85" i="234"/>
  <c r="L85" i="234"/>
  <c r="J85" i="234"/>
  <c r="AF4" i="234"/>
  <c r="G85" i="234"/>
  <c r="F85" i="234"/>
  <c r="AD4" i="234"/>
  <c r="E85" i="234"/>
  <c r="D85" i="234"/>
  <c r="AB4" i="234"/>
  <c r="C85" i="234"/>
  <c r="N84" i="234"/>
  <c r="F84" i="234"/>
  <c r="J82" i="234"/>
  <c r="S1" i="234"/>
  <c r="C82" i="234"/>
  <c r="A64" i="234"/>
  <c r="AB34" i="234"/>
  <c r="AB33" i="234"/>
  <c r="AB32" i="234"/>
  <c r="AB31" i="234"/>
  <c r="A31" i="234"/>
  <c r="AB30" i="234"/>
  <c r="AB29" i="234"/>
  <c r="AB28" i="234"/>
  <c r="AB27" i="234"/>
  <c r="AB26" i="234"/>
  <c r="AB25" i="234"/>
  <c r="AB24" i="234"/>
  <c r="AB23" i="234"/>
  <c r="AB22" i="234"/>
  <c r="AB21" i="234"/>
  <c r="AB20" i="234"/>
  <c r="AB19" i="234"/>
  <c r="AB18" i="234"/>
  <c r="G18" i="234"/>
  <c r="AB17" i="234"/>
  <c r="AB16" i="234"/>
  <c r="AB15" i="234"/>
  <c r="D15" i="234"/>
  <c r="D14" i="234"/>
  <c r="O13" i="234"/>
  <c r="D13" i="234"/>
  <c r="O12" i="234"/>
  <c r="D12" i="234"/>
  <c r="O11" i="234"/>
  <c r="O10" i="234"/>
  <c r="D10" i="234"/>
  <c r="O9" i="234"/>
  <c r="D9" i="234"/>
  <c r="O8" i="234"/>
  <c r="D8" i="234"/>
  <c r="A7" i="234"/>
  <c r="A4" i="234"/>
  <c r="AB2" i="234"/>
  <c r="A2" i="234"/>
  <c r="Y1" i="234"/>
  <c r="AD128" i="233"/>
  <c r="AB128" i="233"/>
  <c r="AD127" i="233"/>
  <c r="AB127" i="233"/>
  <c r="AD125" i="233"/>
  <c r="AB125" i="233"/>
  <c r="AD124" i="233"/>
  <c r="AB124" i="233"/>
  <c r="AB122" i="233"/>
  <c r="AB121" i="233"/>
  <c r="AB120" i="233"/>
  <c r="AB118" i="233"/>
  <c r="AD111" i="233"/>
  <c r="AB111" i="233"/>
  <c r="AD110" i="233"/>
  <c r="AB110" i="233"/>
  <c r="AD109" i="233"/>
  <c r="AB109" i="233"/>
  <c r="AD108" i="233"/>
  <c r="AB108" i="233"/>
  <c r="AD105" i="233"/>
  <c r="AB105" i="233"/>
  <c r="AD104" i="233"/>
  <c r="AB104" i="233"/>
  <c r="O90" i="233"/>
  <c r="N90" i="233"/>
  <c r="M90" i="233"/>
  <c r="L90" i="233"/>
  <c r="K90" i="233"/>
  <c r="AF9" i="233"/>
  <c r="G90" i="233"/>
  <c r="F90" i="233"/>
  <c r="AD9" i="233"/>
  <c r="E90" i="233"/>
  <c r="D90" i="233"/>
  <c r="AB9" i="233"/>
  <c r="C90" i="233"/>
  <c r="O89" i="233"/>
  <c r="N89" i="233"/>
  <c r="M89" i="233"/>
  <c r="L89" i="233"/>
  <c r="K89" i="233"/>
  <c r="AF8" i="233"/>
  <c r="G89" i="233"/>
  <c r="F89" i="233"/>
  <c r="AD8" i="233"/>
  <c r="E89" i="233"/>
  <c r="D89" i="233"/>
  <c r="AB8" i="233"/>
  <c r="C89" i="233"/>
  <c r="O88" i="233"/>
  <c r="N88" i="233"/>
  <c r="M88" i="233"/>
  <c r="L88" i="233"/>
  <c r="J88" i="233"/>
  <c r="AF7" i="233"/>
  <c r="G88" i="233"/>
  <c r="F88" i="233"/>
  <c r="AD7" i="233"/>
  <c r="E88" i="233"/>
  <c r="D88" i="233"/>
  <c r="AB7" i="233"/>
  <c r="C88" i="233"/>
  <c r="O87" i="233"/>
  <c r="N87" i="233"/>
  <c r="M87" i="233"/>
  <c r="L87" i="233"/>
  <c r="J87" i="233"/>
  <c r="AF6" i="233"/>
  <c r="G87" i="233"/>
  <c r="F87" i="233"/>
  <c r="AD6" i="233"/>
  <c r="E87" i="233"/>
  <c r="D87" i="233"/>
  <c r="AB6" i="233"/>
  <c r="C87" i="233"/>
  <c r="O86" i="233"/>
  <c r="N86" i="233"/>
  <c r="M86" i="233"/>
  <c r="L86" i="233"/>
  <c r="J86" i="233"/>
  <c r="AF5" i="233"/>
  <c r="G86" i="233"/>
  <c r="F86" i="233"/>
  <c r="AD5" i="233"/>
  <c r="E86" i="233"/>
  <c r="D86" i="233"/>
  <c r="AB5" i="233"/>
  <c r="C86" i="233"/>
  <c r="O85" i="233"/>
  <c r="N85" i="233"/>
  <c r="M85" i="233"/>
  <c r="L85" i="233"/>
  <c r="J85" i="233"/>
  <c r="AF4" i="233"/>
  <c r="G85" i="233"/>
  <c r="F85" i="233"/>
  <c r="AD4" i="233"/>
  <c r="E85" i="233"/>
  <c r="D85" i="233"/>
  <c r="AB4" i="233"/>
  <c r="C85" i="233"/>
  <c r="N84" i="233"/>
  <c r="F84" i="233"/>
  <c r="J82" i="233"/>
  <c r="S1" i="233"/>
  <c r="C82" i="233"/>
  <c r="A64" i="233"/>
  <c r="AB34" i="233"/>
  <c r="AB33" i="233"/>
  <c r="AB32" i="233"/>
  <c r="AB31" i="233"/>
  <c r="A31" i="233"/>
  <c r="AB30" i="233"/>
  <c r="AB29" i="233"/>
  <c r="AB28" i="233"/>
  <c r="AB27" i="233"/>
  <c r="AB26" i="233"/>
  <c r="AB25" i="233"/>
  <c r="AB24" i="233"/>
  <c r="AB23" i="233"/>
  <c r="AB22" i="233"/>
  <c r="AB21" i="233"/>
  <c r="AB20" i="233"/>
  <c r="AB19" i="233"/>
  <c r="AB18" i="233"/>
  <c r="G18" i="233"/>
  <c r="AB17" i="233"/>
  <c r="AB16" i="233"/>
  <c r="AB15" i="233"/>
  <c r="D15" i="233"/>
  <c r="D14" i="233"/>
  <c r="O13" i="233"/>
  <c r="D13" i="233"/>
  <c r="O12" i="233"/>
  <c r="D12" i="233"/>
  <c r="O11" i="233"/>
  <c r="O10" i="233"/>
  <c r="D10" i="233"/>
  <c r="O9" i="233"/>
  <c r="D9" i="233"/>
  <c r="O8" i="233"/>
  <c r="D8" i="233"/>
  <c r="A7" i="233"/>
  <c r="A4" i="233"/>
  <c r="AB2" i="233"/>
  <c r="A2" i="233"/>
  <c r="Y1" i="233"/>
  <c r="AD128" i="232"/>
  <c r="AB128" i="232"/>
  <c r="AD127" i="232"/>
  <c r="AB127" i="232"/>
  <c r="AD125" i="232"/>
  <c r="AB125" i="232"/>
  <c r="AD124" i="232"/>
  <c r="AB124" i="232"/>
  <c r="AB122" i="232"/>
  <c r="AB121" i="232"/>
  <c r="AB120" i="232"/>
  <c r="AB118" i="232"/>
  <c r="AD111" i="232"/>
  <c r="AB111" i="232"/>
  <c r="AD110" i="232"/>
  <c r="AB110" i="232"/>
  <c r="AD109" i="232"/>
  <c r="AB109" i="232"/>
  <c r="AD108" i="232"/>
  <c r="AB108" i="232"/>
  <c r="AD105" i="232"/>
  <c r="AB105" i="232"/>
  <c r="AD104" i="232"/>
  <c r="AB104" i="232"/>
  <c r="O90" i="232"/>
  <c r="N90" i="232"/>
  <c r="M90" i="232"/>
  <c r="L90" i="232"/>
  <c r="K90" i="232"/>
  <c r="AF9" i="232"/>
  <c r="G90" i="232"/>
  <c r="F90" i="232"/>
  <c r="AD9" i="232"/>
  <c r="E90" i="232"/>
  <c r="D90" i="232"/>
  <c r="AB9" i="232"/>
  <c r="C90" i="232"/>
  <c r="O89" i="232"/>
  <c r="N89" i="232"/>
  <c r="M89" i="232"/>
  <c r="L89" i="232"/>
  <c r="K89" i="232"/>
  <c r="AF8" i="232"/>
  <c r="G89" i="232"/>
  <c r="F89" i="232"/>
  <c r="AD8" i="232"/>
  <c r="E89" i="232"/>
  <c r="D89" i="232"/>
  <c r="AB8" i="232"/>
  <c r="C89" i="232"/>
  <c r="O88" i="232"/>
  <c r="N88" i="232"/>
  <c r="M88" i="232"/>
  <c r="L88" i="232"/>
  <c r="J88" i="232"/>
  <c r="AF7" i="232"/>
  <c r="G88" i="232"/>
  <c r="F88" i="232"/>
  <c r="AD7" i="232"/>
  <c r="E88" i="232"/>
  <c r="D88" i="232"/>
  <c r="AB7" i="232"/>
  <c r="C88" i="232"/>
  <c r="O87" i="232"/>
  <c r="N87" i="232"/>
  <c r="M87" i="232"/>
  <c r="L87" i="232"/>
  <c r="J87" i="232"/>
  <c r="AF6" i="232"/>
  <c r="G87" i="232"/>
  <c r="F87" i="232"/>
  <c r="AD6" i="232"/>
  <c r="E87" i="232"/>
  <c r="D87" i="232"/>
  <c r="AB6" i="232"/>
  <c r="C87" i="232"/>
  <c r="O86" i="232"/>
  <c r="N86" i="232"/>
  <c r="M86" i="232"/>
  <c r="L86" i="232"/>
  <c r="J86" i="232"/>
  <c r="AF5" i="232"/>
  <c r="G86" i="232"/>
  <c r="F86" i="232"/>
  <c r="AD5" i="232"/>
  <c r="E86" i="232"/>
  <c r="D86" i="232"/>
  <c r="AB5" i="232"/>
  <c r="C86" i="232"/>
  <c r="O85" i="232"/>
  <c r="N85" i="232"/>
  <c r="M85" i="232"/>
  <c r="L85" i="232"/>
  <c r="J85" i="232"/>
  <c r="AF4" i="232"/>
  <c r="G85" i="232"/>
  <c r="F85" i="232"/>
  <c r="AD4" i="232"/>
  <c r="E85" i="232"/>
  <c r="D85" i="232"/>
  <c r="AB4" i="232"/>
  <c r="C85" i="232"/>
  <c r="N84" i="232"/>
  <c r="F84" i="232"/>
  <c r="J82" i="232"/>
  <c r="S1" i="232"/>
  <c r="C82" i="232"/>
  <c r="A64" i="232"/>
  <c r="AB34" i="232"/>
  <c r="AB33" i="232"/>
  <c r="AB32" i="232"/>
  <c r="AB31" i="232"/>
  <c r="A31" i="232"/>
  <c r="AB30" i="232"/>
  <c r="AB29" i="232"/>
  <c r="AB28" i="232"/>
  <c r="AB27" i="232"/>
  <c r="AB26" i="232"/>
  <c r="AB25" i="232"/>
  <c r="AB24" i="232"/>
  <c r="AB23" i="232"/>
  <c r="AB22" i="232"/>
  <c r="AB21" i="232"/>
  <c r="AB20" i="232"/>
  <c r="AB19" i="232"/>
  <c r="AB18" i="232"/>
  <c r="G18" i="232"/>
  <c r="AB17" i="232"/>
  <c r="AB16" i="232"/>
  <c r="AB15" i="232"/>
  <c r="D15" i="232"/>
  <c r="D14" i="232"/>
  <c r="O13" i="232"/>
  <c r="D13" i="232"/>
  <c r="O12" i="232"/>
  <c r="D12" i="232"/>
  <c r="O11" i="232"/>
  <c r="O10" i="232"/>
  <c r="D10" i="232"/>
  <c r="O9" i="232"/>
  <c r="D9" i="232"/>
  <c r="O8" i="232"/>
  <c r="D8" i="232"/>
  <c r="A7" i="232"/>
  <c r="A4" i="232"/>
  <c r="AB2" i="232"/>
  <c r="A2" i="232"/>
  <c r="Y1" i="232"/>
  <c r="AD128" i="231"/>
  <c r="O10" i="231"/>
  <c r="AB128" i="231"/>
  <c r="AD127" i="231"/>
  <c r="O9" i="231"/>
  <c r="AB127" i="231"/>
  <c r="AD125" i="231"/>
  <c r="AB125" i="231"/>
  <c r="AD124" i="231"/>
  <c r="AB124" i="231"/>
  <c r="AB122" i="231"/>
  <c r="AB121" i="231"/>
  <c r="AB120" i="231"/>
  <c r="AB118" i="231"/>
  <c r="AD111" i="231"/>
  <c r="AB111" i="231"/>
  <c r="AD110" i="231"/>
  <c r="D14" i="231"/>
  <c r="AB110" i="231"/>
  <c r="AD109" i="231"/>
  <c r="D13" i="231"/>
  <c r="AB109" i="231"/>
  <c r="AD108" i="231"/>
  <c r="D12" i="231"/>
  <c r="AB108" i="231"/>
  <c r="AD105" i="231"/>
  <c r="AB105" i="231"/>
  <c r="AD104" i="231"/>
  <c r="AB104" i="231"/>
  <c r="O90" i="231"/>
  <c r="N90" i="231"/>
  <c r="M90" i="231"/>
  <c r="L90" i="231"/>
  <c r="K90" i="231"/>
  <c r="AF9" i="231"/>
  <c r="G90" i="231"/>
  <c r="F90" i="231"/>
  <c r="AD9" i="231"/>
  <c r="E90" i="231"/>
  <c r="D90" i="231"/>
  <c r="AB9" i="231"/>
  <c r="C90" i="231"/>
  <c r="O89" i="231"/>
  <c r="N89" i="231"/>
  <c r="M89" i="231"/>
  <c r="L89" i="231"/>
  <c r="K89" i="231"/>
  <c r="AF8" i="231"/>
  <c r="G89" i="231"/>
  <c r="F89" i="231"/>
  <c r="AD8" i="231"/>
  <c r="E89" i="231"/>
  <c r="D89" i="231"/>
  <c r="AB8" i="231"/>
  <c r="C89" i="231"/>
  <c r="O88" i="231"/>
  <c r="N88" i="231"/>
  <c r="M88" i="231"/>
  <c r="L88" i="231"/>
  <c r="J88" i="231"/>
  <c r="AF7" i="231"/>
  <c r="G88" i="231"/>
  <c r="F88" i="231"/>
  <c r="AD7" i="231"/>
  <c r="E88" i="231"/>
  <c r="D88" i="231"/>
  <c r="AB7" i="231"/>
  <c r="C88" i="231"/>
  <c r="O87" i="231"/>
  <c r="N87" i="231"/>
  <c r="M87" i="231"/>
  <c r="L87" i="231"/>
  <c r="J87" i="231"/>
  <c r="AF6" i="231"/>
  <c r="G87" i="231"/>
  <c r="F87" i="231"/>
  <c r="AD6" i="231"/>
  <c r="E87" i="231"/>
  <c r="D87" i="231"/>
  <c r="AB6" i="231"/>
  <c r="C87" i="231"/>
  <c r="O86" i="231"/>
  <c r="N86" i="231"/>
  <c r="M86" i="231"/>
  <c r="L86" i="231"/>
  <c r="J86" i="231"/>
  <c r="AF5" i="231"/>
  <c r="G86" i="231"/>
  <c r="F86" i="231"/>
  <c r="AD5" i="231"/>
  <c r="E86" i="231"/>
  <c r="D86" i="231"/>
  <c r="AB5" i="231"/>
  <c r="C86" i="231"/>
  <c r="O85" i="231"/>
  <c r="N85" i="231"/>
  <c r="M85" i="231"/>
  <c r="L85" i="231"/>
  <c r="J85" i="231"/>
  <c r="AF4" i="231"/>
  <c r="G85" i="231"/>
  <c r="F85" i="231"/>
  <c r="AD4" i="231"/>
  <c r="E85" i="231"/>
  <c r="D85" i="231"/>
  <c r="AB4" i="231"/>
  <c r="C85" i="231"/>
  <c r="N84" i="231"/>
  <c r="F84" i="231"/>
  <c r="J82" i="231"/>
  <c r="S1" i="231"/>
  <c r="C82" i="231"/>
  <c r="A64" i="231"/>
  <c r="A49" i="231"/>
  <c r="AB34" i="231"/>
  <c r="AB33" i="231"/>
  <c r="AB32" i="231"/>
  <c r="AB31" i="231"/>
  <c r="A31" i="231"/>
  <c r="AB30" i="231"/>
  <c r="AB29" i="231"/>
  <c r="AB28" i="231"/>
  <c r="AB27" i="231"/>
  <c r="AB26" i="231"/>
  <c r="AB25" i="231"/>
  <c r="AB24" i="231"/>
  <c r="AB23" i="231"/>
  <c r="AB22" i="231"/>
  <c r="AB21" i="231"/>
  <c r="AB20" i="231"/>
  <c r="AB19" i="231"/>
  <c r="AB18" i="231"/>
  <c r="G18" i="231"/>
  <c r="A18" i="231"/>
  <c r="AB17" i="231"/>
  <c r="AB16" i="231"/>
  <c r="AB15" i="231"/>
  <c r="D15" i="231"/>
  <c r="O13" i="231"/>
  <c r="O12" i="231"/>
  <c r="O11" i="231"/>
  <c r="D10" i="231"/>
  <c r="D9" i="231"/>
  <c r="O8" i="231"/>
  <c r="D8" i="231"/>
  <c r="A7" i="231"/>
  <c r="A4" i="231"/>
  <c r="AB2" i="231"/>
  <c r="A2" i="231"/>
  <c r="Y1" i="231"/>
  <c r="AD128" i="230"/>
  <c r="AB128" i="230"/>
  <c r="AD127" i="230"/>
  <c r="AB127" i="230"/>
  <c r="AD125" i="230"/>
  <c r="AB125" i="230"/>
  <c r="AD124" i="230"/>
  <c r="AB124" i="230"/>
  <c r="AB122" i="230"/>
  <c r="AB121" i="230"/>
  <c r="AB120" i="230"/>
  <c r="AB118" i="230"/>
  <c r="AD111" i="230"/>
  <c r="AB111" i="230"/>
  <c r="AD110" i="230"/>
  <c r="AB110" i="230"/>
  <c r="AD109" i="230"/>
  <c r="AB109" i="230"/>
  <c r="AD108" i="230"/>
  <c r="AB108" i="230"/>
  <c r="AD105" i="230"/>
  <c r="AB105" i="230"/>
  <c r="AD104" i="230"/>
  <c r="AB104" i="230"/>
  <c r="O90" i="230"/>
  <c r="N90" i="230"/>
  <c r="M90" i="230"/>
  <c r="L90" i="230"/>
  <c r="K90" i="230"/>
  <c r="AF9" i="230"/>
  <c r="G90" i="230"/>
  <c r="F90" i="230"/>
  <c r="AD9" i="230"/>
  <c r="E90" i="230"/>
  <c r="D90" i="230"/>
  <c r="AB9" i="230"/>
  <c r="C90" i="230"/>
  <c r="O89" i="230"/>
  <c r="N89" i="230"/>
  <c r="M89" i="230"/>
  <c r="L89" i="230"/>
  <c r="K89" i="230"/>
  <c r="AF8" i="230"/>
  <c r="G89" i="230"/>
  <c r="F89" i="230"/>
  <c r="AD8" i="230"/>
  <c r="E89" i="230"/>
  <c r="D89" i="230"/>
  <c r="AB8" i="230"/>
  <c r="C89" i="230"/>
  <c r="O88" i="230"/>
  <c r="N88" i="230"/>
  <c r="M88" i="230"/>
  <c r="L88" i="230"/>
  <c r="J88" i="230"/>
  <c r="AF7" i="230"/>
  <c r="G88" i="230"/>
  <c r="F88" i="230"/>
  <c r="AD7" i="230"/>
  <c r="E88" i="230"/>
  <c r="D88" i="230"/>
  <c r="AB7" i="230"/>
  <c r="C88" i="230"/>
  <c r="O87" i="230"/>
  <c r="N87" i="230"/>
  <c r="M87" i="230"/>
  <c r="L87" i="230"/>
  <c r="J87" i="230"/>
  <c r="AF6" i="230"/>
  <c r="G87" i="230"/>
  <c r="F87" i="230"/>
  <c r="AD6" i="230"/>
  <c r="E87" i="230"/>
  <c r="D87" i="230"/>
  <c r="AB6" i="230"/>
  <c r="C87" i="230"/>
  <c r="O86" i="230"/>
  <c r="N86" i="230"/>
  <c r="M86" i="230"/>
  <c r="L86" i="230"/>
  <c r="J86" i="230"/>
  <c r="AF5" i="230"/>
  <c r="G86" i="230"/>
  <c r="F86" i="230"/>
  <c r="AD5" i="230"/>
  <c r="E86" i="230"/>
  <c r="D86" i="230"/>
  <c r="AB5" i="230"/>
  <c r="C86" i="230"/>
  <c r="O85" i="230"/>
  <c r="N85" i="230"/>
  <c r="M85" i="230"/>
  <c r="L85" i="230"/>
  <c r="J85" i="230"/>
  <c r="AF4" i="230"/>
  <c r="G85" i="230"/>
  <c r="F85" i="230"/>
  <c r="AD4" i="230"/>
  <c r="E85" i="230"/>
  <c r="D85" i="230"/>
  <c r="AB4" i="230"/>
  <c r="C85" i="230"/>
  <c r="N84" i="230"/>
  <c r="F84" i="230"/>
  <c r="J82" i="230"/>
  <c r="S1" i="230"/>
  <c r="C82" i="230"/>
  <c r="A64" i="230"/>
  <c r="AB34" i="230"/>
  <c r="AB33" i="230"/>
  <c r="AB32" i="230"/>
  <c r="AB31" i="230"/>
  <c r="A31" i="230"/>
  <c r="AB30" i="230"/>
  <c r="AB29" i="230"/>
  <c r="AB28" i="230"/>
  <c r="AB27" i="230"/>
  <c r="AB26" i="230"/>
  <c r="AB25" i="230"/>
  <c r="AB24" i="230"/>
  <c r="AB23" i="230"/>
  <c r="AB22" i="230"/>
  <c r="AB21" i="230"/>
  <c r="AB20" i="230"/>
  <c r="AB19" i="230"/>
  <c r="AB18" i="230"/>
  <c r="G18" i="230"/>
  <c r="AB17" i="230"/>
  <c r="AB16" i="230"/>
  <c r="AB15" i="230"/>
  <c r="D15" i="230"/>
  <c r="D14" i="230"/>
  <c r="O13" i="230"/>
  <c r="D13" i="230"/>
  <c r="O12" i="230"/>
  <c r="D12" i="230"/>
  <c r="O11" i="230"/>
  <c r="O10" i="230"/>
  <c r="D10" i="230"/>
  <c r="O9" i="230"/>
  <c r="D9" i="230"/>
  <c r="O8" i="230"/>
  <c r="D8" i="230"/>
  <c r="A7" i="230"/>
  <c r="A4" i="230"/>
  <c r="AB2" i="230"/>
  <c r="A2" i="230"/>
  <c r="Y1" i="230"/>
  <c r="AD128" i="229"/>
  <c r="AB128" i="229"/>
  <c r="AD127" i="229"/>
  <c r="AB127" i="229"/>
  <c r="AD125" i="229"/>
  <c r="AB125" i="229"/>
  <c r="AD124" i="229"/>
  <c r="AB124" i="229"/>
  <c r="AB122" i="229"/>
  <c r="AB121" i="229"/>
  <c r="AB120" i="229"/>
  <c r="AB118" i="229"/>
  <c r="AD111" i="229"/>
  <c r="AB111" i="229"/>
  <c r="AD110" i="229"/>
  <c r="AB110" i="229"/>
  <c r="AD109" i="229"/>
  <c r="AB109" i="229"/>
  <c r="AD108" i="229"/>
  <c r="AB108" i="229"/>
  <c r="AD105" i="229"/>
  <c r="AB105" i="229"/>
  <c r="AD104" i="229"/>
  <c r="AB104" i="229"/>
  <c r="O90" i="229"/>
  <c r="N90" i="229"/>
  <c r="M90" i="229"/>
  <c r="L90" i="229"/>
  <c r="K90" i="229"/>
  <c r="AF9" i="229"/>
  <c r="G90" i="229"/>
  <c r="F90" i="229"/>
  <c r="AD9" i="229"/>
  <c r="E90" i="229"/>
  <c r="D90" i="229"/>
  <c r="AB9" i="229"/>
  <c r="C90" i="229"/>
  <c r="O89" i="229"/>
  <c r="N89" i="229"/>
  <c r="M89" i="229"/>
  <c r="L89" i="229"/>
  <c r="K89" i="229"/>
  <c r="AF8" i="229"/>
  <c r="G89" i="229"/>
  <c r="F89" i="229"/>
  <c r="AD8" i="229"/>
  <c r="E89" i="229"/>
  <c r="D89" i="229"/>
  <c r="AB8" i="229"/>
  <c r="C89" i="229"/>
  <c r="O88" i="229"/>
  <c r="N88" i="229"/>
  <c r="M88" i="229"/>
  <c r="L88" i="229"/>
  <c r="J88" i="229"/>
  <c r="AF7" i="229"/>
  <c r="G88" i="229"/>
  <c r="F88" i="229"/>
  <c r="AD7" i="229"/>
  <c r="E88" i="229"/>
  <c r="D88" i="229"/>
  <c r="AB7" i="229"/>
  <c r="C88" i="229"/>
  <c r="O87" i="229"/>
  <c r="N87" i="229"/>
  <c r="M87" i="229"/>
  <c r="L87" i="229"/>
  <c r="J87" i="229"/>
  <c r="AF6" i="229"/>
  <c r="G87" i="229"/>
  <c r="F87" i="229"/>
  <c r="AD6" i="229"/>
  <c r="E87" i="229"/>
  <c r="D87" i="229"/>
  <c r="AB6" i="229"/>
  <c r="C87" i="229"/>
  <c r="O86" i="229"/>
  <c r="N86" i="229"/>
  <c r="M86" i="229"/>
  <c r="L86" i="229"/>
  <c r="J86" i="229"/>
  <c r="AF5" i="229"/>
  <c r="G86" i="229"/>
  <c r="F86" i="229"/>
  <c r="AD5" i="229"/>
  <c r="E86" i="229"/>
  <c r="D86" i="229"/>
  <c r="AB5" i="229"/>
  <c r="C86" i="229"/>
  <c r="O85" i="229"/>
  <c r="N85" i="229"/>
  <c r="M85" i="229"/>
  <c r="L85" i="229"/>
  <c r="J85" i="229"/>
  <c r="AF4" i="229"/>
  <c r="G85" i="229"/>
  <c r="F85" i="229"/>
  <c r="AD4" i="229"/>
  <c r="E85" i="229"/>
  <c r="D85" i="229"/>
  <c r="AB4" i="229"/>
  <c r="C85" i="229"/>
  <c r="N84" i="229"/>
  <c r="F84" i="229"/>
  <c r="J82" i="229"/>
  <c r="S1" i="229"/>
  <c r="C82" i="229"/>
  <c r="A64" i="229"/>
  <c r="AB34" i="229"/>
  <c r="AB33" i="229"/>
  <c r="AB32" i="229"/>
  <c r="AB31" i="229"/>
  <c r="A31" i="229"/>
  <c r="AB30" i="229"/>
  <c r="AB29" i="229"/>
  <c r="AB28" i="229"/>
  <c r="AB27" i="229"/>
  <c r="AB26" i="229"/>
  <c r="AB25" i="229"/>
  <c r="AB24" i="229"/>
  <c r="AB23" i="229"/>
  <c r="AB22" i="229"/>
  <c r="AB21" i="229"/>
  <c r="AB20" i="229"/>
  <c r="AB19" i="229"/>
  <c r="AB18" i="229"/>
  <c r="G18" i="229"/>
  <c r="AB17" i="229"/>
  <c r="AB16" i="229"/>
  <c r="AB15" i="229"/>
  <c r="D15" i="229"/>
  <c r="D14" i="229"/>
  <c r="O13" i="229"/>
  <c r="D13" i="229"/>
  <c r="O12" i="229"/>
  <c r="D12" i="229"/>
  <c r="O11" i="229"/>
  <c r="O10" i="229"/>
  <c r="D10" i="229"/>
  <c r="O9" i="229"/>
  <c r="D9" i="229"/>
  <c r="O8" i="229"/>
  <c r="D8" i="229"/>
  <c r="A7" i="229"/>
  <c r="A4" i="229"/>
  <c r="AB2" i="229"/>
  <c r="A2" i="229"/>
  <c r="Y1" i="229"/>
  <c r="AD128" i="228"/>
  <c r="AB128" i="228"/>
  <c r="AD127" i="228"/>
  <c r="AB127" i="228"/>
  <c r="AD125" i="228"/>
  <c r="AB125" i="228"/>
  <c r="AD124" i="228"/>
  <c r="AB124" i="228"/>
  <c r="AB122" i="228"/>
  <c r="AB121" i="228"/>
  <c r="AB120" i="228"/>
  <c r="AB118" i="228"/>
  <c r="AD111" i="228"/>
  <c r="AB111" i="228"/>
  <c r="AD110" i="228"/>
  <c r="AB110" i="228"/>
  <c r="AD109" i="228"/>
  <c r="AB109" i="228"/>
  <c r="AD108" i="228"/>
  <c r="AB108" i="228"/>
  <c r="AD105" i="228"/>
  <c r="AB105" i="228"/>
  <c r="AD104" i="228"/>
  <c r="AB104" i="228"/>
  <c r="O90" i="228"/>
  <c r="N90" i="228"/>
  <c r="M90" i="228"/>
  <c r="L90" i="228"/>
  <c r="K90" i="228"/>
  <c r="AF9" i="228"/>
  <c r="G90" i="228"/>
  <c r="F90" i="228"/>
  <c r="AD9" i="228"/>
  <c r="E90" i="228"/>
  <c r="D90" i="228"/>
  <c r="AB9" i="228"/>
  <c r="C90" i="228"/>
  <c r="O89" i="228"/>
  <c r="N89" i="228"/>
  <c r="M89" i="228"/>
  <c r="L89" i="228"/>
  <c r="K89" i="228"/>
  <c r="AF8" i="228"/>
  <c r="G89" i="228"/>
  <c r="F89" i="228"/>
  <c r="AD8" i="228"/>
  <c r="E89" i="228"/>
  <c r="D89" i="228"/>
  <c r="AB8" i="228"/>
  <c r="C89" i="228"/>
  <c r="O88" i="228"/>
  <c r="N88" i="228"/>
  <c r="M88" i="228"/>
  <c r="L88" i="228"/>
  <c r="J88" i="228"/>
  <c r="AF7" i="228"/>
  <c r="G88" i="228"/>
  <c r="F88" i="228"/>
  <c r="AD7" i="228"/>
  <c r="E88" i="228"/>
  <c r="D88" i="228"/>
  <c r="AB7" i="228"/>
  <c r="C88" i="228"/>
  <c r="O87" i="228"/>
  <c r="N87" i="228"/>
  <c r="M87" i="228"/>
  <c r="L87" i="228"/>
  <c r="J87" i="228"/>
  <c r="AF6" i="228"/>
  <c r="G87" i="228"/>
  <c r="F87" i="228"/>
  <c r="AD6" i="228"/>
  <c r="E87" i="228"/>
  <c r="D87" i="228"/>
  <c r="AB6" i="228"/>
  <c r="C87" i="228"/>
  <c r="O86" i="228"/>
  <c r="N86" i="228"/>
  <c r="M86" i="228"/>
  <c r="L86" i="228"/>
  <c r="J86" i="228"/>
  <c r="AF5" i="228"/>
  <c r="G86" i="228"/>
  <c r="F86" i="228"/>
  <c r="AD5" i="228"/>
  <c r="E86" i="228"/>
  <c r="D86" i="228"/>
  <c r="AB5" i="228"/>
  <c r="C86" i="228"/>
  <c r="O85" i="228"/>
  <c r="N85" i="228"/>
  <c r="M85" i="228"/>
  <c r="L85" i="228"/>
  <c r="J85" i="228"/>
  <c r="AF4" i="228"/>
  <c r="G85" i="228"/>
  <c r="F85" i="228"/>
  <c r="AD4" i="228"/>
  <c r="E85" i="228"/>
  <c r="D85" i="228"/>
  <c r="AB4" i="228"/>
  <c r="C85" i="228"/>
  <c r="N84" i="228"/>
  <c r="F84" i="228"/>
  <c r="J82" i="228"/>
  <c r="S1" i="228"/>
  <c r="C82" i="228"/>
  <c r="A64" i="228"/>
  <c r="AB34" i="228"/>
  <c r="AB33" i="228"/>
  <c r="AB32" i="228"/>
  <c r="AB31" i="228"/>
  <c r="A31" i="228"/>
  <c r="AB30" i="228"/>
  <c r="AB29" i="228"/>
  <c r="AB28" i="228"/>
  <c r="AB27" i="228"/>
  <c r="AB26" i="228"/>
  <c r="AB25" i="228"/>
  <c r="AB24" i="228"/>
  <c r="AB23" i="228"/>
  <c r="AB22" i="228"/>
  <c r="AB21" i="228"/>
  <c r="AB20" i="228"/>
  <c r="AB19" i="228"/>
  <c r="AB18" i="228"/>
  <c r="G18" i="228"/>
  <c r="AB17" i="228"/>
  <c r="AB16" i="228"/>
  <c r="AB15" i="228"/>
  <c r="D15" i="228"/>
  <c r="D14" i="228"/>
  <c r="O13" i="228"/>
  <c r="D13" i="228"/>
  <c r="O12" i="228"/>
  <c r="D12" i="228"/>
  <c r="O11" i="228"/>
  <c r="O10" i="228"/>
  <c r="D10" i="228"/>
  <c r="O9" i="228"/>
  <c r="D9" i="228"/>
  <c r="O8" i="228"/>
  <c r="D8" i="228"/>
  <c r="A7" i="228"/>
  <c r="A4" i="228"/>
  <c r="AB2" i="228"/>
  <c r="A2" i="228"/>
  <c r="Y1" i="228"/>
  <c r="AD128" i="227"/>
  <c r="AB128" i="227"/>
  <c r="AD127" i="227"/>
  <c r="AB127" i="227"/>
  <c r="AD125" i="227"/>
  <c r="AB125" i="227"/>
  <c r="AD124" i="227"/>
  <c r="AB124" i="227"/>
  <c r="AB122" i="227"/>
  <c r="AB121" i="227"/>
  <c r="AB120" i="227"/>
  <c r="AB118" i="227"/>
  <c r="AD111" i="227"/>
  <c r="AB111" i="227"/>
  <c r="AD110" i="227"/>
  <c r="AB110" i="227"/>
  <c r="AD109" i="227"/>
  <c r="AB109" i="227"/>
  <c r="AD108" i="227"/>
  <c r="AB108" i="227"/>
  <c r="AD105" i="227"/>
  <c r="AB105" i="227"/>
  <c r="AD104" i="227"/>
  <c r="AB104" i="227"/>
  <c r="O90" i="227"/>
  <c r="N90" i="227"/>
  <c r="M90" i="227"/>
  <c r="L90" i="227"/>
  <c r="K90" i="227"/>
  <c r="AF9" i="227"/>
  <c r="G90" i="227"/>
  <c r="F90" i="227"/>
  <c r="AD9" i="227"/>
  <c r="E90" i="227"/>
  <c r="D90" i="227"/>
  <c r="AB9" i="227"/>
  <c r="C90" i="227"/>
  <c r="O89" i="227"/>
  <c r="N89" i="227"/>
  <c r="M89" i="227"/>
  <c r="L89" i="227"/>
  <c r="K89" i="227"/>
  <c r="AF8" i="227"/>
  <c r="G89" i="227"/>
  <c r="F89" i="227"/>
  <c r="AD8" i="227"/>
  <c r="E89" i="227"/>
  <c r="D89" i="227"/>
  <c r="AB8" i="227"/>
  <c r="C89" i="227"/>
  <c r="O88" i="227"/>
  <c r="N88" i="227"/>
  <c r="M88" i="227"/>
  <c r="L88" i="227"/>
  <c r="J88" i="227"/>
  <c r="AF7" i="227"/>
  <c r="G88" i="227"/>
  <c r="F88" i="227"/>
  <c r="AD7" i="227"/>
  <c r="E88" i="227"/>
  <c r="D88" i="227"/>
  <c r="AB7" i="227"/>
  <c r="C88" i="227"/>
  <c r="O87" i="227"/>
  <c r="N87" i="227"/>
  <c r="M87" i="227"/>
  <c r="L87" i="227"/>
  <c r="J87" i="227"/>
  <c r="AF6" i="227"/>
  <c r="G87" i="227"/>
  <c r="F87" i="227"/>
  <c r="AD6" i="227"/>
  <c r="E87" i="227"/>
  <c r="D87" i="227"/>
  <c r="AB6" i="227"/>
  <c r="C87" i="227"/>
  <c r="O86" i="227"/>
  <c r="N86" i="227"/>
  <c r="M86" i="227"/>
  <c r="L86" i="227"/>
  <c r="J86" i="227"/>
  <c r="AF5" i="227"/>
  <c r="G86" i="227"/>
  <c r="F86" i="227"/>
  <c r="AD5" i="227"/>
  <c r="E86" i="227"/>
  <c r="D86" i="227"/>
  <c r="AB5" i="227"/>
  <c r="C86" i="227"/>
  <c r="O85" i="227"/>
  <c r="N85" i="227"/>
  <c r="M85" i="227"/>
  <c r="L85" i="227"/>
  <c r="J85" i="227"/>
  <c r="AF4" i="227"/>
  <c r="G85" i="227"/>
  <c r="F85" i="227"/>
  <c r="AD4" i="227"/>
  <c r="E85" i="227"/>
  <c r="D85" i="227"/>
  <c r="AB4" i="227"/>
  <c r="C85" i="227"/>
  <c r="N84" i="227"/>
  <c r="F84" i="227"/>
  <c r="J82" i="227"/>
  <c r="S1" i="227"/>
  <c r="C82" i="227"/>
  <c r="A64" i="227"/>
  <c r="AB34" i="227"/>
  <c r="AB33" i="227"/>
  <c r="AB32" i="227"/>
  <c r="AB31" i="227"/>
  <c r="A31" i="227"/>
  <c r="AB30" i="227"/>
  <c r="AB29" i="227"/>
  <c r="AB28" i="227"/>
  <c r="AB27" i="227"/>
  <c r="AB26" i="227"/>
  <c r="AB25" i="227"/>
  <c r="AB24" i="227"/>
  <c r="AB23" i="227"/>
  <c r="AB22" i="227"/>
  <c r="AB21" i="227"/>
  <c r="AB20" i="227"/>
  <c r="AB19" i="227"/>
  <c r="AB18" i="227"/>
  <c r="G18" i="227"/>
  <c r="AB17" i="227"/>
  <c r="AB16" i="227"/>
  <c r="AB15" i="227"/>
  <c r="D15" i="227"/>
  <c r="D14" i="227"/>
  <c r="O13" i="227"/>
  <c r="D13" i="227"/>
  <c r="O12" i="227"/>
  <c r="D12" i="227"/>
  <c r="O11" i="227"/>
  <c r="O10" i="227"/>
  <c r="D10" i="227"/>
  <c r="O9" i="227"/>
  <c r="D9" i="227"/>
  <c r="O8" i="227"/>
  <c r="D8" i="227"/>
  <c r="A7" i="227"/>
  <c r="A4" i="227"/>
  <c r="AB2" i="227"/>
  <c r="A2" i="227"/>
  <c r="Y1" i="227"/>
  <c r="AD128" i="226"/>
  <c r="AB128" i="226"/>
  <c r="AD127" i="226"/>
  <c r="AB127" i="226"/>
  <c r="AD125" i="226"/>
  <c r="AB125" i="226"/>
  <c r="AD124" i="226"/>
  <c r="AB124" i="226"/>
  <c r="AB122" i="226"/>
  <c r="AB121" i="226"/>
  <c r="AB120" i="226"/>
  <c r="AB118" i="226"/>
  <c r="AD111" i="226"/>
  <c r="AB111" i="226"/>
  <c r="AD110" i="226"/>
  <c r="AB110" i="226"/>
  <c r="AD109" i="226"/>
  <c r="AB109" i="226"/>
  <c r="AD108" i="226"/>
  <c r="AB108" i="226"/>
  <c r="AD105" i="226"/>
  <c r="AB105" i="226"/>
  <c r="AD104" i="226"/>
  <c r="AB104" i="226"/>
  <c r="O90" i="226"/>
  <c r="N90" i="226"/>
  <c r="M90" i="226"/>
  <c r="L90" i="226"/>
  <c r="K90" i="226"/>
  <c r="AF9" i="226"/>
  <c r="G90" i="226"/>
  <c r="F90" i="226"/>
  <c r="AD9" i="226"/>
  <c r="E90" i="226"/>
  <c r="D90" i="226"/>
  <c r="AB9" i="226"/>
  <c r="C90" i="226"/>
  <c r="O89" i="226"/>
  <c r="N89" i="226"/>
  <c r="M89" i="226"/>
  <c r="L89" i="226"/>
  <c r="K89" i="226"/>
  <c r="AF8" i="226"/>
  <c r="G89" i="226"/>
  <c r="F89" i="226"/>
  <c r="AD8" i="226"/>
  <c r="E89" i="226"/>
  <c r="D89" i="226"/>
  <c r="AB8" i="226"/>
  <c r="C89" i="226"/>
  <c r="O88" i="226"/>
  <c r="N88" i="226"/>
  <c r="M88" i="226"/>
  <c r="L88" i="226"/>
  <c r="J88" i="226"/>
  <c r="AF7" i="226"/>
  <c r="G88" i="226"/>
  <c r="F88" i="226"/>
  <c r="AD7" i="226"/>
  <c r="E88" i="226"/>
  <c r="D88" i="226"/>
  <c r="AB7" i="226"/>
  <c r="C88" i="226"/>
  <c r="O87" i="226"/>
  <c r="N87" i="226"/>
  <c r="M87" i="226"/>
  <c r="L87" i="226"/>
  <c r="J87" i="226"/>
  <c r="AF6" i="226"/>
  <c r="G87" i="226"/>
  <c r="F87" i="226"/>
  <c r="AD6" i="226"/>
  <c r="E87" i="226"/>
  <c r="D87" i="226"/>
  <c r="AB6" i="226"/>
  <c r="C87" i="226"/>
  <c r="O86" i="226"/>
  <c r="N86" i="226"/>
  <c r="M86" i="226"/>
  <c r="L86" i="226"/>
  <c r="J86" i="226"/>
  <c r="AF5" i="226"/>
  <c r="G86" i="226"/>
  <c r="F86" i="226"/>
  <c r="AD5" i="226"/>
  <c r="E86" i="226"/>
  <c r="D86" i="226"/>
  <c r="AB5" i="226"/>
  <c r="C86" i="226"/>
  <c r="O85" i="226"/>
  <c r="N85" i="226"/>
  <c r="M85" i="226"/>
  <c r="L85" i="226"/>
  <c r="J85" i="226"/>
  <c r="AF4" i="226"/>
  <c r="G85" i="226"/>
  <c r="F85" i="226"/>
  <c r="AD4" i="226"/>
  <c r="E85" i="226"/>
  <c r="D85" i="226"/>
  <c r="AB4" i="226"/>
  <c r="C85" i="226"/>
  <c r="N84" i="226"/>
  <c r="F84" i="226"/>
  <c r="J82" i="226"/>
  <c r="S1" i="226"/>
  <c r="C82" i="226"/>
  <c r="A64" i="226"/>
  <c r="AB34" i="226"/>
  <c r="AB33" i="226"/>
  <c r="AB32" i="226"/>
  <c r="AB31" i="226"/>
  <c r="A31" i="226"/>
  <c r="AB30" i="226"/>
  <c r="AB29" i="226"/>
  <c r="AB28" i="226"/>
  <c r="AB27" i="226"/>
  <c r="AB26" i="226"/>
  <c r="AB25" i="226"/>
  <c r="AB24" i="226"/>
  <c r="AB23" i="226"/>
  <c r="AB22" i="226"/>
  <c r="AB21" i="226"/>
  <c r="AB20" i="226"/>
  <c r="AB19" i="226"/>
  <c r="AB18" i="226"/>
  <c r="G18" i="226"/>
  <c r="AB17" i="226"/>
  <c r="AB16" i="226"/>
  <c r="AB15" i="226"/>
  <c r="D15" i="226"/>
  <c r="D14" i="226"/>
  <c r="O13" i="226"/>
  <c r="D13" i="226"/>
  <c r="O12" i="226"/>
  <c r="D12" i="226"/>
  <c r="O11" i="226"/>
  <c r="O10" i="226"/>
  <c r="D10" i="226"/>
  <c r="O9" i="226"/>
  <c r="D9" i="226"/>
  <c r="O8" i="226"/>
  <c r="D8" i="226"/>
  <c r="A7" i="226"/>
  <c r="A4" i="226"/>
  <c r="AB2" i="226"/>
  <c r="A2" i="226"/>
  <c r="Y1" i="226"/>
  <c r="AD128" i="225"/>
  <c r="AB128" i="225"/>
  <c r="AD127" i="225"/>
  <c r="AB127" i="225"/>
  <c r="AD125" i="225"/>
  <c r="AB125" i="225"/>
  <c r="AD124" i="225"/>
  <c r="AB124" i="225"/>
  <c r="AB122" i="225"/>
  <c r="AB121" i="225"/>
  <c r="AB120" i="225"/>
  <c r="AB118" i="225"/>
  <c r="AD111" i="225"/>
  <c r="AB111" i="225"/>
  <c r="AD110" i="225"/>
  <c r="AB110" i="225"/>
  <c r="AD109" i="225"/>
  <c r="AB109" i="225"/>
  <c r="AD108" i="225"/>
  <c r="AB108" i="225"/>
  <c r="AD105" i="225"/>
  <c r="AB105" i="225"/>
  <c r="AD104" i="225"/>
  <c r="AB104" i="225"/>
  <c r="O90" i="225"/>
  <c r="N90" i="225"/>
  <c r="M90" i="225"/>
  <c r="L90" i="225"/>
  <c r="K90" i="225"/>
  <c r="AF9" i="225"/>
  <c r="G90" i="225"/>
  <c r="F90" i="225"/>
  <c r="AD9" i="225"/>
  <c r="E90" i="225"/>
  <c r="D90" i="225"/>
  <c r="AB9" i="225"/>
  <c r="C90" i="225"/>
  <c r="O89" i="225"/>
  <c r="N89" i="225"/>
  <c r="M89" i="225"/>
  <c r="L89" i="225"/>
  <c r="K89" i="225"/>
  <c r="AF8" i="225"/>
  <c r="G89" i="225"/>
  <c r="F89" i="225"/>
  <c r="AD8" i="225"/>
  <c r="E89" i="225"/>
  <c r="D89" i="225"/>
  <c r="AB8" i="225"/>
  <c r="C89" i="225"/>
  <c r="O88" i="225"/>
  <c r="N88" i="225"/>
  <c r="M88" i="225"/>
  <c r="L88" i="225"/>
  <c r="J88" i="225"/>
  <c r="AF7" i="225"/>
  <c r="G88" i="225"/>
  <c r="F88" i="225"/>
  <c r="AD7" i="225"/>
  <c r="E88" i="225"/>
  <c r="D88" i="225"/>
  <c r="AB7" i="225"/>
  <c r="C88" i="225"/>
  <c r="O87" i="225"/>
  <c r="N87" i="225"/>
  <c r="M87" i="225"/>
  <c r="L87" i="225"/>
  <c r="J87" i="225"/>
  <c r="AF6" i="225"/>
  <c r="G87" i="225"/>
  <c r="F87" i="225"/>
  <c r="AD6" i="225"/>
  <c r="E87" i="225"/>
  <c r="D87" i="225"/>
  <c r="AB6" i="225"/>
  <c r="C87" i="225"/>
  <c r="O86" i="225"/>
  <c r="N86" i="225"/>
  <c r="M86" i="225"/>
  <c r="L86" i="225"/>
  <c r="J86" i="225"/>
  <c r="AF5" i="225"/>
  <c r="G86" i="225"/>
  <c r="F86" i="225"/>
  <c r="AD5" i="225"/>
  <c r="E86" i="225"/>
  <c r="D86" i="225"/>
  <c r="AB5" i="225"/>
  <c r="C86" i="225"/>
  <c r="O85" i="225"/>
  <c r="N85" i="225"/>
  <c r="M85" i="225"/>
  <c r="L85" i="225"/>
  <c r="J85" i="225"/>
  <c r="AF4" i="225"/>
  <c r="G85" i="225"/>
  <c r="F85" i="225"/>
  <c r="AD4" i="225"/>
  <c r="E85" i="225"/>
  <c r="D85" i="225"/>
  <c r="AB4" i="225"/>
  <c r="C85" i="225"/>
  <c r="N84" i="225"/>
  <c r="F84" i="225"/>
  <c r="J82" i="225"/>
  <c r="S1" i="225"/>
  <c r="C82" i="225"/>
  <c r="A64" i="225"/>
  <c r="AB34" i="225"/>
  <c r="AB33" i="225"/>
  <c r="AB32" i="225"/>
  <c r="AB31" i="225"/>
  <c r="A31" i="225"/>
  <c r="AB30" i="225"/>
  <c r="AB29" i="225"/>
  <c r="AB28" i="225"/>
  <c r="AB27" i="225"/>
  <c r="AB26" i="225"/>
  <c r="AB25" i="225"/>
  <c r="AB24" i="225"/>
  <c r="AB23" i="225"/>
  <c r="AB22" i="225"/>
  <c r="AB21" i="225"/>
  <c r="AB20" i="225"/>
  <c r="AB19" i="225"/>
  <c r="AB18" i="225"/>
  <c r="G18" i="225"/>
  <c r="AB17" i="225"/>
  <c r="AB16" i="225"/>
  <c r="AB15" i="225"/>
  <c r="D15" i="225"/>
  <c r="D14" i="225"/>
  <c r="O13" i="225"/>
  <c r="D13" i="225"/>
  <c r="O12" i="225"/>
  <c r="D12" i="225"/>
  <c r="O11" i="225"/>
  <c r="O10" i="225"/>
  <c r="D10" i="225"/>
  <c r="O9" i="225"/>
  <c r="D9" i="225"/>
  <c r="O8" i="225"/>
  <c r="D8" i="225"/>
  <c r="A7" i="225"/>
  <c r="A4" i="225"/>
  <c r="AB2" i="225"/>
  <c r="A2" i="225"/>
  <c r="Y1" i="225"/>
  <c r="AD128" i="224"/>
  <c r="AB128" i="224"/>
  <c r="AD127" i="224"/>
  <c r="AB127" i="224"/>
  <c r="AD125" i="224"/>
  <c r="AB125" i="224"/>
  <c r="AD124" i="224"/>
  <c r="AB124" i="224"/>
  <c r="AB122" i="224"/>
  <c r="AB121" i="224"/>
  <c r="AB120" i="224"/>
  <c r="AB118" i="224"/>
  <c r="AD111" i="224"/>
  <c r="AB111" i="224"/>
  <c r="AD110" i="224"/>
  <c r="AB110" i="224"/>
  <c r="AD109" i="224"/>
  <c r="AB109" i="224"/>
  <c r="AD108" i="224"/>
  <c r="AB108" i="224"/>
  <c r="AD105" i="224"/>
  <c r="AB105" i="224"/>
  <c r="AD104" i="224"/>
  <c r="AB104" i="224"/>
  <c r="O90" i="224"/>
  <c r="N90" i="224"/>
  <c r="M90" i="224"/>
  <c r="L90" i="224"/>
  <c r="K90" i="224"/>
  <c r="AF9" i="224"/>
  <c r="G90" i="224"/>
  <c r="F90" i="224"/>
  <c r="AD9" i="224"/>
  <c r="E90" i="224"/>
  <c r="D90" i="224"/>
  <c r="AB9" i="224"/>
  <c r="C90" i="224"/>
  <c r="O89" i="224"/>
  <c r="N89" i="224"/>
  <c r="M89" i="224"/>
  <c r="L89" i="224"/>
  <c r="K89" i="224"/>
  <c r="AF8" i="224"/>
  <c r="G89" i="224"/>
  <c r="F89" i="224"/>
  <c r="AD8" i="224"/>
  <c r="E89" i="224"/>
  <c r="D89" i="224"/>
  <c r="AB8" i="224"/>
  <c r="C89" i="224"/>
  <c r="O88" i="224"/>
  <c r="N88" i="224"/>
  <c r="M88" i="224"/>
  <c r="L88" i="224"/>
  <c r="J88" i="224"/>
  <c r="AF7" i="224"/>
  <c r="G88" i="224"/>
  <c r="F88" i="224"/>
  <c r="AD7" i="224"/>
  <c r="E88" i="224"/>
  <c r="D88" i="224"/>
  <c r="AB7" i="224"/>
  <c r="C88" i="224"/>
  <c r="O87" i="224"/>
  <c r="N87" i="224"/>
  <c r="M87" i="224"/>
  <c r="L87" i="224"/>
  <c r="J87" i="224"/>
  <c r="AF6" i="224"/>
  <c r="G87" i="224"/>
  <c r="F87" i="224"/>
  <c r="AD6" i="224"/>
  <c r="E87" i="224"/>
  <c r="D87" i="224"/>
  <c r="AB6" i="224"/>
  <c r="C87" i="224"/>
  <c r="O86" i="224"/>
  <c r="N86" i="224"/>
  <c r="M86" i="224"/>
  <c r="L86" i="224"/>
  <c r="J86" i="224"/>
  <c r="AF5" i="224"/>
  <c r="G86" i="224"/>
  <c r="F86" i="224"/>
  <c r="AD5" i="224"/>
  <c r="E86" i="224"/>
  <c r="D86" i="224"/>
  <c r="AB5" i="224"/>
  <c r="C86" i="224"/>
  <c r="O85" i="224"/>
  <c r="N85" i="224"/>
  <c r="M85" i="224"/>
  <c r="L85" i="224"/>
  <c r="J85" i="224"/>
  <c r="AF4" i="224"/>
  <c r="G85" i="224"/>
  <c r="F85" i="224"/>
  <c r="AD4" i="224"/>
  <c r="E85" i="224"/>
  <c r="D85" i="224"/>
  <c r="AB4" i="224"/>
  <c r="C85" i="224"/>
  <c r="N84" i="224"/>
  <c r="F84" i="224"/>
  <c r="J82" i="224"/>
  <c r="S1" i="224"/>
  <c r="C82" i="224"/>
  <c r="A64" i="224"/>
  <c r="AB34" i="224"/>
  <c r="AB33" i="224"/>
  <c r="AB32" i="224"/>
  <c r="AB31" i="224"/>
  <c r="A31" i="224"/>
  <c r="AB30" i="224"/>
  <c r="AB29" i="224"/>
  <c r="AB28" i="224"/>
  <c r="AB27" i="224"/>
  <c r="AB26" i="224"/>
  <c r="AB25" i="224"/>
  <c r="AB24" i="224"/>
  <c r="AB23" i="224"/>
  <c r="AB22" i="224"/>
  <c r="AB21" i="224"/>
  <c r="AB20" i="224"/>
  <c r="AB19" i="224"/>
  <c r="AB18" i="224"/>
  <c r="G18" i="224"/>
  <c r="AB17" i="224"/>
  <c r="AB16" i="224"/>
  <c r="AB15" i="224"/>
  <c r="D15" i="224"/>
  <c r="D14" i="224"/>
  <c r="O13" i="224"/>
  <c r="D13" i="224"/>
  <c r="O12" i="224"/>
  <c r="D12" i="224"/>
  <c r="O11" i="224"/>
  <c r="O10" i="224"/>
  <c r="D10" i="224"/>
  <c r="O9" i="224"/>
  <c r="D9" i="224"/>
  <c r="O8" i="224"/>
  <c r="D8" i="224"/>
  <c r="A7" i="224"/>
  <c r="A4" i="224"/>
  <c r="AB2" i="224"/>
  <c r="A2" i="224"/>
  <c r="Y1" i="224"/>
  <c r="AD128" i="223"/>
  <c r="AB128" i="223"/>
  <c r="AD127" i="223"/>
  <c r="AB127" i="223"/>
  <c r="AD125" i="223"/>
  <c r="AB125" i="223"/>
  <c r="AD124" i="223"/>
  <c r="AB124" i="223"/>
  <c r="AB122" i="223"/>
  <c r="AB121" i="223"/>
  <c r="AB120" i="223"/>
  <c r="AB118" i="223"/>
  <c r="AD111" i="223"/>
  <c r="AB111" i="223"/>
  <c r="AD110" i="223"/>
  <c r="AB110" i="223"/>
  <c r="AD109" i="223"/>
  <c r="AB109" i="223"/>
  <c r="AD108" i="223"/>
  <c r="AB108" i="223"/>
  <c r="AD105" i="223"/>
  <c r="AB105" i="223"/>
  <c r="AD104" i="223"/>
  <c r="AB104" i="223"/>
  <c r="O90" i="223"/>
  <c r="N90" i="223"/>
  <c r="M90" i="223"/>
  <c r="L90" i="223"/>
  <c r="K90" i="223"/>
  <c r="AF9" i="223"/>
  <c r="G90" i="223"/>
  <c r="F90" i="223"/>
  <c r="AD9" i="223"/>
  <c r="E90" i="223"/>
  <c r="D90" i="223"/>
  <c r="AB9" i="223"/>
  <c r="C90" i="223"/>
  <c r="O89" i="223"/>
  <c r="N89" i="223"/>
  <c r="M89" i="223"/>
  <c r="L89" i="223"/>
  <c r="K89" i="223"/>
  <c r="AF8" i="223"/>
  <c r="G89" i="223"/>
  <c r="F89" i="223"/>
  <c r="AD8" i="223"/>
  <c r="E89" i="223"/>
  <c r="D89" i="223"/>
  <c r="AB8" i="223"/>
  <c r="C89" i="223"/>
  <c r="O88" i="223"/>
  <c r="N88" i="223"/>
  <c r="M88" i="223"/>
  <c r="L88" i="223"/>
  <c r="J88" i="223"/>
  <c r="AF7" i="223"/>
  <c r="G88" i="223"/>
  <c r="F88" i="223"/>
  <c r="AD7" i="223"/>
  <c r="E88" i="223"/>
  <c r="D88" i="223"/>
  <c r="AB7" i="223"/>
  <c r="C88" i="223"/>
  <c r="O87" i="223"/>
  <c r="N87" i="223"/>
  <c r="M87" i="223"/>
  <c r="L87" i="223"/>
  <c r="J87" i="223"/>
  <c r="AF6" i="223"/>
  <c r="G87" i="223"/>
  <c r="F87" i="223"/>
  <c r="AD6" i="223"/>
  <c r="E87" i="223"/>
  <c r="D87" i="223"/>
  <c r="AB6" i="223"/>
  <c r="C87" i="223"/>
  <c r="O86" i="223"/>
  <c r="N86" i="223"/>
  <c r="M86" i="223"/>
  <c r="L86" i="223"/>
  <c r="J86" i="223"/>
  <c r="AF5" i="223"/>
  <c r="G86" i="223"/>
  <c r="F86" i="223"/>
  <c r="AD5" i="223"/>
  <c r="E86" i="223"/>
  <c r="D86" i="223"/>
  <c r="AB5" i="223"/>
  <c r="C86" i="223"/>
  <c r="O85" i="223"/>
  <c r="N85" i="223"/>
  <c r="M85" i="223"/>
  <c r="L85" i="223"/>
  <c r="J85" i="223"/>
  <c r="AF4" i="223"/>
  <c r="G85" i="223"/>
  <c r="F85" i="223"/>
  <c r="AD4" i="223"/>
  <c r="E85" i="223"/>
  <c r="D85" i="223"/>
  <c r="AB4" i="223"/>
  <c r="C85" i="223"/>
  <c r="N84" i="223"/>
  <c r="F84" i="223"/>
  <c r="J82" i="223"/>
  <c r="S1" i="223"/>
  <c r="C82" i="223"/>
  <c r="A64" i="223"/>
  <c r="AB34" i="223"/>
  <c r="AB33" i="223"/>
  <c r="AB32" i="223"/>
  <c r="AB31" i="223"/>
  <c r="A31" i="223"/>
  <c r="AB30" i="223"/>
  <c r="AB29" i="223"/>
  <c r="AB28" i="223"/>
  <c r="AB27" i="223"/>
  <c r="AB26" i="223"/>
  <c r="AB25" i="223"/>
  <c r="AB24" i="223"/>
  <c r="AB23" i="223"/>
  <c r="AB22" i="223"/>
  <c r="AB21" i="223"/>
  <c r="AB20" i="223"/>
  <c r="AB19" i="223"/>
  <c r="AB18" i="223"/>
  <c r="G18" i="223"/>
  <c r="AB17" i="223"/>
  <c r="AB16" i="223"/>
  <c r="AB15" i="223"/>
  <c r="D15" i="223"/>
  <c r="D14" i="223"/>
  <c r="O13" i="223"/>
  <c r="D13" i="223"/>
  <c r="O12" i="223"/>
  <c r="D12" i="223"/>
  <c r="O11" i="223"/>
  <c r="O10" i="223"/>
  <c r="D10" i="223"/>
  <c r="O9" i="223"/>
  <c r="D9" i="223"/>
  <c r="O8" i="223"/>
  <c r="D8" i="223"/>
  <c r="A7" i="223"/>
  <c r="A4" i="223"/>
  <c r="AB2" i="223"/>
  <c r="A2" i="223"/>
  <c r="Y1" i="223"/>
  <c r="AD128" i="222"/>
  <c r="O10" i="222"/>
  <c r="AB128" i="222"/>
  <c r="AD127" i="222"/>
  <c r="O9" i="222"/>
  <c r="AB127" i="222"/>
  <c r="AD125" i="222"/>
  <c r="AB125" i="222"/>
  <c r="AD124" i="222"/>
  <c r="AB124" i="222"/>
  <c r="AB122" i="222"/>
  <c r="AB121" i="222"/>
  <c r="AB120" i="222"/>
  <c r="AB118" i="222"/>
  <c r="AD111" i="222"/>
  <c r="AB111" i="222"/>
  <c r="AD110" i="222"/>
  <c r="D14" i="222"/>
  <c r="AB110" i="222"/>
  <c r="AD109" i="222"/>
  <c r="D13" i="222"/>
  <c r="AB109" i="222"/>
  <c r="AD108" i="222"/>
  <c r="D12" i="222"/>
  <c r="AB108" i="222"/>
  <c r="AD105" i="222"/>
  <c r="AB105" i="222"/>
  <c r="AD104" i="222"/>
  <c r="AB104" i="222"/>
  <c r="O90" i="222"/>
  <c r="N90" i="222"/>
  <c r="M90" i="222"/>
  <c r="L90" i="222"/>
  <c r="K90" i="222"/>
  <c r="AF9" i="222"/>
  <c r="G90" i="222"/>
  <c r="F90" i="222"/>
  <c r="AD9" i="222"/>
  <c r="E90" i="222"/>
  <c r="D90" i="222"/>
  <c r="AB9" i="222"/>
  <c r="C90" i="222"/>
  <c r="O89" i="222"/>
  <c r="N89" i="222"/>
  <c r="M89" i="222"/>
  <c r="L89" i="222"/>
  <c r="K89" i="222"/>
  <c r="AF8" i="222"/>
  <c r="G89" i="222"/>
  <c r="F89" i="222"/>
  <c r="AD8" i="222"/>
  <c r="E89" i="222"/>
  <c r="D89" i="222"/>
  <c r="AB8" i="222"/>
  <c r="C89" i="222"/>
  <c r="O88" i="222"/>
  <c r="N88" i="222"/>
  <c r="M88" i="222"/>
  <c r="L88" i="222"/>
  <c r="J88" i="222"/>
  <c r="AF7" i="222"/>
  <c r="G88" i="222"/>
  <c r="F88" i="222"/>
  <c r="AD7" i="222"/>
  <c r="E88" i="222"/>
  <c r="D88" i="222"/>
  <c r="AB7" i="222"/>
  <c r="C88" i="222"/>
  <c r="O87" i="222"/>
  <c r="N87" i="222"/>
  <c r="M87" i="222"/>
  <c r="L87" i="222"/>
  <c r="J87" i="222"/>
  <c r="AF6" i="222"/>
  <c r="G87" i="222"/>
  <c r="F87" i="222"/>
  <c r="AD6" i="222"/>
  <c r="E87" i="222"/>
  <c r="D87" i="222"/>
  <c r="AB6" i="222"/>
  <c r="C87" i="222"/>
  <c r="O86" i="222"/>
  <c r="N86" i="222"/>
  <c r="M86" i="222"/>
  <c r="L86" i="222"/>
  <c r="J86" i="222"/>
  <c r="AF5" i="222"/>
  <c r="G86" i="222"/>
  <c r="F86" i="222"/>
  <c r="AD5" i="222"/>
  <c r="E86" i="222"/>
  <c r="D86" i="222"/>
  <c r="AB5" i="222"/>
  <c r="C86" i="222"/>
  <c r="O85" i="222"/>
  <c r="N85" i="222"/>
  <c r="M85" i="222"/>
  <c r="L85" i="222"/>
  <c r="J85" i="222"/>
  <c r="AF4" i="222"/>
  <c r="G85" i="222"/>
  <c r="F85" i="222"/>
  <c r="AD4" i="222"/>
  <c r="E85" i="222"/>
  <c r="D85" i="222"/>
  <c r="AB4" i="222"/>
  <c r="C85" i="222"/>
  <c r="N84" i="222"/>
  <c r="F84" i="222"/>
  <c r="J82" i="222"/>
  <c r="S1" i="222"/>
  <c r="C82" i="222"/>
  <c r="A64" i="222"/>
  <c r="A49" i="222"/>
  <c r="AB34" i="222"/>
  <c r="AB33" i="222"/>
  <c r="AB32" i="222"/>
  <c r="AB31" i="222"/>
  <c r="A31" i="222"/>
  <c r="AB30" i="222"/>
  <c r="AB29" i="222"/>
  <c r="AB28" i="222"/>
  <c r="AB27" i="222"/>
  <c r="AB26" i="222"/>
  <c r="AB25" i="222"/>
  <c r="AB24" i="222"/>
  <c r="AB23" i="222"/>
  <c r="AB22" i="222"/>
  <c r="AB21" i="222"/>
  <c r="AB20" i="222"/>
  <c r="AB19" i="222"/>
  <c r="AB18" i="222"/>
  <c r="G18" i="222"/>
  <c r="A18" i="222"/>
  <c r="AB17" i="222"/>
  <c r="AB16" i="222"/>
  <c r="AB15" i="222"/>
  <c r="D15" i="222"/>
  <c r="O13" i="222"/>
  <c r="O12" i="222"/>
  <c r="O11" i="222"/>
  <c r="D10" i="222"/>
  <c r="D9" i="222"/>
  <c r="O8" i="222"/>
  <c r="D8" i="222"/>
  <c r="A7" i="222"/>
  <c r="A4" i="222"/>
  <c r="AB2" i="222"/>
  <c r="A2" i="222"/>
  <c r="Y1" i="222"/>
  <c r="AD128" i="221"/>
  <c r="AB128" i="221"/>
  <c r="AD127" i="221"/>
  <c r="AB127" i="221"/>
  <c r="AD125" i="221"/>
  <c r="AB125" i="221"/>
  <c r="AD124" i="221"/>
  <c r="AB124" i="221"/>
  <c r="AB122" i="221"/>
  <c r="AB121" i="221"/>
  <c r="AB120" i="221"/>
  <c r="AB118" i="221"/>
  <c r="AD111" i="221"/>
  <c r="AB111" i="221"/>
  <c r="AD110" i="221"/>
  <c r="AB110" i="221"/>
  <c r="AD109" i="221"/>
  <c r="AB109" i="221"/>
  <c r="AD108" i="221"/>
  <c r="AB108" i="221"/>
  <c r="AD105" i="221"/>
  <c r="AB105" i="221"/>
  <c r="AD104" i="221"/>
  <c r="AB104" i="221"/>
  <c r="O90" i="221"/>
  <c r="N90" i="221"/>
  <c r="M90" i="221"/>
  <c r="L90" i="221"/>
  <c r="K90" i="221"/>
  <c r="AF9" i="221"/>
  <c r="G90" i="221"/>
  <c r="F90" i="221"/>
  <c r="AD9" i="221"/>
  <c r="E90" i="221"/>
  <c r="D90" i="221"/>
  <c r="AB9" i="221"/>
  <c r="C90" i="221"/>
  <c r="O89" i="221"/>
  <c r="N89" i="221"/>
  <c r="M89" i="221"/>
  <c r="L89" i="221"/>
  <c r="K89" i="221"/>
  <c r="AF8" i="221"/>
  <c r="G89" i="221"/>
  <c r="F89" i="221"/>
  <c r="AD8" i="221"/>
  <c r="E89" i="221"/>
  <c r="D89" i="221"/>
  <c r="AB8" i="221"/>
  <c r="C89" i="221"/>
  <c r="O88" i="221"/>
  <c r="N88" i="221"/>
  <c r="M88" i="221"/>
  <c r="L88" i="221"/>
  <c r="J88" i="221"/>
  <c r="AF7" i="221"/>
  <c r="G88" i="221"/>
  <c r="F88" i="221"/>
  <c r="AD7" i="221"/>
  <c r="E88" i="221"/>
  <c r="D88" i="221"/>
  <c r="AB7" i="221"/>
  <c r="C88" i="221"/>
  <c r="O87" i="221"/>
  <c r="N87" i="221"/>
  <c r="M87" i="221"/>
  <c r="L87" i="221"/>
  <c r="J87" i="221"/>
  <c r="AF6" i="221"/>
  <c r="G87" i="221"/>
  <c r="F87" i="221"/>
  <c r="AD6" i="221"/>
  <c r="E87" i="221"/>
  <c r="D87" i="221"/>
  <c r="AB6" i="221"/>
  <c r="C87" i="221"/>
  <c r="O86" i="221"/>
  <c r="N86" i="221"/>
  <c r="M86" i="221"/>
  <c r="L86" i="221"/>
  <c r="J86" i="221"/>
  <c r="AF5" i="221"/>
  <c r="G86" i="221"/>
  <c r="F86" i="221"/>
  <c r="AD5" i="221"/>
  <c r="E86" i="221"/>
  <c r="D86" i="221"/>
  <c r="AB5" i="221"/>
  <c r="C86" i="221"/>
  <c r="O85" i="221"/>
  <c r="N85" i="221"/>
  <c r="M85" i="221"/>
  <c r="L85" i="221"/>
  <c r="J85" i="221"/>
  <c r="AF4" i="221"/>
  <c r="G85" i="221"/>
  <c r="F85" i="221"/>
  <c r="AD4" i="221"/>
  <c r="E85" i="221"/>
  <c r="D85" i="221"/>
  <c r="AB4" i="221"/>
  <c r="C85" i="221"/>
  <c r="N84" i="221"/>
  <c r="F84" i="221"/>
  <c r="J82" i="221"/>
  <c r="S1" i="221"/>
  <c r="C82" i="221"/>
  <c r="A64" i="221"/>
  <c r="AB34" i="221"/>
  <c r="AB33" i="221"/>
  <c r="AB32" i="221"/>
  <c r="AB31" i="221"/>
  <c r="A31" i="221"/>
  <c r="AB30" i="221"/>
  <c r="AB29" i="221"/>
  <c r="AB28" i="221"/>
  <c r="AB27" i="221"/>
  <c r="AB26" i="221"/>
  <c r="AB25" i="221"/>
  <c r="AB24" i="221"/>
  <c r="AB23" i="221"/>
  <c r="AB22" i="221"/>
  <c r="AB21" i="221"/>
  <c r="AB20" i="221"/>
  <c r="AB19" i="221"/>
  <c r="AB18" i="221"/>
  <c r="G18" i="221"/>
  <c r="AB17" i="221"/>
  <c r="AB16" i="221"/>
  <c r="AB15" i="221"/>
  <c r="D15" i="221"/>
  <c r="D14" i="221"/>
  <c r="O13" i="221"/>
  <c r="D13" i="221"/>
  <c r="O12" i="221"/>
  <c r="D12" i="221"/>
  <c r="O11" i="221"/>
  <c r="O10" i="221"/>
  <c r="D10" i="221"/>
  <c r="O9" i="221"/>
  <c r="D9" i="221"/>
  <c r="O8" i="221"/>
  <c r="D8" i="221"/>
  <c r="A7" i="221"/>
  <c r="A4" i="221"/>
  <c r="AB2" i="221"/>
  <c r="A2" i="221"/>
  <c r="Y1" i="221"/>
  <c r="AD128" i="220"/>
  <c r="O10" i="220"/>
  <c r="AB128" i="220"/>
  <c r="AD127" i="220"/>
  <c r="O9" i="220"/>
  <c r="AB127" i="220"/>
  <c r="AD125" i="220"/>
  <c r="AB125" i="220"/>
  <c r="AD124" i="220"/>
  <c r="AB124" i="220"/>
  <c r="AB122" i="220"/>
  <c r="AB121" i="220"/>
  <c r="AB120" i="220"/>
  <c r="AB118" i="220"/>
  <c r="AD111" i="220"/>
  <c r="AB111" i="220"/>
  <c r="AD110" i="220"/>
  <c r="D14" i="220"/>
  <c r="AB110" i="220"/>
  <c r="AD109" i="220"/>
  <c r="D13" i="220"/>
  <c r="AB109" i="220"/>
  <c r="AD108" i="220"/>
  <c r="D12" i="220"/>
  <c r="AB108" i="220"/>
  <c r="AD105" i="220"/>
  <c r="AB105" i="220"/>
  <c r="AD104" i="220"/>
  <c r="AB104" i="220"/>
  <c r="O90" i="220"/>
  <c r="N90" i="220"/>
  <c r="M90" i="220"/>
  <c r="L90" i="220"/>
  <c r="K90" i="220"/>
  <c r="AF9" i="220"/>
  <c r="G90" i="220"/>
  <c r="F90" i="220"/>
  <c r="AD9" i="220"/>
  <c r="E90" i="220"/>
  <c r="D90" i="220"/>
  <c r="AB9" i="220"/>
  <c r="C90" i="220"/>
  <c r="O89" i="220"/>
  <c r="N89" i="220"/>
  <c r="M89" i="220"/>
  <c r="L89" i="220"/>
  <c r="K89" i="220"/>
  <c r="AF8" i="220"/>
  <c r="G89" i="220"/>
  <c r="F89" i="220"/>
  <c r="AD8" i="220"/>
  <c r="E89" i="220"/>
  <c r="D89" i="220"/>
  <c r="AB8" i="220"/>
  <c r="C89" i="220"/>
  <c r="O88" i="220"/>
  <c r="N88" i="220"/>
  <c r="M88" i="220"/>
  <c r="L88" i="220"/>
  <c r="J88" i="220"/>
  <c r="AF7" i="220"/>
  <c r="G88" i="220"/>
  <c r="F88" i="220"/>
  <c r="AD7" i="220"/>
  <c r="E88" i="220"/>
  <c r="D88" i="220"/>
  <c r="AB7" i="220"/>
  <c r="C88" i="220"/>
  <c r="O87" i="220"/>
  <c r="N87" i="220"/>
  <c r="M87" i="220"/>
  <c r="L87" i="220"/>
  <c r="J87" i="220"/>
  <c r="AF6" i="220"/>
  <c r="G87" i="220"/>
  <c r="F87" i="220"/>
  <c r="AD6" i="220"/>
  <c r="E87" i="220"/>
  <c r="D87" i="220"/>
  <c r="AB6" i="220"/>
  <c r="C87" i="220"/>
  <c r="O86" i="220"/>
  <c r="N86" i="220"/>
  <c r="M86" i="220"/>
  <c r="L86" i="220"/>
  <c r="J86" i="220"/>
  <c r="AF5" i="220"/>
  <c r="G86" i="220"/>
  <c r="F86" i="220"/>
  <c r="AD5" i="220"/>
  <c r="E86" i="220"/>
  <c r="D86" i="220"/>
  <c r="AB5" i="220"/>
  <c r="C86" i="220"/>
  <c r="O85" i="220"/>
  <c r="N85" i="220"/>
  <c r="M85" i="220"/>
  <c r="L85" i="220"/>
  <c r="J85" i="220"/>
  <c r="AF4" i="220"/>
  <c r="G85" i="220"/>
  <c r="F85" i="220"/>
  <c r="AD4" i="220"/>
  <c r="E85" i="220"/>
  <c r="D85" i="220"/>
  <c r="AB4" i="220"/>
  <c r="C85" i="220"/>
  <c r="N84" i="220"/>
  <c r="F84" i="220"/>
  <c r="J82" i="220"/>
  <c r="S1" i="220"/>
  <c r="C82" i="220"/>
  <c r="A64" i="220"/>
  <c r="A49" i="220"/>
  <c r="AB34" i="220"/>
  <c r="AB33" i="220"/>
  <c r="AB32" i="220"/>
  <c r="AB31" i="220"/>
  <c r="A31" i="220"/>
  <c r="AB30" i="220"/>
  <c r="AB29" i="220"/>
  <c r="AB28" i="220"/>
  <c r="AB27" i="220"/>
  <c r="AB26" i="220"/>
  <c r="AB25" i="220"/>
  <c r="AB24" i="220"/>
  <c r="AB23" i="220"/>
  <c r="AB22" i="220"/>
  <c r="AB21" i="220"/>
  <c r="AB20" i="220"/>
  <c r="AB19" i="220"/>
  <c r="AB18" i="220"/>
  <c r="G18" i="220"/>
  <c r="A18" i="220"/>
  <c r="AB17" i="220"/>
  <c r="AB16" i="220"/>
  <c r="AB15" i="220"/>
  <c r="D15" i="220"/>
  <c r="O13" i="220"/>
  <c r="O12" i="220"/>
  <c r="O11" i="220"/>
  <c r="D10" i="220"/>
  <c r="D9" i="220"/>
  <c r="O8" i="220"/>
  <c r="D8" i="220"/>
  <c r="A7" i="220"/>
  <c r="A4" i="220"/>
  <c r="AB2" i="220"/>
  <c r="A2" i="220"/>
  <c r="Y1" i="220"/>
  <c r="AD128" i="219"/>
  <c r="O10" i="219"/>
  <c r="AB128" i="219"/>
  <c r="AD127" i="219"/>
  <c r="O9" i="219"/>
  <c r="AB127" i="219"/>
  <c r="AD125" i="219"/>
  <c r="AB125" i="219"/>
  <c r="AD124" i="219"/>
  <c r="AB124" i="219"/>
  <c r="AB122" i="219"/>
  <c r="AB121" i="219"/>
  <c r="AB120" i="219"/>
  <c r="AB118" i="219"/>
  <c r="AD111" i="219"/>
  <c r="AB111" i="219"/>
  <c r="AD110" i="219"/>
  <c r="D14" i="219"/>
  <c r="AB110" i="219"/>
  <c r="AD109" i="219"/>
  <c r="D13" i="219"/>
  <c r="AB109" i="219"/>
  <c r="AD108" i="219"/>
  <c r="D12" i="219"/>
  <c r="AB108" i="219"/>
  <c r="AD105" i="219"/>
  <c r="AB105" i="219"/>
  <c r="AD104" i="219"/>
  <c r="AB104" i="219"/>
  <c r="O90" i="219"/>
  <c r="N90" i="219"/>
  <c r="M90" i="219"/>
  <c r="L90" i="219"/>
  <c r="K90" i="219"/>
  <c r="AF9" i="219"/>
  <c r="G90" i="219"/>
  <c r="F90" i="219"/>
  <c r="AD9" i="219"/>
  <c r="E90" i="219"/>
  <c r="D90" i="219"/>
  <c r="AB9" i="219"/>
  <c r="C90" i="219"/>
  <c r="O89" i="219"/>
  <c r="N89" i="219"/>
  <c r="M89" i="219"/>
  <c r="L89" i="219"/>
  <c r="K89" i="219"/>
  <c r="AF8" i="219"/>
  <c r="G89" i="219"/>
  <c r="F89" i="219"/>
  <c r="AD8" i="219"/>
  <c r="E89" i="219"/>
  <c r="D89" i="219"/>
  <c r="AB8" i="219"/>
  <c r="C89" i="219"/>
  <c r="O88" i="219"/>
  <c r="N88" i="219"/>
  <c r="M88" i="219"/>
  <c r="L88" i="219"/>
  <c r="J88" i="219"/>
  <c r="AF7" i="219"/>
  <c r="G88" i="219"/>
  <c r="F88" i="219"/>
  <c r="AD7" i="219"/>
  <c r="E88" i="219"/>
  <c r="D88" i="219"/>
  <c r="AB7" i="219"/>
  <c r="C88" i="219"/>
  <c r="O87" i="219"/>
  <c r="N87" i="219"/>
  <c r="M87" i="219"/>
  <c r="L87" i="219"/>
  <c r="J87" i="219"/>
  <c r="AF6" i="219"/>
  <c r="G87" i="219"/>
  <c r="F87" i="219"/>
  <c r="AD6" i="219"/>
  <c r="E87" i="219"/>
  <c r="D87" i="219"/>
  <c r="AB6" i="219"/>
  <c r="C87" i="219"/>
  <c r="O86" i="219"/>
  <c r="N86" i="219"/>
  <c r="M86" i="219"/>
  <c r="L86" i="219"/>
  <c r="J86" i="219"/>
  <c r="AF5" i="219"/>
  <c r="G86" i="219"/>
  <c r="F86" i="219"/>
  <c r="AD5" i="219"/>
  <c r="E86" i="219"/>
  <c r="D86" i="219"/>
  <c r="AB5" i="219"/>
  <c r="C86" i="219"/>
  <c r="O85" i="219"/>
  <c r="N85" i="219"/>
  <c r="M85" i="219"/>
  <c r="L85" i="219"/>
  <c r="J85" i="219"/>
  <c r="AF4" i="219"/>
  <c r="G85" i="219"/>
  <c r="F85" i="219"/>
  <c r="AD4" i="219"/>
  <c r="E85" i="219"/>
  <c r="D85" i="219"/>
  <c r="AB4" i="219"/>
  <c r="C85" i="219"/>
  <c r="N84" i="219"/>
  <c r="F84" i="219"/>
  <c r="J82" i="219"/>
  <c r="S1" i="219"/>
  <c r="C82" i="219"/>
  <c r="A64" i="219"/>
  <c r="A49" i="219"/>
  <c r="AB34" i="219"/>
  <c r="AB33" i="219"/>
  <c r="AB32" i="219"/>
  <c r="AB31" i="219"/>
  <c r="A31" i="219"/>
  <c r="AB30" i="219"/>
  <c r="AB29" i="219"/>
  <c r="AB28" i="219"/>
  <c r="AB27" i="219"/>
  <c r="AB26" i="219"/>
  <c r="AB25" i="219"/>
  <c r="AB24" i="219"/>
  <c r="AB23" i="219"/>
  <c r="AB22" i="219"/>
  <c r="AB21" i="219"/>
  <c r="AB20" i="219"/>
  <c r="AB19" i="219"/>
  <c r="AB18" i="219"/>
  <c r="G18" i="219"/>
  <c r="A18" i="219"/>
  <c r="AB17" i="219"/>
  <c r="AB16" i="219"/>
  <c r="AB15" i="219"/>
  <c r="D15" i="219"/>
  <c r="O13" i="219"/>
  <c r="O12" i="219"/>
  <c r="O11" i="219"/>
  <c r="D10" i="219"/>
  <c r="D9" i="219"/>
  <c r="O8" i="219"/>
  <c r="D8" i="219"/>
  <c r="A7" i="219"/>
  <c r="A4" i="219"/>
  <c r="AB2" i="219"/>
  <c r="A2" i="219"/>
  <c r="Y1" i="219"/>
  <c r="AD128" i="218"/>
  <c r="AB128" i="218"/>
  <c r="AD127" i="218"/>
  <c r="AB127" i="218"/>
  <c r="AD125" i="218"/>
  <c r="AB125" i="218"/>
  <c r="AD124" i="218"/>
  <c r="AB124" i="218"/>
  <c r="AB122" i="218"/>
  <c r="AB121" i="218"/>
  <c r="AB120" i="218"/>
  <c r="AB118" i="218"/>
  <c r="AD111" i="218"/>
  <c r="AB111" i="218"/>
  <c r="AD110" i="218"/>
  <c r="AB110" i="218"/>
  <c r="AD109" i="218"/>
  <c r="AB109" i="218"/>
  <c r="AD108" i="218"/>
  <c r="AB108" i="218"/>
  <c r="AD105" i="218"/>
  <c r="AB105" i="218"/>
  <c r="AD104" i="218"/>
  <c r="AB104" i="218"/>
  <c r="O90" i="218"/>
  <c r="N90" i="218"/>
  <c r="M90" i="218"/>
  <c r="L90" i="218"/>
  <c r="K90" i="218"/>
  <c r="AF9" i="218"/>
  <c r="G90" i="218"/>
  <c r="F90" i="218"/>
  <c r="AD9" i="218"/>
  <c r="E90" i="218"/>
  <c r="D90" i="218"/>
  <c r="AB9" i="218"/>
  <c r="C90" i="218"/>
  <c r="O89" i="218"/>
  <c r="N89" i="218"/>
  <c r="M89" i="218"/>
  <c r="L89" i="218"/>
  <c r="K89" i="218"/>
  <c r="AF8" i="218"/>
  <c r="G89" i="218"/>
  <c r="F89" i="218"/>
  <c r="AD8" i="218"/>
  <c r="E89" i="218"/>
  <c r="D89" i="218"/>
  <c r="AB8" i="218"/>
  <c r="C89" i="218"/>
  <c r="O88" i="218"/>
  <c r="N88" i="218"/>
  <c r="M88" i="218"/>
  <c r="L88" i="218"/>
  <c r="J88" i="218"/>
  <c r="AF7" i="218"/>
  <c r="G88" i="218"/>
  <c r="F88" i="218"/>
  <c r="AD7" i="218"/>
  <c r="E88" i="218"/>
  <c r="D88" i="218"/>
  <c r="AB7" i="218"/>
  <c r="C88" i="218"/>
  <c r="O87" i="218"/>
  <c r="N87" i="218"/>
  <c r="M87" i="218"/>
  <c r="L87" i="218"/>
  <c r="J87" i="218"/>
  <c r="AF6" i="218"/>
  <c r="G87" i="218"/>
  <c r="F87" i="218"/>
  <c r="AD6" i="218"/>
  <c r="E87" i="218"/>
  <c r="D87" i="218"/>
  <c r="AB6" i="218"/>
  <c r="C87" i="218"/>
  <c r="O86" i="218"/>
  <c r="N86" i="218"/>
  <c r="M86" i="218"/>
  <c r="L86" i="218"/>
  <c r="J86" i="218"/>
  <c r="AF5" i="218"/>
  <c r="G86" i="218"/>
  <c r="F86" i="218"/>
  <c r="AD5" i="218"/>
  <c r="E86" i="218"/>
  <c r="D86" i="218"/>
  <c r="AB5" i="218"/>
  <c r="C86" i="218"/>
  <c r="O85" i="218"/>
  <c r="N85" i="218"/>
  <c r="M85" i="218"/>
  <c r="L85" i="218"/>
  <c r="J85" i="218"/>
  <c r="AF4" i="218"/>
  <c r="G85" i="218"/>
  <c r="F85" i="218"/>
  <c r="AD4" i="218"/>
  <c r="E85" i="218"/>
  <c r="D85" i="218"/>
  <c r="AB4" i="218"/>
  <c r="C85" i="218"/>
  <c r="N84" i="218"/>
  <c r="F84" i="218"/>
  <c r="J82" i="218"/>
  <c r="S1" i="218"/>
  <c r="C82" i="218"/>
  <c r="A64" i="218"/>
  <c r="AB34" i="218"/>
  <c r="AB33" i="218"/>
  <c r="AB32" i="218"/>
  <c r="AB31" i="218"/>
  <c r="A31" i="218"/>
  <c r="AB30" i="218"/>
  <c r="AB29" i="218"/>
  <c r="AB28" i="218"/>
  <c r="AB27" i="218"/>
  <c r="AB26" i="218"/>
  <c r="AB25" i="218"/>
  <c r="AB24" i="218"/>
  <c r="AB23" i="218"/>
  <c r="AB22" i="218"/>
  <c r="AB21" i="218"/>
  <c r="AB20" i="218"/>
  <c r="AB19" i="218"/>
  <c r="AB18" i="218"/>
  <c r="G18" i="218"/>
  <c r="AB17" i="218"/>
  <c r="AB16" i="218"/>
  <c r="AB15" i="218"/>
  <c r="D15" i="218"/>
  <c r="D14" i="218"/>
  <c r="O13" i="218"/>
  <c r="D13" i="218"/>
  <c r="O12" i="218"/>
  <c r="D12" i="218"/>
  <c r="O11" i="218"/>
  <c r="O10" i="218"/>
  <c r="D10" i="218"/>
  <c r="O9" i="218"/>
  <c r="D9" i="218"/>
  <c r="O8" i="218"/>
  <c r="D8" i="218"/>
  <c r="A7" i="218"/>
  <c r="A4" i="218"/>
  <c r="AB2" i="218"/>
  <c r="A2" i="218"/>
  <c r="Y1" i="218"/>
  <c r="AD128" i="217"/>
  <c r="AB128" i="217"/>
  <c r="AD127" i="217"/>
  <c r="AB127" i="217"/>
  <c r="AD125" i="217"/>
  <c r="AB125" i="217"/>
  <c r="AD124" i="217"/>
  <c r="AB124" i="217"/>
  <c r="AB122" i="217"/>
  <c r="AB121" i="217"/>
  <c r="AB120" i="217"/>
  <c r="AB118" i="217"/>
  <c r="AD111" i="217"/>
  <c r="AB111" i="217"/>
  <c r="AD110" i="217"/>
  <c r="AB110" i="217"/>
  <c r="AD109" i="217"/>
  <c r="AB109" i="217"/>
  <c r="AD108" i="217"/>
  <c r="AB108" i="217"/>
  <c r="AD105" i="217"/>
  <c r="AB105" i="217"/>
  <c r="AD104" i="217"/>
  <c r="AB104" i="217"/>
  <c r="O90" i="217"/>
  <c r="N90" i="217"/>
  <c r="M90" i="217"/>
  <c r="L90" i="217"/>
  <c r="K90" i="217"/>
  <c r="AF9" i="217"/>
  <c r="G90" i="217"/>
  <c r="F90" i="217"/>
  <c r="AD9" i="217"/>
  <c r="E90" i="217"/>
  <c r="D90" i="217"/>
  <c r="AB9" i="217"/>
  <c r="C90" i="217"/>
  <c r="O89" i="217"/>
  <c r="N89" i="217"/>
  <c r="M89" i="217"/>
  <c r="L89" i="217"/>
  <c r="K89" i="217"/>
  <c r="AF8" i="217"/>
  <c r="G89" i="217"/>
  <c r="F89" i="217"/>
  <c r="AD8" i="217"/>
  <c r="E89" i="217"/>
  <c r="D89" i="217"/>
  <c r="AB8" i="217"/>
  <c r="C89" i="217"/>
  <c r="O88" i="217"/>
  <c r="N88" i="217"/>
  <c r="M88" i="217"/>
  <c r="L88" i="217"/>
  <c r="J88" i="217"/>
  <c r="AF7" i="217"/>
  <c r="G88" i="217"/>
  <c r="F88" i="217"/>
  <c r="AD7" i="217"/>
  <c r="E88" i="217"/>
  <c r="D88" i="217"/>
  <c r="AB7" i="217"/>
  <c r="C88" i="217"/>
  <c r="O87" i="217"/>
  <c r="N87" i="217"/>
  <c r="M87" i="217"/>
  <c r="L87" i="217"/>
  <c r="J87" i="217"/>
  <c r="AF6" i="217"/>
  <c r="G87" i="217"/>
  <c r="F87" i="217"/>
  <c r="AD6" i="217"/>
  <c r="E87" i="217"/>
  <c r="D87" i="217"/>
  <c r="AB6" i="217"/>
  <c r="C87" i="217"/>
  <c r="O86" i="217"/>
  <c r="N86" i="217"/>
  <c r="M86" i="217"/>
  <c r="L86" i="217"/>
  <c r="J86" i="217"/>
  <c r="AF5" i="217"/>
  <c r="G86" i="217"/>
  <c r="F86" i="217"/>
  <c r="AD5" i="217"/>
  <c r="E86" i="217"/>
  <c r="D86" i="217"/>
  <c r="AB5" i="217"/>
  <c r="C86" i="217"/>
  <c r="O85" i="217"/>
  <c r="N85" i="217"/>
  <c r="M85" i="217"/>
  <c r="L85" i="217"/>
  <c r="J85" i="217"/>
  <c r="AF4" i="217"/>
  <c r="G85" i="217"/>
  <c r="F85" i="217"/>
  <c r="AD4" i="217"/>
  <c r="E85" i="217"/>
  <c r="D85" i="217"/>
  <c r="AB4" i="217"/>
  <c r="C85" i="217"/>
  <c r="N84" i="217"/>
  <c r="F84" i="217"/>
  <c r="J82" i="217"/>
  <c r="S1" i="217"/>
  <c r="C82" i="217"/>
  <c r="A64" i="217"/>
  <c r="AB34" i="217"/>
  <c r="AB33" i="217"/>
  <c r="AB32" i="217"/>
  <c r="AB31" i="217"/>
  <c r="A31" i="217"/>
  <c r="AB30" i="217"/>
  <c r="AB29" i="217"/>
  <c r="AB28" i="217"/>
  <c r="AB27" i="217"/>
  <c r="AB26" i="217"/>
  <c r="AB25" i="217"/>
  <c r="AB24" i="217"/>
  <c r="AB23" i="217"/>
  <c r="AB22" i="217"/>
  <c r="AB21" i="217"/>
  <c r="AB20" i="217"/>
  <c r="AB19" i="217"/>
  <c r="AB18" i="217"/>
  <c r="G18" i="217"/>
  <c r="AB17" i="217"/>
  <c r="AB16" i="217"/>
  <c r="AB15" i="217"/>
  <c r="D15" i="217"/>
  <c r="D14" i="217"/>
  <c r="O13" i="217"/>
  <c r="D13" i="217"/>
  <c r="O12" i="217"/>
  <c r="D12" i="217"/>
  <c r="O11" i="217"/>
  <c r="O10" i="217"/>
  <c r="D10" i="217"/>
  <c r="O9" i="217"/>
  <c r="D9" i="217"/>
  <c r="O8" i="217"/>
  <c r="D8" i="217"/>
  <c r="A7" i="217"/>
  <c r="A4" i="217"/>
  <c r="AB2" i="217"/>
  <c r="A2" i="217"/>
  <c r="Y1" i="217"/>
  <c r="AD128" i="216"/>
  <c r="AB128" i="216"/>
  <c r="AD127" i="216"/>
  <c r="AB127" i="216"/>
  <c r="AD125" i="216"/>
  <c r="AB125" i="216"/>
  <c r="AD124" i="216"/>
  <c r="AB124" i="216"/>
  <c r="AB122" i="216"/>
  <c r="AB121" i="216"/>
  <c r="AB120" i="216"/>
  <c r="AB118" i="216"/>
  <c r="AD111" i="216"/>
  <c r="AB111" i="216"/>
  <c r="AD110" i="216"/>
  <c r="AB110" i="216"/>
  <c r="AD109" i="216"/>
  <c r="AB109" i="216"/>
  <c r="AD108" i="216"/>
  <c r="AB108" i="216"/>
  <c r="AD105" i="216"/>
  <c r="AB105" i="216"/>
  <c r="AD104" i="216"/>
  <c r="AB104" i="216"/>
  <c r="O90" i="216"/>
  <c r="N90" i="216"/>
  <c r="M90" i="216"/>
  <c r="L90" i="216"/>
  <c r="K90" i="216"/>
  <c r="AF9" i="216"/>
  <c r="G90" i="216"/>
  <c r="F90" i="216"/>
  <c r="AD9" i="216"/>
  <c r="E90" i="216"/>
  <c r="D90" i="216"/>
  <c r="AB9" i="216"/>
  <c r="C90" i="216"/>
  <c r="O89" i="216"/>
  <c r="N89" i="216"/>
  <c r="M89" i="216"/>
  <c r="L89" i="216"/>
  <c r="K89" i="216"/>
  <c r="AF8" i="216"/>
  <c r="G89" i="216"/>
  <c r="F89" i="216"/>
  <c r="AD8" i="216"/>
  <c r="E89" i="216"/>
  <c r="D89" i="216"/>
  <c r="AB8" i="216"/>
  <c r="C89" i="216"/>
  <c r="O88" i="216"/>
  <c r="N88" i="216"/>
  <c r="M88" i="216"/>
  <c r="L88" i="216"/>
  <c r="J88" i="216"/>
  <c r="AF7" i="216"/>
  <c r="G88" i="216"/>
  <c r="F88" i="216"/>
  <c r="AD7" i="216"/>
  <c r="E88" i="216"/>
  <c r="D88" i="216"/>
  <c r="AB7" i="216"/>
  <c r="C88" i="216"/>
  <c r="O87" i="216"/>
  <c r="N87" i="216"/>
  <c r="M87" i="216"/>
  <c r="L87" i="216"/>
  <c r="J87" i="216"/>
  <c r="AF6" i="216"/>
  <c r="G87" i="216"/>
  <c r="F87" i="216"/>
  <c r="AD6" i="216"/>
  <c r="E87" i="216"/>
  <c r="D87" i="216"/>
  <c r="AB6" i="216"/>
  <c r="C87" i="216"/>
  <c r="O86" i="216"/>
  <c r="N86" i="216"/>
  <c r="M86" i="216"/>
  <c r="L86" i="216"/>
  <c r="J86" i="216"/>
  <c r="AF5" i="216"/>
  <c r="G86" i="216"/>
  <c r="F86" i="216"/>
  <c r="AD5" i="216"/>
  <c r="E86" i="216"/>
  <c r="D86" i="216"/>
  <c r="AB5" i="216"/>
  <c r="C86" i="216"/>
  <c r="O85" i="216"/>
  <c r="N85" i="216"/>
  <c r="M85" i="216"/>
  <c r="L85" i="216"/>
  <c r="J85" i="216"/>
  <c r="AF4" i="216"/>
  <c r="G85" i="216"/>
  <c r="F85" i="216"/>
  <c r="AD4" i="216"/>
  <c r="E85" i="216"/>
  <c r="D85" i="216"/>
  <c r="AB4" i="216"/>
  <c r="C85" i="216"/>
  <c r="N84" i="216"/>
  <c r="F84" i="216"/>
  <c r="J82" i="216"/>
  <c r="S1" i="216"/>
  <c r="C82" i="216"/>
  <c r="A64" i="216"/>
  <c r="A49" i="216"/>
  <c r="AB34" i="216"/>
  <c r="AB33" i="216"/>
  <c r="AB32" i="216"/>
  <c r="AB31" i="216"/>
  <c r="A31" i="216"/>
  <c r="AB30" i="216"/>
  <c r="AB29" i="216"/>
  <c r="AB28" i="216"/>
  <c r="AB27" i="216"/>
  <c r="AB26" i="216"/>
  <c r="AB25" i="216"/>
  <c r="AB24" i="216"/>
  <c r="AB23" i="216"/>
  <c r="AB22" i="216"/>
  <c r="AB21" i="216"/>
  <c r="AB20" i="216"/>
  <c r="AB19" i="216"/>
  <c r="AB18" i="216"/>
  <c r="G18" i="216"/>
  <c r="A18" i="216"/>
  <c r="AB17" i="216"/>
  <c r="AB16" i="216"/>
  <c r="AB15" i="216"/>
  <c r="D15" i="216"/>
  <c r="D14" i="216"/>
  <c r="O13" i="216"/>
  <c r="D13" i="216"/>
  <c r="O12" i="216"/>
  <c r="D12" i="216"/>
  <c r="O11" i="216"/>
  <c r="O10" i="216"/>
  <c r="D10" i="216"/>
  <c r="O9" i="216"/>
  <c r="D9" i="216"/>
  <c r="O8" i="216"/>
  <c r="D8" i="216"/>
  <c r="A7" i="216"/>
  <c r="A4" i="216"/>
  <c r="AB2" i="216"/>
  <c r="A2" i="216"/>
  <c r="Y1" i="216"/>
  <c r="AD128" i="215"/>
  <c r="AB128" i="215"/>
  <c r="AD127" i="215"/>
  <c r="AB127" i="215"/>
  <c r="AD125" i="215"/>
  <c r="AB125" i="215"/>
  <c r="AD124" i="215"/>
  <c r="AB124" i="215"/>
  <c r="AB122" i="215"/>
  <c r="AB121" i="215"/>
  <c r="AB120" i="215"/>
  <c r="AB118" i="215"/>
  <c r="AD111" i="215"/>
  <c r="AB111" i="215"/>
  <c r="AD110" i="215"/>
  <c r="AB110" i="215"/>
  <c r="AD109" i="215"/>
  <c r="AB109" i="215"/>
  <c r="AD108" i="215"/>
  <c r="AB108" i="215"/>
  <c r="AD105" i="215"/>
  <c r="AB105" i="215"/>
  <c r="AD104" i="215"/>
  <c r="AB104" i="215"/>
  <c r="O90" i="215"/>
  <c r="N90" i="215"/>
  <c r="M90" i="215"/>
  <c r="L90" i="215"/>
  <c r="K90" i="215"/>
  <c r="AF9" i="215"/>
  <c r="G90" i="215"/>
  <c r="F90" i="215"/>
  <c r="AD9" i="215"/>
  <c r="E90" i="215"/>
  <c r="D90" i="215"/>
  <c r="AB9" i="215"/>
  <c r="C90" i="215"/>
  <c r="O89" i="215"/>
  <c r="N89" i="215"/>
  <c r="M89" i="215"/>
  <c r="L89" i="215"/>
  <c r="K89" i="215"/>
  <c r="AF8" i="215"/>
  <c r="G89" i="215"/>
  <c r="F89" i="215"/>
  <c r="AD8" i="215"/>
  <c r="E89" i="215"/>
  <c r="D89" i="215"/>
  <c r="AB8" i="215"/>
  <c r="C89" i="215"/>
  <c r="O88" i="215"/>
  <c r="N88" i="215"/>
  <c r="M88" i="215"/>
  <c r="L88" i="215"/>
  <c r="J88" i="215"/>
  <c r="AF7" i="215"/>
  <c r="G88" i="215"/>
  <c r="F88" i="215"/>
  <c r="AD7" i="215"/>
  <c r="E88" i="215"/>
  <c r="D88" i="215"/>
  <c r="AB7" i="215"/>
  <c r="C88" i="215"/>
  <c r="O87" i="215"/>
  <c r="N87" i="215"/>
  <c r="M87" i="215"/>
  <c r="L87" i="215"/>
  <c r="J87" i="215"/>
  <c r="AF6" i="215"/>
  <c r="G87" i="215"/>
  <c r="F87" i="215"/>
  <c r="AD6" i="215"/>
  <c r="E87" i="215"/>
  <c r="D87" i="215"/>
  <c r="AB6" i="215"/>
  <c r="C87" i="215"/>
  <c r="O86" i="215"/>
  <c r="N86" i="215"/>
  <c r="M86" i="215"/>
  <c r="L86" i="215"/>
  <c r="J86" i="215"/>
  <c r="AF5" i="215"/>
  <c r="G86" i="215"/>
  <c r="F86" i="215"/>
  <c r="AD5" i="215"/>
  <c r="E86" i="215"/>
  <c r="D86" i="215"/>
  <c r="AB5" i="215"/>
  <c r="C86" i="215"/>
  <c r="O85" i="215"/>
  <c r="N85" i="215"/>
  <c r="M85" i="215"/>
  <c r="L85" i="215"/>
  <c r="J85" i="215"/>
  <c r="AF4" i="215"/>
  <c r="G85" i="215"/>
  <c r="F85" i="215"/>
  <c r="AD4" i="215"/>
  <c r="E85" i="215"/>
  <c r="D85" i="215"/>
  <c r="AB4" i="215"/>
  <c r="C85" i="215"/>
  <c r="N84" i="215"/>
  <c r="F84" i="215"/>
  <c r="J82" i="215"/>
  <c r="S1" i="215"/>
  <c r="C82" i="215"/>
  <c r="A64" i="215"/>
  <c r="AB34" i="215"/>
  <c r="AB33" i="215"/>
  <c r="AB32" i="215"/>
  <c r="AB31" i="215"/>
  <c r="A31" i="215"/>
  <c r="AB30" i="215"/>
  <c r="AB29" i="215"/>
  <c r="AB28" i="215"/>
  <c r="AB27" i="215"/>
  <c r="AB26" i="215"/>
  <c r="AB25" i="215"/>
  <c r="AB24" i="215"/>
  <c r="AB23" i="215"/>
  <c r="AB22" i="215"/>
  <c r="AB21" i="215"/>
  <c r="AB20" i="215"/>
  <c r="AB19" i="215"/>
  <c r="AB18" i="215"/>
  <c r="G18" i="215"/>
  <c r="AB17" i="215"/>
  <c r="AB16" i="215"/>
  <c r="AB15" i="215"/>
  <c r="D15" i="215"/>
  <c r="D14" i="215"/>
  <c r="O13" i="215"/>
  <c r="D13" i="215"/>
  <c r="O12" i="215"/>
  <c r="D12" i="215"/>
  <c r="O11" i="215"/>
  <c r="O10" i="215"/>
  <c r="D10" i="215"/>
  <c r="O9" i="215"/>
  <c r="D9" i="215"/>
  <c r="O8" i="215"/>
  <c r="D8" i="215"/>
  <c r="A7" i="215"/>
  <c r="A4" i="215"/>
  <c r="AB2" i="215"/>
  <c r="A2" i="215"/>
  <c r="Y1" i="215"/>
  <c r="AD128" i="214"/>
  <c r="AB128" i="214"/>
  <c r="AD127" i="214"/>
  <c r="AB127" i="214"/>
  <c r="AD125" i="214"/>
  <c r="AB125" i="214"/>
  <c r="AD124" i="214"/>
  <c r="AB124" i="214"/>
  <c r="AB122" i="214"/>
  <c r="AB121" i="214"/>
  <c r="AB120" i="214"/>
  <c r="AB118" i="214"/>
  <c r="AD111" i="214"/>
  <c r="AB111" i="214"/>
  <c r="AD110" i="214"/>
  <c r="AB110" i="214"/>
  <c r="AD109" i="214"/>
  <c r="AB109" i="214"/>
  <c r="AD108" i="214"/>
  <c r="AB108" i="214"/>
  <c r="AD105" i="214"/>
  <c r="AB105" i="214"/>
  <c r="AD104" i="214"/>
  <c r="AB104" i="214"/>
  <c r="O90" i="214"/>
  <c r="N90" i="214"/>
  <c r="M90" i="214"/>
  <c r="L90" i="214"/>
  <c r="K90" i="214"/>
  <c r="AF9" i="214"/>
  <c r="G90" i="214"/>
  <c r="F90" i="214"/>
  <c r="AD9" i="214"/>
  <c r="E90" i="214"/>
  <c r="D90" i="214"/>
  <c r="AB9" i="214"/>
  <c r="C90" i="214"/>
  <c r="O89" i="214"/>
  <c r="N89" i="214"/>
  <c r="M89" i="214"/>
  <c r="L89" i="214"/>
  <c r="K89" i="214"/>
  <c r="AF8" i="214"/>
  <c r="G89" i="214"/>
  <c r="F89" i="214"/>
  <c r="AD8" i="214"/>
  <c r="E89" i="214"/>
  <c r="D89" i="214"/>
  <c r="AB8" i="214"/>
  <c r="C89" i="214"/>
  <c r="O88" i="214"/>
  <c r="N88" i="214"/>
  <c r="M88" i="214"/>
  <c r="L88" i="214"/>
  <c r="J88" i="214"/>
  <c r="AF7" i="214"/>
  <c r="G88" i="214"/>
  <c r="F88" i="214"/>
  <c r="AD7" i="214"/>
  <c r="E88" i="214"/>
  <c r="D88" i="214"/>
  <c r="AB7" i="214"/>
  <c r="C88" i="214"/>
  <c r="O87" i="214"/>
  <c r="N87" i="214"/>
  <c r="M87" i="214"/>
  <c r="L87" i="214"/>
  <c r="J87" i="214"/>
  <c r="AF6" i="214"/>
  <c r="G87" i="214"/>
  <c r="F87" i="214"/>
  <c r="AD6" i="214"/>
  <c r="E87" i="214"/>
  <c r="D87" i="214"/>
  <c r="AB6" i="214"/>
  <c r="C87" i="214"/>
  <c r="O86" i="214"/>
  <c r="N86" i="214"/>
  <c r="M86" i="214"/>
  <c r="L86" i="214"/>
  <c r="J86" i="214"/>
  <c r="AF5" i="214"/>
  <c r="G86" i="214"/>
  <c r="F86" i="214"/>
  <c r="AD5" i="214"/>
  <c r="E86" i="214"/>
  <c r="D86" i="214"/>
  <c r="AB5" i="214"/>
  <c r="C86" i="214"/>
  <c r="O85" i="214"/>
  <c r="N85" i="214"/>
  <c r="M85" i="214"/>
  <c r="L85" i="214"/>
  <c r="J85" i="214"/>
  <c r="AF4" i="214"/>
  <c r="G85" i="214"/>
  <c r="F85" i="214"/>
  <c r="AD4" i="214"/>
  <c r="E85" i="214"/>
  <c r="D85" i="214"/>
  <c r="AB4" i="214"/>
  <c r="C85" i="214"/>
  <c r="N84" i="214"/>
  <c r="F84" i="214"/>
  <c r="J82" i="214"/>
  <c r="S1" i="214"/>
  <c r="C82" i="214"/>
  <c r="A64" i="214"/>
  <c r="AB34" i="214"/>
  <c r="AB33" i="214"/>
  <c r="AB32" i="214"/>
  <c r="AB31" i="214"/>
  <c r="A31" i="214"/>
  <c r="AB30" i="214"/>
  <c r="AB29" i="214"/>
  <c r="AB28" i="214"/>
  <c r="AB27" i="214"/>
  <c r="AB26" i="214"/>
  <c r="AB25" i="214"/>
  <c r="AB24" i="214"/>
  <c r="AB23" i="214"/>
  <c r="AB22" i="214"/>
  <c r="AB21" i="214"/>
  <c r="AB20" i="214"/>
  <c r="AB19" i="214"/>
  <c r="AB18" i="214"/>
  <c r="G18" i="214"/>
  <c r="AB17" i="214"/>
  <c r="AB16" i="214"/>
  <c r="AB15" i="214"/>
  <c r="D15" i="214"/>
  <c r="D14" i="214"/>
  <c r="O13" i="214"/>
  <c r="D13" i="214"/>
  <c r="O12" i="214"/>
  <c r="D12" i="214"/>
  <c r="O11" i="214"/>
  <c r="O10" i="214"/>
  <c r="D10" i="214"/>
  <c r="O9" i="214"/>
  <c r="D9" i="214"/>
  <c r="O8" i="214"/>
  <c r="D8" i="214"/>
  <c r="A7" i="214"/>
  <c r="A4" i="214"/>
  <c r="AB2" i="214"/>
  <c r="A2" i="214"/>
  <c r="Y1" i="214"/>
  <c r="AD128" i="213"/>
  <c r="AB128" i="213"/>
  <c r="AD127" i="213"/>
  <c r="AB127" i="213"/>
  <c r="AD125" i="213"/>
  <c r="AB125" i="213"/>
  <c r="AD124" i="213"/>
  <c r="AB124" i="213"/>
  <c r="AB122" i="213"/>
  <c r="AB121" i="213"/>
  <c r="AB120" i="213"/>
  <c r="AB118" i="213"/>
  <c r="AD111" i="213"/>
  <c r="AB111" i="213"/>
  <c r="AD110" i="213"/>
  <c r="AB110" i="213"/>
  <c r="AD109" i="213"/>
  <c r="AB109" i="213"/>
  <c r="AD108" i="213"/>
  <c r="AB108" i="213"/>
  <c r="AD105" i="213"/>
  <c r="AB105" i="213"/>
  <c r="AD104" i="213"/>
  <c r="AB104" i="213"/>
  <c r="O90" i="213"/>
  <c r="N90" i="213"/>
  <c r="M90" i="213"/>
  <c r="L90" i="213"/>
  <c r="K90" i="213"/>
  <c r="AF9" i="213"/>
  <c r="G90" i="213"/>
  <c r="F90" i="213"/>
  <c r="AD9" i="213"/>
  <c r="E90" i="213"/>
  <c r="D90" i="213"/>
  <c r="AB9" i="213"/>
  <c r="C90" i="213"/>
  <c r="O89" i="213"/>
  <c r="N89" i="213"/>
  <c r="M89" i="213"/>
  <c r="L89" i="213"/>
  <c r="K89" i="213"/>
  <c r="AF8" i="213"/>
  <c r="G89" i="213"/>
  <c r="F89" i="213"/>
  <c r="AD8" i="213"/>
  <c r="E89" i="213"/>
  <c r="D89" i="213"/>
  <c r="AB8" i="213"/>
  <c r="C89" i="213"/>
  <c r="O88" i="213"/>
  <c r="N88" i="213"/>
  <c r="M88" i="213"/>
  <c r="L88" i="213"/>
  <c r="J88" i="213"/>
  <c r="AF7" i="213"/>
  <c r="G88" i="213"/>
  <c r="F88" i="213"/>
  <c r="AD7" i="213"/>
  <c r="E88" i="213"/>
  <c r="D88" i="213"/>
  <c r="AB7" i="213"/>
  <c r="C88" i="213"/>
  <c r="O87" i="213"/>
  <c r="N87" i="213"/>
  <c r="M87" i="213"/>
  <c r="L87" i="213"/>
  <c r="J87" i="213"/>
  <c r="AF6" i="213"/>
  <c r="G87" i="213"/>
  <c r="F87" i="213"/>
  <c r="AD6" i="213"/>
  <c r="E87" i="213"/>
  <c r="D87" i="213"/>
  <c r="AB6" i="213"/>
  <c r="C87" i="213"/>
  <c r="O86" i="213"/>
  <c r="N86" i="213"/>
  <c r="M86" i="213"/>
  <c r="L86" i="213"/>
  <c r="J86" i="213"/>
  <c r="AF5" i="213"/>
  <c r="G86" i="213"/>
  <c r="F86" i="213"/>
  <c r="AD5" i="213"/>
  <c r="E86" i="213"/>
  <c r="D86" i="213"/>
  <c r="AB5" i="213"/>
  <c r="C86" i="213"/>
  <c r="O85" i="213"/>
  <c r="N85" i="213"/>
  <c r="M85" i="213"/>
  <c r="L85" i="213"/>
  <c r="J85" i="213"/>
  <c r="AF4" i="213"/>
  <c r="G85" i="213"/>
  <c r="F85" i="213"/>
  <c r="AD4" i="213"/>
  <c r="E85" i="213"/>
  <c r="D85" i="213"/>
  <c r="AB4" i="213"/>
  <c r="C85" i="213"/>
  <c r="N84" i="213"/>
  <c r="F84" i="213"/>
  <c r="J82" i="213"/>
  <c r="S1" i="213"/>
  <c r="C82" i="213"/>
  <c r="A64" i="213"/>
  <c r="AB34" i="213"/>
  <c r="AB33" i="213"/>
  <c r="AB32" i="213"/>
  <c r="AB31" i="213"/>
  <c r="A31" i="213"/>
  <c r="AB30" i="213"/>
  <c r="AB29" i="213"/>
  <c r="AB28" i="213"/>
  <c r="AB27" i="213"/>
  <c r="AB26" i="213"/>
  <c r="AB25" i="213"/>
  <c r="AB24" i="213"/>
  <c r="AB23" i="213"/>
  <c r="AB22" i="213"/>
  <c r="AB21" i="213"/>
  <c r="AB20" i="213"/>
  <c r="AB19" i="213"/>
  <c r="AB18" i="213"/>
  <c r="G18" i="213"/>
  <c r="AB17" i="213"/>
  <c r="AB16" i="213"/>
  <c r="AB15" i="213"/>
  <c r="D15" i="213"/>
  <c r="D14" i="213"/>
  <c r="O13" i="213"/>
  <c r="D13" i="213"/>
  <c r="O12" i="213"/>
  <c r="D12" i="213"/>
  <c r="O11" i="213"/>
  <c r="O10" i="213"/>
  <c r="D10" i="213"/>
  <c r="O9" i="213"/>
  <c r="D9" i="213"/>
  <c r="O8" i="213"/>
  <c r="D8" i="213"/>
  <c r="A7" i="213"/>
  <c r="A4" i="213"/>
  <c r="AB2" i="213"/>
  <c r="A2" i="213"/>
  <c r="Y1" i="213"/>
  <c r="AD128" i="212"/>
  <c r="AB128" i="212"/>
  <c r="AD127" i="212"/>
  <c r="AB127" i="212"/>
  <c r="AD125" i="212"/>
  <c r="AB125" i="212"/>
  <c r="AD124" i="212"/>
  <c r="AB124" i="212"/>
  <c r="AB122" i="212"/>
  <c r="AB121" i="212"/>
  <c r="AB120" i="212"/>
  <c r="AB118" i="212"/>
  <c r="AD111" i="212"/>
  <c r="AB111" i="212"/>
  <c r="AD110" i="212"/>
  <c r="AB110" i="212"/>
  <c r="AD109" i="212"/>
  <c r="AB109" i="212"/>
  <c r="AD108" i="212"/>
  <c r="AB108" i="212"/>
  <c r="AD105" i="212"/>
  <c r="AB105" i="212"/>
  <c r="AD104" i="212"/>
  <c r="AB104" i="212"/>
  <c r="O90" i="212"/>
  <c r="N90" i="212"/>
  <c r="M90" i="212"/>
  <c r="L90" i="212"/>
  <c r="K90" i="212"/>
  <c r="AF9" i="212"/>
  <c r="G90" i="212"/>
  <c r="F90" i="212"/>
  <c r="AD9" i="212"/>
  <c r="E90" i="212"/>
  <c r="D90" i="212"/>
  <c r="AB9" i="212"/>
  <c r="C90" i="212"/>
  <c r="O89" i="212"/>
  <c r="N89" i="212"/>
  <c r="M89" i="212"/>
  <c r="L89" i="212"/>
  <c r="K89" i="212"/>
  <c r="AF8" i="212"/>
  <c r="G89" i="212"/>
  <c r="F89" i="212"/>
  <c r="AD8" i="212"/>
  <c r="E89" i="212"/>
  <c r="D89" i="212"/>
  <c r="AB8" i="212"/>
  <c r="C89" i="212"/>
  <c r="O88" i="212"/>
  <c r="N88" i="212"/>
  <c r="M88" i="212"/>
  <c r="L88" i="212"/>
  <c r="J88" i="212"/>
  <c r="AF7" i="212"/>
  <c r="G88" i="212"/>
  <c r="F88" i="212"/>
  <c r="AD7" i="212"/>
  <c r="E88" i="212"/>
  <c r="D88" i="212"/>
  <c r="AB7" i="212"/>
  <c r="C88" i="212"/>
  <c r="O87" i="212"/>
  <c r="N87" i="212"/>
  <c r="M87" i="212"/>
  <c r="L87" i="212"/>
  <c r="J87" i="212"/>
  <c r="AF6" i="212"/>
  <c r="G87" i="212"/>
  <c r="F87" i="212"/>
  <c r="AD6" i="212"/>
  <c r="E87" i="212"/>
  <c r="D87" i="212"/>
  <c r="AB6" i="212"/>
  <c r="C87" i="212"/>
  <c r="O86" i="212"/>
  <c r="N86" i="212"/>
  <c r="M86" i="212"/>
  <c r="L86" i="212"/>
  <c r="J86" i="212"/>
  <c r="AF5" i="212"/>
  <c r="G86" i="212"/>
  <c r="F86" i="212"/>
  <c r="AD5" i="212"/>
  <c r="E86" i="212"/>
  <c r="D86" i="212"/>
  <c r="AB5" i="212"/>
  <c r="C86" i="212"/>
  <c r="O85" i="212"/>
  <c r="N85" i="212"/>
  <c r="M85" i="212"/>
  <c r="L85" i="212"/>
  <c r="J85" i="212"/>
  <c r="AF4" i="212"/>
  <c r="G85" i="212"/>
  <c r="F85" i="212"/>
  <c r="AD4" i="212"/>
  <c r="E85" i="212"/>
  <c r="D85" i="212"/>
  <c r="AB4" i="212"/>
  <c r="C85" i="212"/>
  <c r="N84" i="212"/>
  <c r="F84" i="212"/>
  <c r="J82" i="212"/>
  <c r="S1" i="212"/>
  <c r="C82" i="212"/>
  <c r="A64" i="212"/>
  <c r="AB34" i="212"/>
  <c r="AB33" i="212"/>
  <c r="AB32" i="212"/>
  <c r="AB31" i="212"/>
  <c r="A31" i="212"/>
  <c r="AB30" i="212"/>
  <c r="AB29" i="212"/>
  <c r="AB28" i="212"/>
  <c r="AB27" i="212"/>
  <c r="AB26" i="212"/>
  <c r="AB25" i="212"/>
  <c r="AB24" i="212"/>
  <c r="AB23" i="212"/>
  <c r="AB22" i="212"/>
  <c r="AB21" i="212"/>
  <c r="AB20" i="212"/>
  <c r="AB19" i="212"/>
  <c r="AB18" i="212"/>
  <c r="G18" i="212"/>
  <c r="AB17" i="212"/>
  <c r="AB16" i="212"/>
  <c r="AB15" i="212"/>
  <c r="D15" i="212"/>
  <c r="D14" i="212"/>
  <c r="O13" i="212"/>
  <c r="D13" i="212"/>
  <c r="O12" i="212"/>
  <c r="D12" i="212"/>
  <c r="O11" i="212"/>
  <c r="O10" i="212"/>
  <c r="D10" i="212"/>
  <c r="O9" i="212"/>
  <c r="D9" i="212"/>
  <c r="O8" i="212"/>
  <c r="D8" i="212"/>
  <c r="A7" i="212"/>
  <c r="A4" i="212"/>
  <c r="AB2" i="212"/>
  <c r="A2" i="212"/>
  <c r="Y1" i="212"/>
  <c r="AD128" i="211"/>
  <c r="AB128" i="211"/>
  <c r="AD127" i="211"/>
  <c r="AB127" i="211"/>
  <c r="AD125" i="211"/>
  <c r="AB125" i="211"/>
  <c r="AD124" i="211"/>
  <c r="AB124" i="211"/>
  <c r="AB122" i="211"/>
  <c r="AB121" i="211"/>
  <c r="AB120" i="211"/>
  <c r="AB118" i="211"/>
  <c r="AD111" i="211"/>
  <c r="AB111" i="211"/>
  <c r="AD110" i="211"/>
  <c r="AB110" i="211"/>
  <c r="AD109" i="211"/>
  <c r="AB109" i="211"/>
  <c r="AD108" i="211"/>
  <c r="AB108" i="211"/>
  <c r="AD105" i="211"/>
  <c r="AB105" i="211"/>
  <c r="AD104" i="211"/>
  <c r="AB104" i="211"/>
  <c r="O90" i="211"/>
  <c r="N90" i="211"/>
  <c r="M90" i="211"/>
  <c r="L90" i="211"/>
  <c r="K90" i="211"/>
  <c r="AF9" i="211"/>
  <c r="G90" i="211"/>
  <c r="F90" i="211"/>
  <c r="AD9" i="211"/>
  <c r="E90" i="211"/>
  <c r="D90" i="211"/>
  <c r="AB9" i="211"/>
  <c r="C90" i="211"/>
  <c r="O89" i="211"/>
  <c r="N89" i="211"/>
  <c r="M89" i="211"/>
  <c r="L89" i="211"/>
  <c r="K89" i="211"/>
  <c r="AF8" i="211"/>
  <c r="G89" i="211"/>
  <c r="F89" i="211"/>
  <c r="AD8" i="211"/>
  <c r="E89" i="211"/>
  <c r="D89" i="211"/>
  <c r="AB8" i="211"/>
  <c r="C89" i="211"/>
  <c r="O88" i="211"/>
  <c r="N88" i="211"/>
  <c r="M88" i="211"/>
  <c r="L88" i="211"/>
  <c r="J88" i="211"/>
  <c r="AF7" i="211"/>
  <c r="G88" i="211"/>
  <c r="F88" i="211"/>
  <c r="AD7" i="211"/>
  <c r="E88" i="211"/>
  <c r="D88" i="211"/>
  <c r="AB7" i="211"/>
  <c r="C88" i="211"/>
  <c r="O87" i="211"/>
  <c r="N87" i="211"/>
  <c r="M87" i="211"/>
  <c r="L87" i="211"/>
  <c r="J87" i="211"/>
  <c r="AF6" i="211"/>
  <c r="G87" i="211"/>
  <c r="F87" i="211"/>
  <c r="AD6" i="211"/>
  <c r="E87" i="211"/>
  <c r="D87" i="211"/>
  <c r="AB6" i="211"/>
  <c r="C87" i="211"/>
  <c r="O86" i="211"/>
  <c r="N86" i="211"/>
  <c r="M86" i="211"/>
  <c r="L86" i="211"/>
  <c r="J86" i="211"/>
  <c r="AF5" i="211"/>
  <c r="G86" i="211"/>
  <c r="F86" i="211"/>
  <c r="AD5" i="211"/>
  <c r="E86" i="211"/>
  <c r="D86" i="211"/>
  <c r="AB5" i="211"/>
  <c r="C86" i="211"/>
  <c r="O85" i="211"/>
  <c r="N85" i="211"/>
  <c r="M85" i="211"/>
  <c r="L85" i="211"/>
  <c r="J85" i="211"/>
  <c r="AF4" i="211"/>
  <c r="G85" i="211"/>
  <c r="F85" i="211"/>
  <c r="AD4" i="211"/>
  <c r="E85" i="211"/>
  <c r="D85" i="211"/>
  <c r="AB4" i="211"/>
  <c r="C85" i="211"/>
  <c r="N84" i="211"/>
  <c r="F84" i="211"/>
  <c r="J82" i="211"/>
  <c r="S1" i="211"/>
  <c r="C82" i="211"/>
  <c r="A64" i="211"/>
  <c r="AB34" i="211"/>
  <c r="AB33" i="211"/>
  <c r="AB32" i="211"/>
  <c r="AB31" i="211"/>
  <c r="A31" i="211"/>
  <c r="AB30" i="211"/>
  <c r="AB29" i="211"/>
  <c r="AB28" i="211"/>
  <c r="AB27" i="211"/>
  <c r="AB26" i="211"/>
  <c r="AB25" i="211"/>
  <c r="AB24" i="211"/>
  <c r="AB23" i="211"/>
  <c r="AB22" i="211"/>
  <c r="AB21" i="211"/>
  <c r="AB20" i="211"/>
  <c r="AB19" i="211"/>
  <c r="AB18" i="211"/>
  <c r="G18" i="211"/>
  <c r="AB17" i="211"/>
  <c r="AB16" i="211"/>
  <c r="AB15" i="211"/>
  <c r="D15" i="211"/>
  <c r="D14" i="211"/>
  <c r="O13" i="211"/>
  <c r="D13" i="211"/>
  <c r="O12" i="211"/>
  <c r="D12" i="211"/>
  <c r="O11" i="211"/>
  <c r="O10" i="211"/>
  <c r="D10" i="211"/>
  <c r="O9" i="211"/>
  <c r="D9" i="211"/>
  <c r="O8" i="211"/>
  <c r="D8" i="211"/>
  <c r="A7" i="211"/>
  <c r="A4" i="211"/>
  <c r="AB2" i="211"/>
  <c r="A2" i="211"/>
  <c r="Y1" i="211"/>
  <c r="AB122" i="210"/>
  <c r="O90" i="210"/>
  <c r="N90" i="210"/>
  <c r="M90" i="210"/>
  <c r="L90" i="210"/>
  <c r="K90" i="210"/>
  <c r="G90" i="210"/>
  <c r="F90" i="210"/>
  <c r="E90" i="210"/>
  <c r="D90" i="210"/>
  <c r="C90" i="210"/>
  <c r="O89" i="210"/>
  <c r="N89" i="210"/>
  <c r="M89" i="210"/>
  <c r="L89" i="210"/>
  <c r="K89" i="210"/>
  <c r="G89" i="210"/>
  <c r="F89" i="210"/>
  <c r="E89" i="210"/>
  <c r="D89" i="210"/>
  <c r="C89" i="210"/>
  <c r="O88" i="210"/>
  <c r="N88" i="210"/>
  <c r="M88" i="210"/>
  <c r="L88" i="210"/>
  <c r="J88" i="210"/>
  <c r="G88" i="210"/>
  <c r="F88" i="210"/>
  <c r="E88" i="210"/>
  <c r="D88" i="210"/>
  <c r="C88" i="210"/>
  <c r="O87" i="210"/>
  <c r="N87" i="210"/>
  <c r="M87" i="210"/>
  <c r="L87" i="210"/>
  <c r="J87" i="210"/>
  <c r="G87" i="210"/>
  <c r="F87" i="210"/>
  <c r="E87" i="210"/>
  <c r="D87" i="210"/>
  <c r="C87" i="210"/>
  <c r="O86" i="210"/>
  <c r="N86" i="210"/>
  <c r="M86" i="210"/>
  <c r="L86" i="210"/>
  <c r="J86" i="210"/>
  <c r="G86" i="210"/>
  <c r="F86" i="210"/>
  <c r="E86" i="210"/>
  <c r="D86" i="210"/>
  <c r="C86" i="210"/>
  <c r="O85" i="210"/>
  <c r="N85" i="210"/>
  <c r="M85" i="210"/>
  <c r="L85" i="210"/>
  <c r="J85" i="210"/>
  <c r="G85" i="210"/>
  <c r="F85" i="210"/>
  <c r="E85" i="210"/>
  <c r="D85" i="210"/>
  <c r="C85" i="210"/>
  <c r="N84" i="210"/>
  <c r="F84" i="210"/>
  <c r="J82" i="210"/>
  <c r="S1" i="210"/>
  <c r="C82" i="210"/>
  <c r="A64" i="210"/>
  <c r="A31" i="210"/>
  <c r="G18" i="210"/>
  <c r="D15" i="210"/>
  <c r="D14" i="210"/>
  <c r="O13" i="210"/>
  <c r="D13" i="210"/>
  <c r="O12" i="210"/>
  <c r="D12" i="210"/>
  <c r="O11" i="210"/>
  <c r="O10" i="210"/>
  <c r="D10" i="210"/>
  <c r="O9" i="210"/>
  <c r="D9" i="210"/>
  <c r="O8" i="210"/>
  <c r="D8" i="210"/>
  <c r="A7" i="210"/>
  <c r="A4" i="210"/>
  <c r="AB2" i="210"/>
  <c r="A2" i="210"/>
  <c r="Y1" i="210"/>
  <c r="AD128" i="209"/>
  <c r="AB128" i="209"/>
  <c r="AD127" i="209"/>
  <c r="AB127" i="209"/>
  <c r="AD125" i="209"/>
  <c r="AB125" i="209"/>
  <c r="AD124" i="209"/>
  <c r="AB124" i="209"/>
  <c r="AB122" i="209"/>
  <c r="AB121" i="209"/>
  <c r="AB120" i="209"/>
  <c r="AB118" i="209"/>
  <c r="AD111" i="209"/>
  <c r="AB111" i="209"/>
  <c r="AD110" i="209"/>
  <c r="AB110" i="209"/>
  <c r="AD109" i="209"/>
  <c r="AB109" i="209"/>
  <c r="AD108" i="209"/>
  <c r="AB108" i="209"/>
  <c r="AD105" i="209"/>
  <c r="AB105" i="209"/>
  <c r="AD104" i="209"/>
  <c r="AB104" i="209"/>
  <c r="O90" i="209"/>
  <c r="N90" i="209"/>
  <c r="M90" i="209"/>
  <c r="L90" i="209"/>
  <c r="K90" i="209"/>
  <c r="AF9" i="209"/>
  <c r="G90" i="209"/>
  <c r="F90" i="209"/>
  <c r="AD9" i="209"/>
  <c r="E90" i="209"/>
  <c r="D90" i="209"/>
  <c r="AB9" i="209"/>
  <c r="C90" i="209"/>
  <c r="O89" i="209"/>
  <c r="N89" i="209"/>
  <c r="M89" i="209"/>
  <c r="L89" i="209"/>
  <c r="K89" i="209"/>
  <c r="AF8" i="209"/>
  <c r="G89" i="209"/>
  <c r="F89" i="209"/>
  <c r="AD8" i="209"/>
  <c r="E89" i="209"/>
  <c r="D89" i="209"/>
  <c r="AB8" i="209"/>
  <c r="C89" i="209"/>
  <c r="O88" i="209"/>
  <c r="N88" i="209"/>
  <c r="M88" i="209"/>
  <c r="L88" i="209"/>
  <c r="J88" i="209"/>
  <c r="AF7" i="209"/>
  <c r="G88" i="209"/>
  <c r="F88" i="209"/>
  <c r="AD7" i="209"/>
  <c r="E88" i="209"/>
  <c r="D88" i="209"/>
  <c r="AB7" i="209"/>
  <c r="C88" i="209"/>
  <c r="O87" i="209"/>
  <c r="N87" i="209"/>
  <c r="M87" i="209"/>
  <c r="L87" i="209"/>
  <c r="J87" i="209"/>
  <c r="AF6" i="209"/>
  <c r="G87" i="209"/>
  <c r="F87" i="209"/>
  <c r="AD6" i="209"/>
  <c r="E87" i="209"/>
  <c r="D87" i="209"/>
  <c r="AB6" i="209"/>
  <c r="C87" i="209"/>
  <c r="O86" i="209"/>
  <c r="N86" i="209"/>
  <c r="M86" i="209"/>
  <c r="L86" i="209"/>
  <c r="J86" i="209"/>
  <c r="AF5" i="209"/>
  <c r="G86" i="209"/>
  <c r="F86" i="209"/>
  <c r="AD5" i="209"/>
  <c r="E86" i="209"/>
  <c r="D86" i="209"/>
  <c r="AB5" i="209"/>
  <c r="C86" i="209"/>
  <c r="O85" i="209"/>
  <c r="N85" i="209"/>
  <c r="M85" i="209"/>
  <c r="L85" i="209"/>
  <c r="J85" i="209"/>
  <c r="AF4" i="209"/>
  <c r="G85" i="209"/>
  <c r="F85" i="209"/>
  <c r="AD4" i="209"/>
  <c r="E85" i="209"/>
  <c r="D85" i="209"/>
  <c r="AB4" i="209"/>
  <c r="C85" i="209"/>
  <c r="N84" i="209"/>
  <c r="F84" i="209"/>
  <c r="J82" i="209"/>
  <c r="S1" i="209"/>
  <c r="C82" i="209"/>
  <c r="A64" i="209"/>
  <c r="AB34" i="209"/>
  <c r="AB33" i="209"/>
  <c r="AB32" i="209"/>
  <c r="AB31" i="209"/>
  <c r="A31" i="209"/>
  <c r="AB30" i="209"/>
  <c r="AB29" i="209"/>
  <c r="AB28" i="209"/>
  <c r="AB27" i="209"/>
  <c r="AB26" i="209"/>
  <c r="AB25" i="209"/>
  <c r="AB24" i="209"/>
  <c r="AB23" i="209"/>
  <c r="AB22" i="209"/>
  <c r="AB21" i="209"/>
  <c r="AB20" i="209"/>
  <c r="AB19" i="209"/>
  <c r="AB18" i="209"/>
  <c r="G18" i="209"/>
  <c r="AB17" i="209"/>
  <c r="AB16" i="209"/>
  <c r="AB15" i="209"/>
  <c r="D15" i="209"/>
  <c r="D14" i="209"/>
  <c r="O13" i="209"/>
  <c r="D13" i="209"/>
  <c r="O12" i="209"/>
  <c r="D12" i="209"/>
  <c r="O11" i="209"/>
  <c r="O10" i="209"/>
  <c r="D10" i="209"/>
  <c r="O9" i="209"/>
  <c r="D9" i="209"/>
  <c r="O8" i="209"/>
  <c r="D8" i="209"/>
  <c r="A7" i="209"/>
  <c r="A4" i="209"/>
  <c r="AB2" i="209"/>
  <c r="A2" i="209"/>
  <c r="Y1" i="209"/>
  <c r="AD128" i="208"/>
  <c r="O10" i="208"/>
  <c r="AB128" i="208"/>
  <c r="AD127" i="208"/>
  <c r="O9" i="208"/>
  <c r="AB127" i="208"/>
  <c r="AD125" i="208"/>
  <c r="AB125" i="208"/>
  <c r="AD124" i="208"/>
  <c r="AB124" i="208"/>
  <c r="AB122" i="208"/>
  <c r="AB121" i="208"/>
  <c r="AB120" i="208"/>
  <c r="AB118" i="208"/>
  <c r="AD111" i="208"/>
  <c r="AB111" i="208"/>
  <c r="AD110" i="208"/>
  <c r="D14" i="208"/>
  <c r="AB110" i="208"/>
  <c r="AD109" i="208"/>
  <c r="D13" i="208"/>
  <c r="AB109" i="208"/>
  <c r="AD108" i="208"/>
  <c r="D12" i="208"/>
  <c r="AB108" i="208"/>
  <c r="AD105" i="208"/>
  <c r="AB105" i="208"/>
  <c r="AD104" i="208"/>
  <c r="AB104" i="208"/>
  <c r="O90" i="208"/>
  <c r="N90" i="208"/>
  <c r="M90" i="208"/>
  <c r="L90" i="208"/>
  <c r="K90" i="208"/>
  <c r="AF9" i="208"/>
  <c r="G90" i="208"/>
  <c r="F90" i="208"/>
  <c r="AD9" i="208"/>
  <c r="E90" i="208"/>
  <c r="D90" i="208"/>
  <c r="AB9" i="208"/>
  <c r="C90" i="208"/>
  <c r="O89" i="208"/>
  <c r="N89" i="208"/>
  <c r="M89" i="208"/>
  <c r="L89" i="208"/>
  <c r="K89" i="208"/>
  <c r="AF8" i="208"/>
  <c r="G89" i="208"/>
  <c r="F89" i="208"/>
  <c r="AD8" i="208"/>
  <c r="E89" i="208"/>
  <c r="D89" i="208"/>
  <c r="AB8" i="208"/>
  <c r="C89" i="208"/>
  <c r="O88" i="208"/>
  <c r="N88" i="208"/>
  <c r="M88" i="208"/>
  <c r="L88" i="208"/>
  <c r="J88" i="208"/>
  <c r="AF7" i="208"/>
  <c r="G88" i="208"/>
  <c r="F88" i="208"/>
  <c r="AD7" i="208"/>
  <c r="E88" i="208"/>
  <c r="D88" i="208"/>
  <c r="AB7" i="208"/>
  <c r="C88" i="208"/>
  <c r="O87" i="208"/>
  <c r="N87" i="208"/>
  <c r="M87" i="208"/>
  <c r="L87" i="208"/>
  <c r="J87" i="208"/>
  <c r="AF6" i="208"/>
  <c r="G87" i="208"/>
  <c r="F87" i="208"/>
  <c r="AD6" i="208"/>
  <c r="E87" i="208"/>
  <c r="D87" i="208"/>
  <c r="AB6" i="208"/>
  <c r="C87" i="208"/>
  <c r="O86" i="208"/>
  <c r="N86" i="208"/>
  <c r="M86" i="208"/>
  <c r="L86" i="208"/>
  <c r="J86" i="208"/>
  <c r="AF5" i="208"/>
  <c r="G86" i="208"/>
  <c r="F86" i="208"/>
  <c r="AD5" i="208"/>
  <c r="E86" i="208"/>
  <c r="D86" i="208"/>
  <c r="AB5" i="208"/>
  <c r="C86" i="208"/>
  <c r="O85" i="208"/>
  <c r="N85" i="208"/>
  <c r="M85" i="208"/>
  <c r="L85" i="208"/>
  <c r="J85" i="208"/>
  <c r="AF4" i="208"/>
  <c r="G85" i="208"/>
  <c r="F85" i="208"/>
  <c r="AD4" i="208"/>
  <c r="E85" i="208"/>
  <c r="D85" i="208"/>
  <c r="AB4" i="208"/>
  <c r="C85" i="208"/>
  <c r="N84" i="208"/>
  <c r="F84" i="208"/>
  <c r="J82" i="208"/>
  <c r="S1" i="208"/>
  <c r="C82" i="208"/>
  <c r="A64" i="208"/>
  <c r="A49" i="208"/>
  <c r="AB34" i="208"/>
  <c r="AB33" i="208"/>
  <c r="AB32" i="208"/>
  <c r="AB31" i="208"/>
  <c r="A31" i="208"/>
  <c r="AB30" i="208"/>
  <c r="AB29" i="208"/>
  <c r="AB28" i="208"/>
  <c r="AB27" i="208"/>
  <c r="AB26" i="208"/>
  <c r="AB25" i="208"/>
  <c r="AB24" i="208"/>
  <c r="AB23" i="208"/>
  <c r="AB22" i="208"/>
  <c r="AB21" i="208"/>
  <c r="AB20" i="208"/>
  <c r="AB19" i="208"/>
  <c r="AB18" i="208"/>
  <c r="G18" i="208"/>
  <c r="A18" i="208"/>
  <c r="AB17" i="208"/>
  <c r="AB16" i="208"/>
  <c r="AB15" i="208"/>
  <c r="D15" i="208"/>
  <c r="O13" i="208"/>
  <c r="O12" i="208"/>
  <c r="O11" i="208"/>
  <c r="D10" i="208"/>
  <c r="D9" i="208"/>
  <c r="O8" i="208"/>
  <c r="D8" i="208"/>
  <c r="A7" i="208"/>
  <c r="A4" i="208"/>
  <c r="AB2" i="208"/>
  <c r="A2" i="208"/>
  <c r="Y1" i="208"/>
  <c r="AD128" i="207"/>
  <c r="AB128" i="207"/>
  <c r="AD127" i="207"/>
  <c r="AB127" i="207"/>
  <c r="AD125" i="207"/>
  <c r="AB125" i="207"/>
  <c r="AD124" i="207"/>
  <c r="AB124" i="207"/>
  <c r="AB122" i="207"/>
  <c r="AB121" i="207"/>
  <c r="AB120" i="207"/>
  <c r="AB118" i="207"/>
  <c r="AD111" i="207"/>
  <c r="AB111" i="207"/>
  <c r="AD110" i="207"/>
  <c r="AB110" i="207"/>
  <c r="AD109" i="207"/>
  <c r="AB109" i="207"/>
  <c r="AD108" i="207"/>
  <c r="AB108" i="207"/>
  <c r="AD105" i="207"/>
  <c r="AB105" i="207"/>
  <c r="AD104" i="207"/>
  <c r="AB104" i="207"/>
  <c r="O90" i="207"/>
  <c r="N90" i="207"/>
  <c r="M90" i="207"/>
  <c r="L90" i="207"/>
  <c r="K90" i="207"/>
  <c r="AF9" i="207"/>
  <c r="G90" i="207"/>
  <c r="F90" i="207"/>
  <c r="AD9" i="207"/>
  <c r="E90" i="207"/>
  <c r="D90" i="207"/>
  <c r="AB9" i="207"/>
  <c r="C90" i="207"/>
  <c r="O89" i="207"/>
  <c r="N89" i="207"/>
  <c r="M89" i="207"/>
  <c r="L89" i="207"/>
  <c r="K89" i="207"/>
  <c r="AF8" i="207"/>
  <c r="G89" i="207"/>
  <c r="F89" i="207"/>
  <c r="AD8" i="207"/>
  <c r="E89" i="207"/>
  <c r="D89" i="207"/>
  <c r="AB8" i="207"/>
  <c r="C89" i="207"/>
  <c r="O88" i="207"/>
  <c r="N88" i="207"/>
  <c r="M88" i="207"/>
  <c r="L88" i="207"/>
  <c r="J88" i="207"/>
  <c r="AF7" i="207"/>
  <c r="G88" i="207"/>
  <c r="F88" i="207"/>
  <c r="AD7" i="207"/>
  <c r="E88" i="207"/>
  <c r="D88" i="207"/>
  <c r="AB7" i="207"/>
  <c r="C88" i="207"/>
  <c r="O87" i="207"/>
  <c r="N87" i="207"/>
  <c r="M87" i="207"/>
  <c r="L87" i="207"/>
  <c r="J87" i="207"/>
  <c r="AF6" i="207"/>
  <c r="G87" i="207"/>
  <c r="F87" i="207"/>
  <c r="AD6" i="207"/>
  <c r="E87" i="207"/>
  <c r="D87" i="207"/>
  <c r="AB6" i="207"/>
  <c r="C87" i="207"/>
  <c r="O86" i="207"/>
  <c r="N86" i="207"/>
  <c r="M86" i="207"/>
  <c r="L86" i="207"/>
  <c r="J86" i="207"/>
  <c r="AF5" i="207"/>
  <c r="G86" i="207"/>
  <c r="F86" i="207"/>
  <c r="AD5" i="207"/>
  <c r="E86" i="207"/>
  <c r="D86" i="207"/>
  <c r="AB5" i="207"/>
  <c r="C86" i="207"/>
  <c r="O85" i="207"/>
  <c r="N85" i="207"/>
  <c r="M85" i="207"/>
  <c r="L85" i="207"/>
  <c r="J85" i="207"/>
  <c r="AF4" i="207"/>
  <c r="G85" i="207"/>
  <c r="F85" i="207"/>
  <c r="AD4" i="207"/>
  <c r="E85" i="207"/>
  <c r="D85" i="207"/>
  <c r="AB4" i="207"/>
  <c r="C85" i="207"/>
  <c r="N84" i="207"/>
  <c r="F84" i="207"/>
  <c r="J82" i="207"/>
  <c r="S1" i="207"/>
  <c r="C82" i="207"/>
  <c r="A64" i="207"/>
  <c r="AB34" i="207"/>
  <c r="AB33" i="207"/>
  <c r="AB32" i="207"/>
  <c r="AB31" i="207"/>
  <c r="A31" i="207"/>
  <c r="AB30" i="207"/>
  <c r="AB29" i="207"/>
  <c r="AB28" i="207"/>
  <c r="AB27" i="207"/>
  <c r="AB26" i="207"/>
  <c r="AB25" i="207"/>
  <c r="AB24" i="207"/>
  <c r="AB23" i="207"/>
  <c r="AB22" i="207"/>
  <c r="AB21" i="207"/>
  <c r="AB20" i="207"/>
  <c r="AB19" i="207"/>
  <c r="AB18" i="207"/>
  <c r="G18" i="207"/>
  <c r="AB17" i="207"/>
  <c r="AB16" i="207"/>
  <c r="AB15" i="207"/>
  <c r="D15" i="207"/>
  <c r="D14" i="207"/>
  <c r="O13" i="207"/>
  <c r="D13" i="207"/>
  <c r="O12" i="207"/>
  <c r="D12" i="207"/>
  <c r="O11" i="207"/>
  <c r="O10" i="207"/>
  <c r="D10" i="207"/>
  <c r="O9" i="207"/>
  <c r="D9" i="207"/>
  <c r="O8" i="207"/>
  <c r="D8" i="207"/>
  <c r="A7" i="207"/>
  <c r="A4" i="207"/>
  <c r="AB2" i="207"/>
  <c r="A2" i="207"/>
  <c r="Y1" i="207"/>
  <c r="AD128" i="206"/>
  <c r="AB128" i="206"/>
  <c r="AD127" i="206"/>
  <c r="AB127" i="206"/>
  <c r="AD125" i="206"/>
  <c r="AB125" i="206"/>
  <c r="AD124" i="206"/>
  <c r="AB124" i="206"/>
  <c r="AB122" i="206"/>
  <c r="AB121" i="206"/>
  <c r="AB120" i="206"/>
  <c r="AB118" i="206"/>
  <c r="AD111" i="206"/>
  <c r="AB111" i="206"/>
  <c r="AD110" i="206"/>
  <c r="AB110" i="206"/>
  <c r="AD109" i="206"/>
  <c r="AB109" i="206"/>
  <c r="AD108" i="206"/>
  <c r="AB108" i="206"/>
  <c r="AD105" i="206"/>
  <c r="AB105" i="206"/>
  <c r="AD104" i="206"/>
  <c r="AB104" i="206"/>
  <c r="O90" i="206"/>
  <c r="N90" i="206"/>
  <c r="M90" i="206"/>
  <c r="L90" i="206"/>
  <c r="K90" i="206"/>
  <c r="AF9" i="206"/>
  <c r="G90" i="206"/>
  <c r="F90" i="206"/>
  <c r="AD9" i="206"/>
  <c r="E90" i="206"/>
  <c r="D90" i="206"/>
  <c r="AB9" i="206"/>
  <c r="C90" i="206"/>
  <c r="O89" i="206"/>
  <c r="N89" i="206"/>
  <c r="M89" i="206"/>
  <c r="L89" i="206"/>
  <c r="K89" i="206"/>
  <c r="AF8" i="206"/>
  <c r="G89" i="206"/>
  <c r="F89" i="206"/>
  <c r="AD8" i="206"/>
  <c r="E89" i="206"/>
  <c r="D89" i="206"/>
  <c r="AB8" i="206"/>
  <c r="C89" i="206"/>
  <c r="O88" i="206"/>
  <c r="N88" i="206"/>
  <c r="M88" i="206"/>
  <c r="L88" i="206"/>
  <c r="J88" i="206"/>
  <c r="AF7" i="206"/>
  <c r="G88" i="206"/>
  <c r="F88" i="206"/>
  <c r="AD7" i="206"/>
  <c r="E88" i="206"/>
  <c r="D88" i="206"/>
  <c r="AB7" i="206"/>
  <c r="C88" i="206"/>
  <c r="O87" i="206"/>
  <c r="N87" i="206"/>
  <c r="M87" i="206"/>
  <c r="L87" i="206"/>
  <c r="J87" i="206"/>
  <c r="AF6" i="206"/>
  <c r="G87" i="206"/>
  <c r="F87" i="206"/>
  <c r="AD6" i="206"/>
  <c r="E87" i="206"/>
  <c r="D87" i="206"/>
  <c r="AB6" i="206"/>
  <c r="C87" i="206"/>
  <c r="O86" i="206"/>
  <c r="N86" i="206"/>
  <c r="M86" i="206"/>
  <c r="L86" i="206"/>
  <c r="J86" i="206"/>
  <c r="AF5" i="206"/>
  <c r="G86" i="206"/>
  <c r="F86" i="206"/>
  <c r="AD5" i="206"/>
  <c r="E86" i="206"/>
  <c r="D86" i="206"/>
  <c r="AB5" i="206"/>
  <c r="C86" i="206"/>
  <c r="O85" i="206"/>
  <c r="N85" i="206"/>
  <c r="M85" i="206"/>
  <c r="L85" i="206"/>
  <c r="J85" i="206"/>
  <c r="AF4" i="206"/>
  <c r="G85" i="206"/>
  <c r="F85" i="206"/>
  <c r="AD4" i="206"/>
  <c r="E85" i="206"/>
  <c r="D85" i="206"/>
  <c r="AB4" i="206"/>
  <c r="C85" i="206"/>
  <c r="N84" i="206"/>
  <c r="F84" i="206"/>
  <c r="J82" i="206"/>
  <c r="S1" i="206"/>
  <c r="C82" i="206"/>
  <c r="A64" i="206"/>
  <c r="AB34" i="206"/>
  <c r="AB33" i="206"/>
  <c r="AB32" i="206"/>
  <c r="AB31" i="206"/>
  <c r="A31" i="206"/>
  <c r="AB30" i="206"/>
  <c r="AB29" i="206"/>
  <c r="AB28" i="206"/>
  <c r="AB27" i="206"/>
  <c r="AB26" i="206"/>
  <c r="AB25" i="206"/>
  <c r="AB24" i="206"/>
  <c r="AB23" i="206"/>
  <c r="AB22" i="206"/>
  <c r="AB21" i="206"/>
  <c r="AB20" i="206"/>
  <c r="AB19" i="206"/>
  <c r="AB18" i="206"/>
  <c r="G18" i="206"/>
  <c r="AB17" i="206"/>
  <c r="AB16" i="206"/>
  <c r="AB15" i="206"/>
  <c r="D15" i="206"/>
  <c r="D14" i="206"/>
  <c r="O13" i="206"/>
  <c r="D13" i="206"/>
  <c r="O12" i="206"/>
  <c r="D12" i="206"/>
  <c r="O11" i="206"/>
  <c r="O10" i="206"/>
  <c r="D10" i="206"/>
  <c r="O9" i="206"/>
  <c r="D9" i="206"/>
  <c r="O8" i="206"/>
  <c r="D8" i="206"/>
  <c r="A7" i="206"/>
  <c r="A4" i="206"/>
  <c r="AB2" i="206"/>
  <c r="A2" i="206"/>
  <c r="Y1" i="206"/>
  <c r="AD128" i="205"/>
  <c r="AB128" i="205"/>
  <c r="AD127" i="205"/>
  <c r="AB127" i="205"/>
  <c r="AD125" i="205"/>
  <c r="AB125" i="205"/>
  <c r="AD124" i="205"/>
  <c r="AB124" i="205"/>
  <c r="AB122" i="205"/>
  <c r="AB121" i="205"/>
  <c r="AB120" i="205"/>
  <c r="AB118" i="205"/>
  <c r="AD111" i="205"/>
  <c r="AB111" i="205"/>
  <c r="AD110" i="205"/>
  <c r="AB110" i="205"/>
  <c r="AD109" i="205"/>
  <c r="AB109" i="205"/>
  <c r="AD108" i="205"/>
  <c r="AB108" i="205"/>
  <c r="AD105" i="205"/>
  <c r="AB105" i="205"/>
  <c r="AD104" i="205"/>
  <c r="AB104" i="205"/>
  <c r="O90" i="205"/>
  <c r="N90" i="205"/>
  <c r="M90" i="205"/>
  <c r="L90" i="205"/>
  <c r="K90" i="205"/>
  <c r="AF9" i="205"/>
  <c r="G90" i="205"/>
  <c r="F90" i="205"/>
  <c r="AD9" i="205"/>
  <c r="E90" i="205"/>
  <c r="D90" i="205"/>
  <c r="AB9" i="205"/>
  <c r="C90" i="205"/>
  <c r="O89" i="205"/>
  <c r="N89" i="205"/>
  <c r="M89" i="205"/>
  <c r="L89" i="205"/>
  <c r="K89" i="205"/>
  <c r="AF8" i="205"/>
  <c r="G89" i="205"/>
  <c r="F89" i="205"/>
  <c r="AD8" i="205"/>
  <c r="E89" i="205"/>
  <c r="D89" i="205"/>
  <c r="AB8" i="205"/>
  <c r="C89" i="205"/>
  <c r="O88" i="205"/>
  <c r="N88" i="205"/>
  <c r="M88" i="205"/>
  <c r="L88" i="205"/>
  <c r="J88" i="205"/>
  <c r="AF7" i="205"/>
  <c r="G88" i="205"/>
  <c r="F88" i="205"/>
  <c r="AD7" i="205"/>
  <c r="E88" i="205"/>
  <c r="D88" i="205"/>
  <c r="AB7" i="205"/>
  <c r="C88" i="205"/>
  <c r="O87" i="205"/>
  <c r="N87" i="205"/>
  <c r="M87" i="205"/>
  <c r="L87" i="205"/>
  <c r="J87" i="205"/>
  <c r="AF6" i="205"/>
  <c r="G87" i="205"/>
  <c r="F87" i="205"/>
  <c r="AD6" i="205"/>
  <c r="E87" i="205"/>
  <c r="D87" i="205"/>
  <c r="AB6" i="205"/>
  <c r="C87" i="205"/>
  <c r="O86" i="205"/>
  <c r="N86" i="205"/>
  <c r="M86" i="205"/>
  <c r="L86" i="205"/>
  <c r="J86" i="205"/>
  <c r="AF5" i="205"/>
  <c r="G86" i="205"/>
  <c r="F86" i="205"/>
  <c r="AD5" i="205"/>
  <c r="E86" i="205"/>
  <c r="D86" i="205"/>
  <c r="AB5" i="205"/>
  <c r="C86" i="205"/>
  <c r="O85" i="205"/>
  <c r="N85" i="205"/>
  <c r="M85" i="205"/>
  <c r="L85" i="205"/>
  <c r="J85" i="205"/>
  <c r="AF4" i="205"/>
  <c r="G85" i="205"/>
  <c r="F85" i="205"/>
  <c r="AD4" i="205"/>
  <c r="E85" i="205"/>
  <c r="D85" i="205"/>
  <c r="AB4" i="205"/>
  <c r="C85" i="205"/>
  <c r="N84" i="205"/>
  <c r="F84" i="205"/>
  <c r="J82" i="205"/>
  <c r="S1" i="205"/>
  <c r="C82" i="205"/>
  <c r="A64" i="205"/>
  <c r="AB34" i="205"/>
  <c r="AB33" i="205"/>
  <c r="AB32" i="205"/>
  <c r="AB31" i="205"/>
  <c r="A31" i="205"/>
  <c r="AB30" i="205"/>
  <c r="AB29" i="205"/>
  <c r="AB28" i="205"/>
  <c r="AB27" i="205"/>
  <c r="AB26" i="205"/>
  <c r="AB25" i="205"/>
  <c r="AB24" i="205"/>
  <c r="AB23" i="205"/>
  <c r="AB22" i="205"/>
  <c r="AB21" i="205"/>
  <c r="AB20" i="205"/>
  <c r="AB19" i="205"/>
  <c r="AB18" i="205"/>
  <c r="G18" i="205"/>
  <c r="AB17" i="205"/>
  <c r="AB16" i="205"/>
  <c r="AB15" i="205"/>
  <c r="D15" i="205"/>
  <c r="D14" i="205"/>
  <c r="O13" i="205"/>
  <c r="D13" i="205"/>
  <c r="O12" i="205"/>
  <c r="D12" i="205"/>
  <c r="O11" i="205"/>
  <c r="O10" i="205"/>
  <c r="D10" i="205"/>
  <c r="O9" i="205"/>
  <c r="D9" i="205"/>
  <c r="O8" i="205"/>
  <c r="D8" i="205"/>
  <c r="A7" i="205"/>
  <c r="A4" i="205"/>
  <c r="AB2" i="205"/>
  <c r="A2" i="205"/>
  <c r="Y1" i="205"/>
  <c r="AD128" i="204"/>
  <c r="AB128" i="204"/>
  <c r="AD127" i="204"/>
  <c r="AB127" i="204"/>
  <c r="AD125" i="204"/>
  <c r="AB125" i="204"/>
  <c r="AD124" i="204"/>
  <c r="AB124" i="204"/>
  <c r="AB122" i="204"/>
  <c r="AB121" i="204"/>
  <c r="AB120" i="204"/>
  <c r="AB118" i="204"/>
  <c r="AD111" i="204"/>
  <c r="AB111" i="204"/>
  <c r="AD110" i="204"/>
  <c r="AB110" i="204"/>
  <c r="AD109" i="204"/>
  <c r="AB109" i="204"/>
  <c r="AD108" i="204"/>
  <c r="AB108" i="204"/>
  <c r="AD105" i="204"/>
  <c r="AB105" i="204"/>
  <c r="AD104" i="204"/>
  <c r="AB104" i="204"/>
  <c r="O90" i="204"/>
  <c r="N90" i="204"/>
  <c r="M90" i="204"/>
  <c r="L90" i="204"/>
  <c r="K90" i="204"/>
  <c r="AF9" i="204"/>
  <c r="G90" i="204"/>
  <c r="F90" i="204"/>
  <c r="AD9" i="204"/>
  <c r="E90" i="204"/>
  <c r="D90" i="204"/>
  <c r="AB9" i="204"/>
  <c r="C90" i="204"/>
  <c r="O89" i="204"/>
  <c r="N89" i="204"/>
  <c r="M89" i="204"/>
  <c r="L89" i="204"/>
  <c r="K89" i="204"/>
  <c r="AF8" i="204"/>
  <c r="G89" i="204"/>
  <c r="F89" i="204"/>
  <c r="AD8" i="204"/>
  <c r="E89" i="204"/>
  <c r="D89" i="204"/>
  <c r="AB8" i="204"/>
  <c r="C89" i="204"/>
  <c r="O88" i="204"/>
  <c r="N88" i="204"/>
  <c r="M88" i="204"/>
  <c r="L88" i="204"/>
  <c r="J88" i="204"/>
  <c r="AF7" i="204"/>
  <c r="G88" i="204"/>
  <c r="F88" i="204"/>
  <c r="AD7" i="204"/>
  <c r="E88" i="204"/>
  <c r="D88" i="204"/>
  <c r="AB7" i="204"/>
  <c r="C88" i="204"/>
  <c r="O87" i="204"/>
  <c r="N87" i="204"/>
  <c r="M87" i="204"/>
  <c r="L87" i="204"/>
  <c r="J87" i="204"/>
  <c r="AF6" i="204"/>
  <c r="G87" i="204"/>
  <c r="F87" i="204"/>
  <c r="AD6" i="204"/>
  <c r="E87" i="204"/>
  <c r="D87" i="204"/>
  <c r="AB6" i="204"/>
  <c r="C87" i="204"/>
  <c r="O86" i="204"/>
  <c r="N86" i="204"/>
  <c r="M86" i="204"/>
  <c r="L86" i="204"/>
  <c r="J86" i="204"/>
  <c r="AF5" i="204"/>
  <c r="G86" i="204"/>
  <c r="F86" i="204"/>
  <c r="AD5" i="204"/>
  <c r="E86" i="204"/>
  <c r="D86" i="204"/>
  <c r="AB5" i="204"/>
  <c r="C86" i="204"/>
  <c r="O85" i="204"/>
  <c r="N85" i="204"/>
  <c r="M85" i="204"/>
  <c r="L85" i="204"/>
  <c r="J85" i="204"/>
  <c r="AF4" i="204"/>
  <c r="G85" i="204"/>
  <c r="F85" i="204"/>
  <c r="AD4" i="204"/>
  <c r="E85" i="204"/>
  <c r="D85" i="204"/>
  <c r="AB4" i="204"/>
  <c r="C85" i="204"/>
  <c r="N84" i="204"/>
  <c r="F84" i="204"/>
  <c r="J82" i="204"/>
  <c r="S1" i="204"/>
  <c r="C82" i="204"/>
  <c r="A64" i="204"/>
  <c r="AB34" i="204"/>
  <c r="AB33" i="204"/>
  <c r="AB32" i="204"/>
  <c r="AB31" i="204"/>
  <c r="A31" i="204"/>
  <c r="AB30" i="204"/>
  <c r="AB29" i="204"/>
  <c r="AB28" i="204"/>
  <c r="AB27" i="204"/>
  <c r="AB26" i="204"/>
  <c r="AB25" i="204"/>
  <c r="AB24" i="204"/>
  <c r="AB23" i="204"/>
  <c r="AB22" i="204"/>
  <c r="AB21" i="204"/>
  <c r="AB20" i="204"/>
  <c r="AB19" i="204"/>
  <c r="AB18" i="204"/>
  <c r="G18" i="204"/>
  <c r="AB17" i="204"/>
  <c r="AB16" i="204"/>
  <c r="AB15" i="204"/>
  <c r="D15" i="204"/>
  <c r="D14" i="204"/>
  <c r="O13" i="204"/>
  <c r="D13" i="204"/>
  <c r="O12" i="204"/>
  <c r="D12" i="204"/>
  <c r="O11" i="204"/>
  <c r="O10" i="204"/>
  <c r="D10" i="204"/>
  <c r="O9" i="204"/>
  <c r="D9" i="204"/>
  <c r="O8" i="204"/>
  <c r="D8" i="204"/>
  <c r="A7" i="204"/>
  <c r="A4" i="204"/>
  <c r="AB2" i="204"/>
  <c r="A2" i="204"/>
  <c r="Y1" i="204"/>
  <c r="AD128" i="203"/>
  <c r="AB128" i="203"/>
  <c r="AD127" i="203"/>
  <c r="AB127" i="203"/>
  <c r="AD125" i="203"/>
  <c r="AB125" i="203"/>
  <c r="AD124" i="203"/>
  <c r="AB124" i="203"/>
  <c r="AB122" i="203"/>
  <c r="AB121" i="203"/>
  <c r="AB120" i="203"/>
  <c r="AB118" i="203"/>
  <c r="AD111" i="203"/>
  <c r="AB111" i="203"/>
  <c r="AD110" i="203"/>
  <c r="AB110" i="203"/>
  <c r="AD109" i="203"/>
  <c r="AB109" i="203"/>
  <c r="AD108" i="203"/>
  <c r="AB108" i="203"/>
  <c r="AD105" i="203"/>
  <c r="AB105" i="203"/>
  <c r="AD104" i="203"/>
  <c r="AB104" i="203"/>
  <c r="O90" i="203"/>
  <c r="N90" i="203"/>
  <c r="M90" i="203"/>
  <c r="L90" i="203"/>
  <c r="K90" i="203"/>
  <c r="AF9" i="203"/>
  <c r="G90" i="203"/>
  <c r="F90" i="203"/>
  <c r="AD9" i="203"/>
  <c r="E90" i="203"/>
  <c r="D90" i="203"/>
  <c r="AB9" i="203"/>
  <c r="C90" i="203"/>
  <c r="O89" i="203"/>
  <c r="N89" i="203"/>
  <c r="M89" i="203"/>
  <c r="L89" i="203"/>
  <c r="K89" i="203"/>
  <c r="AF8" i="203"/>
  <c r="G89" i="203"/>
  <c r="F89" i="203"/>
  <c r="AD8" i="203"/>
  <c r="E89" i="203"/>
  <c r="D89" i="203"/>
  <c r="AB8" i="203"/>
  <c r="C89" i="203"/>
  <c r="O88" i="203"/>
  <c r="N88" i="203"/>
  <c r="M88" i="203"/>
  <c r="L88" i="203"/>
  <c r="J88" i="203"/>
  <c r="AF7" i="203"/>
  <c r="G88" i="203"/>
  <c r="F88" i="203"/>
  <c r="AD7" i="203"/>
  <c r="E88" i="203"/>
  <c r="D88" i="203"/>
  <c r="AB7" i="203"/>
  <c r="C88" i="203"/>
  <c r="O87" i="203"/>
  <c r="N87" i="203"/>
  <c r="M87" i="203"/>
  <c r="L87" i="203"/>
  <c r="J87" i="203"/>
  <c r="AF6" i="203"/>
  <c r="G87" i="203"/>
  <c r="F87" i="203"/>
  <c r="AD6" i="203"/>
  <c r="E87" i="203"/>
  <c r="D87" i="203"/>
  <c r="AB6" i="203"/>
  <c r="C87" i="203"/>
  <c r="O86" i="203"/>
  <c r="N86" i="203"/>
  <c r="M86" i="203"/>
  <c r="L86" i="203"/>
  <c r="J86" i="203"/>
  <c r="AF5" i="203"/>
  <c r="G86" i="203"/>
  <c r="F86" i="203"/>
  <c r="AD5" i="203"/>
  <c r="E86" i="203"/>
  <c r="D86" i="203"/>
  <c r="AB5" i="203"/>
  <c r="C86" i="203"/>
  <c r="O85" i="203"/>
  <c r="N85" i="203"/>
  <c r="M85" i="203"/>
  <c r="L85" i="203"/>
  <c r="J85" i="203"/>
  <c r="AF4" i="203"/>
  <c r="G85" i="203"/>
  <c r="F85" i="203"/>
  <c r="AD4" i="203"/>
  <c r="E85" i="203"/>
  <c r="D85" i="203"/>
  <c r="AB4" i="203"/>
  <c r="C85" i="203"/>
  <c r="N84" i="203"/>
  <c r="F84" i="203"/>
  <c r="J82" i="203"/>
  <c r="S1" i="203"/>
  <c r="C82" i="203"/>
  <c r="A64" i="203"/>
  <c r="AB34" i="203"/>
  <c r="AB33" i="203"/>
  <c r="AB32" i="203"/>
  <c r="AB31" i="203"/>
  <c r="A31" i="203"/>
  <c r="AB30" i="203"/>
  <c r="AB29" i="203"/>
  <c r="AB28" i="203"/>
  <c r="AB27" i="203"/>
  <c r="AB26" i="203"/>
  <c r="AB25" i="203"/>
  <c r="AB24" i="203"/>
  <c r="AB23" i="203"/>
  <c r="AB22" i="203"/>
  <c r="AB21" i="203"/>
  <c r="AB20" i="203"/>
  <c r="AB19" i="203"/>
  <c r="AB18" i="203"/>
  <c r="G18" i="203"/>
  <c r="AB17" i="203"/>
  <c r="AB16" i="203"/>
  <c r="AB15" i="203"/>
  <c r="D15" i="203"/>
  <c r="D14" i="203"/>
  <c r="O13" i="203"/>
  <c r="D13" i="203"/>
  <c r="O12" i="203"/>
  <c r="D12" i="203"/>
  <c r="O11" i="203"/>
  <c r="O10" i="203"/>
  <c r="D10" i="203"/>
  <c r="O9" i="203"/>
  <c r="D9" i="203"/>
  <c r="O8" i="203"/>
  <c r="D8" i="203"/>
  <c r="A7" i="203"/>
  <c r="A4" i="203"/>
  <c r="AB2" i="203"/>
  <c r="A2" i="203"/>
  <c r="Y1" i="203"/>
  <c r="AD128" i="202"/>
  <c r="O10" i="202"/>
  <c r="AB128" i="202"/>
  <c r="AD127" i="202"/>
  <c r="O9" i="202"/>
  <c r="AB127" i="202"/>
  <c r="AD125" i="202"/>
  <c r="AB125" i="202"/>
  <c r="AD124" i="202"/>
  <c r="AB124" i="202"/>
  <c r="AB122" i="202"/>
  <c r="AB121" i="202"/>
  <c r="AB120" i="202"/>
  <c r="AB118" i="202"/>
  <c r="AD111" i="202"/>
  <c r="AB111" i="202"/>
  <c r="AD110" i="202"/>
  <c r="D14" i="202"/>
  <c r="AB110" i="202"/>
  <c r="AD109" i="202"/>
  <c r="D13" i="202"/>
  <c r="AB109" i="202"/>
  <c r="AD108" i="202"/>
  <c r="D12" i="202"/>
  <c r="AB108" i="202"/>
  <c r="AD105" i="202"/>
  <c r="AB105" i="202"/>
  <c r="AD104" i="202"/>
  <c r="AB104" i="202"/>
  <c r="O90" i="202"/>
  <c r="N90" i="202"/>
  <c r="M90" i="202"/>
  <c r="L90" i="202"/>
  <c r="K90" i="202"/>
  <c r="AF9" i="202"/>
  <c r="G90" i="202"/>
  <c r="F90" i="202"/>
  <c r="AD9" i="202"/>
  <c r="E90" i="202"/>
  <c r="D90" i="202"/>
  <c r="AB9" i="202"/>
  <c r="C90" i="202"/>
  <c r="O89" i="202"/>
  <c r="N89" i="202"/>
  <c r="M89" i="202"/>
  <c r="L89" i="202"/>
  <c r="K89" i="202"/>
  <c r="AF8" i="202"/>
  <c r="G89" i="202"/>
  <c r="F89" i="202"/>
  <c r="AD8" i="202"/>
  <c r="E89" i="202"/>
  <c r="D89" i="202"/>
  <c r="AB8" i="202"/>
  <c r="C89" i="202"/>
  <c r="O88" i="202"/>
  <c r="N88" i="202"/>
  <c r="M88" i="202"/>
  <c r="L88" i="202"/>
  <c r="J88" i="202"/>
  <c r="AF7" i="202"/>
  <c r="G88" i="202"/>
  <c r="F88" i="202"/>
  <c r="AD7" i="202"/>
  <c r="E88" i="202"/>
  <c r="D88" i="202"/>
  <c r="AB7" i="202"/>
  <c r="C88" i="202"/>
  <c r="O87" i="202"/>
  <c r="N87" i="202"/>
  <c r="M87" i="202"/>
  <c r="L87" i="202"/>
  <c r="J87" i="202"/>
  <c r="AF6" i="202"/>
  <c r="G87" i="202"/>
  <c r="F87" i="202"/>
  <c r="AD6" i="202"/>
  <c r="E87" i="202"/>
  <c r="D87" i="202"/>
  <c r="AB6" i="202"/>
  <c r="C87" i="202"/>
  <c r="O86" i="202"/>
  <c r="N86" i="202"/>
  <c r="M86" i="202"/>
  <c r="L86" i="202"/>
  <c r="J86" i="202"/>
  <c r="AF5" i="202"/>
  <c r="G86" i="202"/>
  <c r="F86" i="202"/>
  <c r="AD5" i="202"/>
  <c r="E86" i="202"/>
  <c r="D86" i="202"/>
  <c r="AB5" i="202"/>
  <c r="C86" i="202"/>
  <c r="O85" i="202"/>
  <c r="N85" i="202"/>
  <c r="M85" i="202"/>
  <c r="L85" i="202"/>
  <c r="J85" i="202"/>
  <c r="AF4" i="202"/>
  <c r="G85" i="202"/>
  <c r="F85" i="202"/>
  <c r="AD4" i="202"/>
  <c r="E85" i="202"/>
  <c r="D85" i="202"/>
  <c r="AB4" i="202"/>
  <c r="C85" i="202"/>
  <c r="N84" i="202"/>
  <c r="F84" i="202"/>
  <c r="J82" i="202"/>
  <c r="S1" i="202"/>
  <c r="C82" i="202"/>
  <c r="A64" i="202"/>
  <c r="A49" i="202"/>
  <c r="AB34" i="202"/>
  <c r="AB33" i="202"/>
  <c r="AB32" i="202"/>
  <c r="AB31" i="202"/>
  <c r="A31" i="202"/>
  <c r="AB30" i="202"/>
  <c r="AB29" i="202"/>
  <c r="AB28" i="202"/>
  <c r="AB27" i="202"/>
  <c r="AB26" i="202"/>
  <c r="AB25" i="202"/>
  <c r="AB24" i="202"/>
  <c r="AB23" i="202"/>
  <c r="AB22" i="202"/>
  <c r="AB21" i="202"/>
  <c r="AB20" i="202"/>
  <c r="AB19" i="202"/>
  <c r="AB18" i="202"/>
  <c r="G18" i="202"/>
  <c r="A18" i="202"/>
  <c r="AB17" i="202"/>
  <c r="AB16" i="202"/>
  <c r="AB15" i="202"/>
  <c r="D15" i="202"/>
  <c r="O13" i="202"/>
  <c r="O12" i="202"/>
  <c r="O11" i="202"/>
  <c r="D10" i="202"/>
  <c r="D9" i="202"/>
  <c r="O8" i="202"/>
  <c r="D8" i="202"/>
  <c r="A7" i="202"/>
  <c r="A4" i="202"/>
  <c r="AB2" i="202"/>
  <c r="A2" i="202"/>
  <c r="Y1" i="202"/>
  <c r="AD128" i="201"/>
  <c r="AB128" i="201"/>
  <c r="AD127" i="201"/>
  <c r="AB127" i="201"/>
  <c r="AD125" i="201"/>
  <c r="AB125" i="201"/>
  <c r="AD124" i="201"/>
  <c r="AB124" i="201"/>
  <c r="AB122" i="201"/>
  <c r="AB121" i="201"/>
  <c r="AB120" i="201"/>
  <c r="AB118" i="201"/>
  <c r="AD111" i="201"/>
  <c r="AB111" i="201"/>
  <c r="AD110" i="201"/>
  <c r="AB110" i="201"/>
  <c r="AD109" i="201"/>
  <c r="AB109" i="201"/>
  <c r="AD108" i="201"/>
  <c r="AB108" i="201"/>
  <c r="AD105" i="201"/>
  <c r="AB105" i="201"/>
  <c r="AD104" i="201"/>
  <c r="AB104" i="201"/>
  <c r="O90" i="201"/>
  <c r="N90" i="201"/>
  <c r="M90" i="201"/>
  <c r="L90" i="201"/>
  <c r="K90" i="201"/>
  <c r="AF9" i="201"/>
  <c r="G90" i="201"/>
  <c r="F90" i="201"/>
  <c r="AD9" i="201"/>
  <c r="E90" i="201"/>
  <c r="D90" i="201"/>
  <c r="AB9" i="201"/>
  <c r="C90" i="201"/>
  <c r="O89" i="201"/>
  <c r="N89" i="201"/>
  <c r="M89" i="201"/>
  <c r="L89" i="201"/>
  <c r="K89" i="201"/>
  <c r="AF8" i="201"/>
  <c r="G89" i="201"/>
  <c r="F89" i="201"/>
  <c r="AD8" i="201"/>
  <c r="E89" i="201"/>
  <c r="D89" i="201"/>
  <c r="AB8" i="201"/>
  <c r="C89" i="201"/>
  <c r="O88" i="201"/>
  <c r="N88" i="201"/>
  <c r="M88" i="201"/>
  <c r="L88" i="201"/>
  <c r="J88" i="201"/>
  <c r="AF7" i="201"/>
  <c r="G88" i="201"/>
  <c r="F88" i="201"/>
  <c r="AD7" i="201"/>
  <c r="E88" i="201"/>
  <c r="D88" i="201"/>
  <c r="AB7" i="201"/>
  <c r="C88" i="201"/>
  <c r="O87" i="201"/>
  <c r="N87" i="201"/>
  <c r="M87" i="201"/>
  <c r="L87" i="201"/>
  <c r="J87" i="201"/>
  <c r="AF6" i="201"/>
  <c r="G87" i="201"/>
  <c r="F87" i="201"/>
  <c r="AD6" i="201"/>
  <c r="E87" i="201"/>
  <c r="D87" i="201"/>
  <c r="AB6" i="201"/>
  <c r="C87" i="201"/>
  <c r="O86" i="201"/>
  <c r="N86" i="201"/>
  <c r="M86" i="201"/>
  <c r="L86" i="201"/>
  <c r="J86" i="201"/>
  <c r="AF5" i="201"/>
  <c r="G86" i="201"/>
  <c r="F86" i="201"/>
  <c r="AD5" i="201"/>
  <c r="E86" i="201"/>
  <c r="D86" i="201"/>
  <c r="AB5" i="201"/>
  <c r="C86" i="201"/>
  <c r="O85" i="201"/>
  <c r="N85" i="201"/>
  <c r="M85" i="201"/>
  <c r="L85" i="201"/>
  <c r="J85" i="201"/>
  <c r="AF4" i="201"/>
  <c r="G85" i="201"/>
  <c r="F85" i="201"/>
  <c r="AD4" i="201"/>
  <c r="E85" i="201"/>
  <c r="D85" i="201"/>
  <c r="AB4" i="201"/>
  <c r="C85" i="201"/>
  <c r="N84" i="201"/>
  <c r="F84" i="201"/>
  <c r="J82" i="201"/>
  <c r="S1" i="201"/>
  <c r="C82" i="201"/>
  <c r="A64" i="201"/>
  <c r="AB34" i="201"/>
  <c r="AB33" i="201"/>
  <c r="AB32" i="201"/>
  <c r="AB31" i="201"/>
  <c r="A31" i="201"/>
  <c r="AB30" i="201"/>
  <c r="AB29" i="201"/>
  <c r="AB28" i="201"/>
  <c r="AB27" i="201"/>
  <c r="AB26" i="201"/>
  <c r="AB25" i="201"/>
  <c r="AB24" i="201"/>
  <c r="AB23" i="201"/>
  <c r="AB22" i="201"/>
  <c r="AB21" i="201"/>
  <c r="AB20" i="201"/>
  <c r="AB19" i="201"/>
  <c r="AB18" i="201"/>
  <c r="G18" i="201"/>
  <c r="AB17" i="201"/>
  <c r="AB16" i="201"/>
  <c r="AB15" i="201"/>
  <c r="D15" i="201"/>
  <c r="D14" i="201"/>
  <c r="O13" i="201"/>
  <c r="D13" i="201"/>
  <c r="O12" i="201"/>
  <c r="D12" i="201"/>
  <c r="O11" i="201"/>
  <c r="O10" i="201"/>
  <c r="D10" i="201"/>
  <c r="O9" i="201"/>
  <c r="D9" i="201"/>
  <c r="O8" i="201"/>
  <c r="D8" i="201"/>
  <c r="A7" i="201"/>
  <c r="A4" i="201"/>
  <c r="AB2" i="201"/>
  <c r="A2" i="201"/>
  <c r="Y1" i="201"/>
  <c r="AD128" i="200"/>
  <c r="AB128" i="200"/>
  <c r="AD127" i="200"/>
  <c r="AB127" i="200"/>
  <c r="AD125" i="200"/>
  <c r="AB125" i="200"/>
  <c r="AD124" i="200"/>
  <c r="AB124" i="200"/>
  <c r="AB122" i="200"/>
  <c r="AB121" i="200"/>
  <c r="AB120" i="200"/>
  <c r="AB118" i="200"/>
  <c r="AD111" i="200"/>
  <c r="AB111" i="200"/>
  <c r="AD110" i="200"/>
  <c r="AB110" i="200"/>
  <c r="AD109" i="200"/>
  <c r="AB109" i="200"/>
  <c r="AD108" i="200"/>
  <c r="AB108" i="200"/>
  <c r="AD105" i="200"/>
  <c r="AB105" i="200"/>
  <c r="AD104" i="200"/>
  <c r="AB104" i="200"/>
  <c r="O90" i="200"/>
  <c r="N90" i="200"/>
  <c r="M90" i="200"/>
  <c r="L90" i="200"/>
  <c r="K90" i="200"/>
  <c r="AF9" i="200"/>
  <c r="G90" i="200"/>
  <c r="F90" i="200"/>
  <c r="AD9" i="200"/>
  <c r="E90" i="200"/>
  <c r="D90" i="200"/>
  <c r="AB9" i="200"/>
  <c r="C90" i="200"/>
  <c r="O89" i="200"/>
  <c r="N89" i="200"/>
  <c r="M89" i="200"/>
  <c r="L89" i="200"/>
  <c r="K89" i="200"/>
  <c r="AF8" i="200"/>
  <c r="G89" i="200"/>
  <c r="F89" i="200"/>
  <c r="AD8" i="200"/>
  <c r="E89" i="200"/>
  <c r="D89" i="200"/>
  <c r="AB8" i="200"/>
  <c r="C89" i="200"/>
  <c r="O88" i="200"/>
  <c r="N88" i="200"/>
  <c r="M88" i="200"/>
  <c r="L88" i="200"/>
  <c r="J88" i="200"/>
  <c r="AF7" i="200"/>
  <c r="G88" i="200"/>
  <c r="F88" i="200"/>
  <c r="AD7" i="200"/>
  <c r="E88" i="200"/>
  <c r="D88" i="200"/>
  <c r="AB7" i="200"/>
  <c r="C88" i="200"/>
  <c r="O87" i="200"/>
  <c r="N87" i="200"/>
  <c r="M87" i="200"/>
  <c r="L87" i="200"/>
  <c r="J87" i="200"/>
  <c r="AF6" i="200"/>
  <c r="G87" i="200"/>
  <c r="F87" i="200"/>
  <c r="AD6" i="200"/>
  <c r="E87" i="200"/>
  <c r="D87" i="200"/>
  <c r="AB6" i="200"/>
  <c r="C87" i="200"/>
  <c r="O86" i="200"/>
  <c r="N86" i="200"/>
  <c r="M86" i="200"/>
  <c r="L86" i="200"/>
  <c r="J86" i="200"/>
  <c r="AF5" i="200"/>
  <c r="G86" i="200"/>
  <c r="F86" i="200"/>
  <c r="AD5" i="200"/>
  <c r="E86" i="200"/>
  <c r="D86" i="200"/>
  <c r="AB5" i="200"/>
  <c r="C86" i="200"/>
  <c r="O85" i="200"/>
  <c r="N85" i="200"/>
  <c r="M85" i="200"/>
  <c r="L85" i="200"/>
  <c r="J85" i="200"/>
  <c r="AF4" i="200"/>
  <c r="G85" i="200"/>
  <c r="F85" i="200"/>
  <c r="AD4" i="200"/>
  <c r="E85" i="200"/>
  <c r="D85" i="200"/>
  <c r="AB4" i="200"/>
  <c r="C85" i="200"/>
  <c r="N84" i="200"/>
  <c r="F84" i="200"/>
  <c r="J82" i="200"/>
  <c r="S1" i="200"/>
  <c r="C82" i="200"/>
  <c r="A64" i="200"/>
  <c r="AB34" i="200"/>
  <c r="AB33" i="200"/>
  <c r="AB32" i="200"/>
  <c r="AB31" i="200"/>
  <c r="A31" i="200"/>
  <c r="AB30" i="200"/>
  <c r="AB29" i="200"/>
  <c r="AB28" i="200"/>
  <c r="AB27" i="200"/>
  <c r="AB26" i="200"/>
  <c r="AB25" i="200"/>
  <c r="AB24" i="200"/>
  <c r="AB23" i="200"/>
  <c r="AB22" i="200"/>
  <c r="AB21" i="200"/>
  <c r="AB20" i="200"/>
  <c r="AB19" i="200"/>
  <c r="AB18" i="200"/>
  <c r="G18" i="200"/>
  <c r="AB17" i="200"/>
  <c r="AB16" i="200"/>
  <c r="AB15" i="200"/>
  <c r="D15" i="200"/>
  <c r="D14" i="200"/>
  <c r="O13" i="200"/>
  <c r="D13" i="200"/>
  <c r="O12" i="200"/>
  <c r="D12" i="200"/>
  <c r="O11" i="200"/>
  <c r="O10" i="200"/>
  <c r="D10" i="200"/>
  <c r="O9" i="200"/>
  <c r="D9" i="200"/>
  <c r="O8" i="200"/>
  <c r="D8" i="200"/>
  <c r="A7" i="200"/>
  <c r="A4" i="200"/>
  <c r="AB2" i="200"/>
  <c r="A2" i="200"/>
  <c r="Y1" i="200"/>
  <c r="AD128" i="199"/>
  <c r="AB128" i="199"/>
  <c r="AD127" i="199"/>
  <c r="AB127" i="199"/>
  <c r="AD125" i="199"/>
  <c r="AB125" i="199"/>
  <c r="AD124" i="199"/>
  <c r="AB124" i="199"/>
  <c r="AB122" i="199"/>
  <c r="AB121" i="199"/>
  <c r="AB120" i="199"/>
  <c r="AB118" i="199"/>
  <c r="AD111" i="199"/>
  <c r="AB111" i="199"/>
  <c r="AD110" i="199"/>
  <c r="AB110" i="199"/>
  <c r="AD109" i="199"/>
  <c r="AB109" i="199"/>
  <c r="AD108" i="199"/>
  <c r="AB108" i="199"/>
  <c r="AD105" i="199"/>
  <c r="AB105" i="199"/>
  <c r="AD104" i="199"/>
  <c r="AB104" i="199"/>
  <c r="O90" i="199"/>
  <c r="N90" i="199"/>
  <c r="M90" i="199"/>
  <c r="L90" i="199"/>
  <c r="K90" i="199"/>
  <c r="AF9" i="199"/>
  <c r="G90" i="199"/>
  <c r="F90" i="199"/>
  <c r="AD9" i="199"/>
  <c r="E90" i="199"/>
  <c r="D90" i="199"/>
  <c r="AB9" i="199"/>
  <c r="C90" i="199"/>
  <c r="O89" i="199"/>
  <c r="N89" i="199"/>
  <c r="M89" i="199"/>
  <c r="L89" i="199"/>
  <c r="K89" i="199"/>
  <c r="AF8" i="199"/>
  <c r="G89" i="199"/>
  <c r="F89" i="199"/>
  <c r="AD8" i="199"/>
  <c r="E89" i="199"/>
  <c r="D89" i="199"/>
  <c r="AB8" i="199"/>
  <c r="C89" i="199"/>
  <c r="O88" i="199"/>
  <c r="N88" i="199"/>
  <c r="M88" i="199"/>
  <c r="L88" i="199"/>
  <c r="J88" i="199"/>
  <c r="AF7" i="199"/>
  <c r="G88" i="199"/>
  <c r="F88" i="199"/>
  <c r="AD7" i="199"/>
  <c r="E88" i="199"/>
  <c r="D88" i="199"/>
  <c r="AB7" i="199"/>
  <c r="C88" i="199"/>
  <c r="O87" i="199"/>
  <c r="N87" i="199"/>
  <c r="M87" i="199"/>
  <c r="L87" i="199"/>
  <c r="J87" i="199"/>
  <c r="AF6" i="199"/>
  <c r="G87" i="199"/>
  <c r="F87" i="199"/>
  <c r="AD6" i="199"/>
  <c r="E87" i="199"/>
  <c r="D87" i="199"/>
  <c r="AB6" i="199"/>
  <c r="C87" i="199"/>
  <c r="O86" i="199"/>
  <c r="N86" i="199"/>
  <c r="M86" i="199"/>
  <c r="L86" i="199"/>
  <c r="J86" i="199"/>
  <c r="AF5" i="199"/>
  <c r="G86" i="199"/>
  <c r="F86" i="199"/>
  <c r="AD5" i="199"/>
  <c r="E86" i="199"/>
  <c r="D86" i="199"/>
  <c r="AB5" i="199"/>
  <c r="C86" i="199"/>
  <c r="O85" i="199"/>
  <c r="N85" i="199"/>
  <c r="M85" i="199"/>
  <c r="L85" i="199"/>
  <c r="J85" i="199"/>
  <c r="AF4" i="199"/>
  <c r="G85" i="199"/>
  <c r="F85" i="199"/>
  <c r="AD4" i="199"/>
  <c r="E85" i="199"/>
  <c r="D85" i="199"/>
  <c r="AB4" i="199"/>
  <c r="C85" i="199"/>
  <c r="N84" i="199"/>
  <c r="F84" i="199"/>
  <c r="J82" i="199"/>
  <c r="S1" i="199"/>
  <c r="C82" i="199"/>
  <c r="A64" i="199"/>
  <c r="AB34" i="199"/>
  <c r="AB33" i="199"/>
  <c r="AB32" i="199"/>
  <c r="AB31" i="199"/>
  <c r="A31" i="199"/>
  <c r="AB30" i="199"/>
  <c r="AB29" i="199"/>
  <c r="AB28" i="199"/>
  <c r="AB27" i="199"/>
  <c r="AB26" i="199"/>
  <c r="AB25" i="199"/>
  <c r="AB24" i="199"/>
  <c r="AB23" i="199"/>
  <c r="AB22" i="199"/>
  <c r="AB21" i="199"/>
  <c r="AB20" i="199"/>
  <c r="AB19" i="199"/>
  <c r="AB18" i="199"/>
  <c r="G18" i="199"/>
  <c r="AB17" i="199"/>
  <c r="AB16" i="199"/>
  <c r="AB15" i="199"/>
  <c r="D15" i="199"/>
  <c r="D14" i="199"/>
  <c r="O13" i="199"/>
  <c r="D13" i="199"/>
  <c r="O12" i="199"/>
  <c r="D12" i="199"/>
  <c r="O11" i="199"/>
  <c r="O10" i="199"/>
  <c r="D10" i="199"/>
  <c r="O9" i="199"/>
  <c r="D9" i="199"/>
  <c r="O8" i="199"/>
  <c r="D8" i="199"/>
  <c r="A7" i="199"/>
  <c r="A4" i="199"/>
  <c r="AB2" i="199"/>
  <c r="A2" i="199"/>
  <c r="Y1" i="199"/>
  <c r="AD128" i="198"/>
  <c r="AB128" i="198"/>
  <c r="AD127" i="198"/>
  <c r="AB127" i="198"/>
  <c r="AD125" i="198"/>
  <c r="AB125" i="198"/>
  <c r="AD124" i="198"/>
  <c r="AB124" i="198"/>
  <c r="AB122" i="198"/>
  <c r="AB121" i="198"/>
  <c r="AB120" i="198"/>
  <c r="AB118" i="198"/>
  <c r="AD111" i="198"/>
  <c r="AB111" i="198"/>
  <c r="AD110" i="198"/>
  <c r="AB110" i="198"/>
  <c r="AD109" i="198"/>
  <c r="AB109" i="198"/>
  <c r="AD108" i="198"/>
  <c r="AB108" i="198"/>
  <c r="AD105" i="198"/>
  <c r="AB105" i="198"/>
  <c r="AD104" i="198"/>
  <c r="AB104" i="198"/>
  <c r="O90" i="198"/>
  <c r="N90" i="198"/>
  <c r="M90" i="198"/>
  <c r="L90" i="198"/>
  <c r="K90" i="198"/>
  <c r="AF9" i="198"/>
  <c r="G90" i="198"/>
  <c r="F90" i="198"/>
  <c r="AD9" i="198"/>
  <c r="E90" i="198"/>
  <c r="D90" i="198"/>
  <c r="AB9" i="198"/>
  <c r="C90" i="198"/>
  <c r="O89" i="198"/>
  <c r="N89" i="198"/>
  <c r="M89" i="198"/>
  <c r="L89" i="198"/>
  <c r="K89" i="198"/>
  <c r="AF8" i="198"/>
  <c r="G89" i="198"/>
  <c r="F89" i="198"/>
  <c r="AD8" i="198"/>
  <c r="E89" i="198"/>
  <c r="D89" i="198"/>
  <c r="AB8" i="198"/>
  <c r="C89" i="198"/>
  <c r="O88" i="198"/>
  <c r="N88" i="198"/>
  <c r="M88" i="198"/>
  <c r="L88" i="198"/>
  <c r="J88" i="198"/>
  <c r="AF7" i="198"/>
  <c r="G88" i="198"/>
  <c r="F88" i="198"/>
  <c r="AD7" i="198"/>
  <c r="E88" i="198"/>
  <c r="D88" i="198"/>
  <c r="AB7" i="198"/>
  <c r="C88" i="198"/>
  <c r="O87" i="198"/>
  <c r="N87" i="198"/>
  <c r="M87" i="198"/>
  <c r="L87" i="198"/>
  <c r="J87" i="198"/>
  <c r="AF6" i="198"/>
  <c r="G87" i="198"/>
  <c r="F87" i="198"/>
  <c r="AD6" i="198"/>
  <c r="E87" i="198"/>
  <c r="D87" i="198"/>
  <c r="AB6" i="198"/>
  <c r="C87" i="198"/>
  <c r="O86" i="198"/>
  <c r="N86" i="198"/>
  <c r="M86" i="198"/>
  <c r="L86" i="198"/>
  <c r="J86" i="198"/>
  <c r="AF5" i="198"/>
  <c r="G86" i="198"/>
  <c r="F86" i="198"/>
  <c r="AD5" i="198"/>
  <c r="E86" i="198"/>
  <c r="D86" i="198"/>
  <c r="AB5" i="198"/>
  <c r="C86" i="198"/>
  <c r="O85" i="198"/>
  <c r="N85" i="198"/>
  <c r="M85" i="198"/>
  <c r="L85" i="198"/>
  <c r="J85" i="198"/>
  <c r="AF4" i="198"/>
  <c r="G85" i="198"/>
  <c r="F85" i="198"/>
  <c r="AD4" i="198"/>
  <c r="E85" i="198"/>
  <c r="D85" i="198"/>
  <c r="AB4" i="198"/>
  <c r="C85" i="198"/>
  <c r="N84" i="198"/>
  <c r="F84" i="198"/>
  <c r="J82" i="198"/>
  <c r="S1" i="198"/>
  <c r="C82" i="198"/>
  <c r="A64" i="198"/>
  <c r="AB34" i="198"/>
  <c r="AB33" i="198"/>
  <c r="AB32" i="198"/>
  <c r="AB31" i="198"/>
  <c r="A31" i="198"/>
  <c r="AB30" i="198"/>
  <c r="AB29" i="198"/>
  <c r="AB28" i="198"/>
  <c r="AB27" i="198"/>
  <c r="AB26" i="198"/>
  <c r="AB25" i="198"/>
  <c r="AB24" i="198"/>
  <c r="AB23" i="198"/>
  <c r="AB22" i="198"/>
  <c r="AB21" i="198"/>
  <c r="AB20" i="198"/>
  <c r="AB19" i="198"/>
  <c r="AB18" i="198"/>
  <c r="G18" i="198"/>
  <c r="AB17" i="198"/>
  <c r="AB16" i="198"/>
  <c r="AB15" i="198"/>
  <c r="D15" i="198"/>
  <c r="D14" i="198"/>
  <c r="O13" i="198"/>
  <c r="D13" i="198"/>
  <c r="O12" i="198"/>
  <c r="D12" i="198"/>
  <c r="O11" i="198"/>
  <c r="O10" i="198"/>
  <c r="D10" i="198"/>
  <c r="O9" i="198"/>
  <c r="D9" i="198"/>
  <c r="O8" i="198"/>
  <c r="D8" i="198"/>
  <c r="A7" i="198"/>
  <c r="A4" i="198"/>
  <c r="AB2" i="198"/>
  <c r="A2" i="198"/>
  <c r="Y1" i="198"/>
  <c r="AD128" i="197"/>
  <c r="AB128" i="197"/>
  <c r="AD127" i="197"/>
  <c r="AB127" i="197"/>
  <c r="AD125" i="197"/>
  <c r="AB125" i="197"/>
  <c r="AD124" i="197"/>
  <c r="AB124" i="197"/>
  <c r="AB122" i="197"/>
  <c r="AB121" i="197"/>
  <c r="AB120" i="197"/>
  <c r="AB118" i="197"/>
  <c r="AD111" i="197"/>
  <c r="AB111" i="197"/>
  <c r="AD110" i="197"/>
  <c r="AB110" i="197"/>
  <c r="AD109" i="197"/>
  <c r="AB109" i="197"/>
  <c r="AD108" i="197"/>
  <c r="AB108" i="197"/>
  <c r="AD105" i="197"/>
  <c r="AB105" i="197"/>
  <c r="AD104" i="197"/>
  <c r="AB104" i="197"/>
  <c r="O90" i="197"/>
  <c r="N90" i="197"/>
  <c r="M90" i="197"/>
  <c r="L90" i="197"/>
  <c r="K90" i="197"/>
  <c r="AF9" i="197"/>
  <c r="G90" i="197"/>
  <c r="F90" i="197"/>
  <c r="AD9" i="197"/>
  <c r="E90" i="197"/>
  <c r="D90" i="197"/>
  <c r="AB9" i="197"/>
  <c r="C90" i="197"/>
  <c r="O89" i="197"/>
  <c r="N89" i="197"/>
  <c r="M89" i="197"/>
  <c r="L89" i="197"/>
  <c r="K89" i="197"/>
  <c r="AF8" i="197"/>
  <c r="G89" i="197"/>
  <c r="F89" i="197"/>
  <c r="AD8" i="197"/>
  <c r="E89" i="197"/>
  <c r="D89" i="197"/>
  <c r="AB8" i="197"/>
  <c r="C89" i="197"/>
  <c r="O88" i="197"/>
  <c r="N88" i="197"/>
  <c r="M88" i="197"/>
  <c r="L88" i="197"/>
  <c r="J88" i="197"/>
  <c r="AF7" i="197"/>
  <c r="G88" i="197"/>
  <c r="F88" i="197"/>
  <c r="AD7" i="197"/>
  <c r="E88" i="197"/>
  <c r="D88" i="197"/>
  <c r="AB7" i="197"/>
  <c r="C88" i="197"/>
  <c r="O87" i="197"/>
  <c r="N87" i="197"/>
  <c r="M87" i="197"/>
  <c r="L87" i="197"/>
  <c r="J87" i="197"/>
  <c r="AF6" i="197"/>
  <c r="G87" i="197"/>
  <c r="F87" i="197"/>
  <c r="AD6" i="197"/>
  <c r="E87" i="197"/>
  <c r="D87" i="197"/>
  <c r="AB6" i="197"/>
  <c r="C87" i="197"/>
  <c r="O86" i="197"/>
  <c r="N86" i="197"/>
  <c r="M86" i="197"/>
  <c r="L86" i="197"/>
  <c r="J86" i="197"/>
  <c r="AF5" i="197"/>
  <c r="G86" i="197"/>
  <c r="F86" i="197"/>
  <c r="AD5" i="197"/>
  <c r="E86" i="197"/>
  <c r="D86" i="197"/>
  <c r="AB5" i="197"/>
  <c r="C86" i="197"/>
  <c r="O85" i="197"/>
  <c r="N85" i="197"/>
  <c r="M85" i="197"/>
  <c r="L85" i="197"/>
  <c r="J85" i="197"/>
  <c r="AF4" i="197"/>
  <c r="G85" i="197"/>
  <c r="F85" i="197"/>
  <c r="AD4" i="197"/>
  <c r="E85" i="197"/>
  <c r="D85" i="197"/>
  <c r="AB4" i="197"/>
  <c r="C85" i="197"/>
  <c r="N84" i="197"/>
  <c r="F84" i="197"/>
  <c r="J82" i="197"/>
  <c r="S1" i="197"/>
  <c r="C82" i="197"/>
  <c r="A64" i="197"/>
  <c r="AB34" i="197"/>
  <c r="AB33" i="197"/>
  <c r="AB32" i="197"/>
  <c r="AB31" i="197"/>
  <c r="A31" i="197"/>
  <c r="AB30" i="197"/>
  <c r="AB29" i="197"/>
  <c r="AB28" i="197"/>
  <c r="AB27" i="197"/>
  <c r="AB26" i="197"/>
  <c r="AB25" i="197"/>
  <c r="AB24" i="197"/>
  <c r="AB23" i="197"/>
  <c r="AB22" i="197"/>
  <c r="AB21" i="197"/>
  <c r="AB20" i="197"/>
  <c r="AB19" i="197"/>
  <c r="AB18" i="197"/>
  <c r="G18" i="197"/>
  <c r="AB17" i="197"/>
  <c r="AB16" i="197"/>
  <c r="AB15" i="197"/>
  <c r="D15" i="197"/>
  <c r="D14" i="197"/>
  <c r="O13" i="197"/>
  <c r="D13" i="197"/>
  <c r="O12" i="197"/>
  <c r="D12" i="197"/>
  <c r="O11" i="197"/>
  <c r="O10" i="197"/>
  <c r="D10" i="197"/>
  <c r="O9" i="197"/>
  <c r="D9" i="197"/>
  <c r="O8" i="197"/>
  <c r="D8" i="197"/>
  <c r="A7" i="197"/>
  <c r="A4" i="197"/>
  <c r="AB2" i="197"/>
  <c r="A2" i="197"/>
  <c r="Y1" i="197"/>
  <c r="AD128" i="196"/>
  <c r="AB128" i="196"/>
  <c r="AD127" i="196"/>
  <c r="AB127" i="196"/>
  <c r="AD125" i="196"/>
  <c r="AB125" i="196"/>
  <c r="AD124" i="196"/>
  <c r="AB124" i="196"/>
  <c r="AB122" i="196"/>
  <c r="AB121" i="196"/>
  <c r="AB120" i="196"/>
  <c r="AB118" i="196"/>
  <c r="AD111" i="196"/>
  <c r="AB111" i="196"/>
  <c r="AD110" i="196"/>
  <c r="AB110" i="196"/>
  <c r="AD109" i="196"/>
  <c r="AB109" i="196"/>
  <c r="AD108" i="196"/>
  <c r="AB108" i="196"/>
  <c r="AD105" i="196"/>
  <c r="AB105" i="196"/>
  <c r="AD104" i="196"/>
  <c r="AB104" i="196"/>
  <c r="O90" i="196"/>
  <c r="N90" i="196"/>
  <c r="M90" i="196"/>
  <c r="L90" i="196"/>
  <c r="K90" i="196"/>
  <c r="AF9" i="196"/>
  <c r="G90" i="196"/>
  <c r="F90" i="196"/>
  <c r="AD9" i="196"/>
  <c r="E90" i="196"/>
  <c r="D90" i="196"/>
  <c r="AB9" i="196"/>
  <c r="C90" i="196"/>
  <c r="O89" i="196"/>
  <c r="N89" i="196"/>
  <c r="M89" i="196"/>
  <c r="L89" i="196"/>
  <c r="K89" i="196"/>
  <c r="AF8" i="196"/>
  <c r="G89" i="196"/>
  <c r="F89" i="196"/>
  <c r="AD8" i="196"/>
  <c r="E89" i="196"/>
  <c r="D89" i="196"/>
  <c r="AB8" i="196"/>
  <c r="C89" i="196"/>
  <c r="O88" i="196"/>
  <c r="N88" i="196"/>
  <c r="M88" i="196"/>
  <c r="L88" i="196"/>
  <c r="J88" i="196"/>
  <c r="AF7" i="196"/>
  <c r="G88" i="196"/>
  <c r="F88" i="196"/>
  <c r="AD7" i="196"/>
  <c r="E88" i="196"/>
  <c r="D88" i="196"/>
  <c r="AB7" i="196"/>
  <c r="C88" i="196"/>
  <c r="O87" i="196"/>
  <c r="N87" i="196"/>
  <c r="M87" i="196"/>
  <c r="L87" i="196"/>
  <c r="J87" i="196"/>
  <c r="AF6" i="196"/>
  <c r="G87" i="196"/>
  <c r="F87" i="196"/>
  <c r="AD6" i="196"/>
  <c r="E87" i="196"/>
  <c r="D87" i="196"/>
  <c r="AB6" i="196"/>
  <c r="C87" i="196"/>
  <c r="O86" i="196"/>
  <c r="N86" i="196"/>
  <c r="M86" i="196"/>
  <c r="L86" i="196"/>
  <c r="J86" i="196"/>
  <c r="AF5" i="196"/>
  <c r="G86" i="196"/>
  <c r="F86" i="196"/>
  <c r="AD5" i="196"/>
  <c r="E86" i="196"/>
  <c r="D86" i="196"/>
  <c r="AB5" i="196"/>
  <c r="C86" i="196"/>
  <c r="O85" i="196"/>
  <c r="N85" i="196"/>
  <c r="M85" i="196"/>
  <c r="L85" i="196"/>
  <c r="J85" i="196"/>
  <c r="AF4" i="196"/>
  <c r="G85" i="196"/>
  <c r="F85" i="196"/>
  <c r="AD4" i="196"/>
  <c r="E85" i="196"/>
  <c r="D85" i="196"/>
  <c r="AB4" i="196"/>
  <c r="C85" i="196"/>
  <c r="N84" i="196"/>
  <c r="F84" i="196"/>
  <c r="J82" i="196"/>
  <c r="S1" i="196"/>
  <c r="C82" i="196"/>
  <c r="A64" i="196"/>
  <c r="AB34" i="196"/>
  <c r="AB33" i="196"/>
  <c r="AB32" i="196"/>
  <c r="AB31" i="196"/>
  <c r="A31" i="196"/>
  <c r="AB30" i="196"/>
  <c r="AB29" i="196"/>
  <c r="AB28" i="196"/>
  <c r="AB27" i="196"/>
  <c r="AB26" i="196"/>
  <c r="AB25" i="196"/>
  <c r="AB24" i="196"/>
  <c r="AB23" i="196"/>
  <c r="AB22" i="196"/>
  <c r="AB21" i="196"/>
  <c r="AB20" i="196"/>
  <c r="AB19" i="196"/>
  <c r="AB18" i="196"/>
  <c r="G18" i="196"/>
  <c r="AB17" i="196"/>
  <c r="AB16" i="196"/>
  <c r="AB15" i="196"/>
  <c r="D15" i="196"/>
  <c r="D14" i="196"/>
  <c r="O13" i="196"/>
  <c r="D13" i="196"/>
  <c r="O12" i="196"/>
  <c r="D12" i="196"/>
  <c r="O11" i="196"/>
  <c r="O10" i="196"/>
  <c r="D10" i="196"/>
  <c r="O9" i="196"/>
  <c r="D9" i="196"/>
  <c r="O8" i="196"/>
  <c r="D8" i="196"/>
  <c r="A7" i="196"/>
  <c r="A4" i="196"/>
  <c r="AB2" i="196"/>
  <c r="A2" i="196"/>
  <c r="Y1" i="196"/>
  <c r="AD128" i="195"/>
  <c r="AB128" i="195"/>
  <c r="AD127" i="195"/>
  <c r="AB127" i="195"/>
  <c r="AD125" i="195"/>
  <c r="AB125" i="195"/>
  <c r="AD124" i="195"/>
  <c r="AB124" i="195"/>
  <c r="AB122" i="195"/>
  <c r="AB121" i="195"/>
  <c r="AB120" i="195"/>
  <c r="AB118" i="195"/>
  <c r="AD111" i="195"/>
  <c r="AB111" i="195"/>
  <c r="AD110" i="195"/>
  <c r="AB110" i="195"/>
  <c r="AD109" i="195"/>
  <c r="AB109" i="195"/>
  <c r="AD108" i="195"/>
  <c r="AB108" i="195"/>
  <c r="AD105" i="195"/>
  <c r="AB105" i="195"/>
  <c r="AD104" i="195"/>
  <c r="AB104" i="195"/>
  <c r="O90" i="195"/>
  <c r="N90" i="195"/>
  <c r="M90" i="195"/>
  <c r="L90" i="195"/>
  <c r="K90" i="195"/>
  <c r="AF9" i="195"/>
  <c r="G90" i="195"/>
  <c r="F90" i="195"/>
  <c r="AD9" i="195"/>
  <c r="E90" i="195"/>
  <c r="D90" i="195"/>
  <c r="AB9" i="195"/>
  <c r="C90" i="195"/>
  <c r="O89" i="195"/>
  <c r="N89" i="195"/>
  <c r="M89" i="195"/>
  <c r="L89" i="195"/>
  <c r="K89" i="195"/>
  <c r="AF8" i="195"/>
  <c r="G89" i="195"/>
  <c r="F89" i="195"/>
  <c r="AD8" i="195"/>
  <c r="E89" i="195"/>
  <c r="D89" i="195"/>
  <c r="AB8" i="195"/>
  <c r="C89" i="195"/>
  <c r="O88" i="195"/>
  <c r="N88" i="195"/>
  <c r="M88" i="195"/>
  <c r="L88" i="195"/>
  <c r="J88" i="195"/>
  <c r="AF7" i="195"/>
  <c r="G88" i="195"/>
  <c r="F88" i="195"/>
  <c r="AD7" i="195"/>
  <c r="E88" i="195"/>
  <c r="D88" i="195"/>
  <c r="AB7" i="195"/>
  <c r="C88" i="195"/>
  <c r="O87" i="195"/>
  <c r="N87" i="195"/>
  <c r="M87" i="195"/>
  <c r="L87" i="195"/>
  <c r="J87" i="195"/>
  <c r="AF6" i="195"/>
  <c r="G87" i="195"/>
  <c r="F87" i="195"/>
  <c r="AD6" i="195"/>
  <c r="E87" i="195"/>
  <c r="D87" i="195"/>
  <c r="AB6" i="195"/>
  <c r="C87" i="195"/>
  <c r="O86" i="195"/>
  <c r="N86" i="195"/>
  <c r="M86" i="195"/>
  <c r="L86" i="195"/>
  <c r="J86" i="195"/>
  <c r="AF5" i="195"/>
  <c r="G86" i="195"/>
  <c r="F86" i="195"/>
  <c r="AD5" i="195"/>
  <c r="E86" i="195"/>
  <c r="D86" i="195"/>
  <c r="AB5" i="195"/>
  <c r="C86" i="195"/>
  <c r="O85" i="195"/>
  <c r="N85" i="195"/>
  <c r="M85" i="195"/>
  <c r="L85" i="195"/>
  <c r="J85" i="195"/>
  <c r="AF4" i="195"/>
  <c r="G85" i="195"/>
  <c r="F85" i="195"/>
  <c r="AD4" i="195"/>
  <c r="E85" i="195"/>
  <c r="D85" i="195"/>
  <c r="AB4" i="195"/>
  <c r="C85" i="195"/>
  <c r="N84" i="195"/>
  <c r="F84" i="195"/>
  <c r="J82" i="195"/>
  <c r="S1" i="195"/>
  <c r="C82" i="195"/>
  <c r="A64" i="195"/>
  <c r="AB34" i="195"/>
  <c r="AB33" i="195"/>
  <c r="AB32" i="195"/>
  <c r="AB31" i="195"/>
  <c r="A31" i="195"/>
  <c r="AB30" i="195"/>
  <c r="AB29" i="195"/>
  <c r="AB28" i="195"/>
  <c r="AB27" i="195"/>
  <c r="AB26" i="195"/>
  <c r="AB25" i="195"/>
  <c r="AB24" i="195"/>
  <c r="AB23" i="195"/>
  <c r="AB22" i="195"/>
  <c r="AB21" i="195"/>
  <c r="AB20" i="195"/>
  <c r="AB19" i="195"/>
  <c r="AB18" i="195"/>
  <c r="G18" i="195"/>
  <c r="AB17" i="195"/>
  <c r="AB16" i="195"/>
  <c r="AB15" i="195"/>
  <c r="D15" i="195"/>
  <c r="D14" i="195"/>
  <c r="O13" i="195"/>
  <c r="D13" i="195"/>
  <c r="O12" i="195"/>
  <c r="D12" i="195"/>
  <c r="O11" i="195"/>
  <c r="O10" i="195"/>
  <c r="D10" i="195"/>
  <c r="O9" i="195"/>
  <c r="D9" i="195"/>
  <c r="O8" i="195"/>
  <c r="D8" i="195"/>
  <c r="A7" i="195"/>
  <c r="A4" i="195"/>
  <c r="AB2" i="195"/>
  <c r="A2" i="195"/>
  <c r="Y1" i="195"/>
  <c r="AD128" i="194"/>
  <c r="AB128" i="194"/>
  <c r="AD127" i="194"/>
  <c r="AB127" i="194"/>
  <c r="AD125" i="194"/>
  <c r="AB125" i="194"/>
  <c r="AD124" i="194"/>
  <c r="AB124" i="194"/>
  <c r="AB122" i="194"/>
  <c r="AB121" i="194"/>
  <c r="AB120" i="194"/>
  <c r="AB118" i="194"/>
  <c r="AD111" i="194"/>
  <c r="AB111" i="194"/>
  <c r="AD110" i="194"/>
  <c r="AB110" i="194"/>
  <c r="AD109" i="194"/>
  <c r="AB109" i="194"/>
  <c r="AD108" i="194"/>
  <c r="AB108" i="194"/>
  <c r="AD105" i="194"/>
  <c r="AB105" i="194"/>
  <c r="AD104" i="194"/>
  <c r="AB104" i="194"/>
  <c r="O90" i="194"/>
  <c r="N90" i="194"/>
  <c r="M90" i="194"/>
  <c r="L90" i="194"/>
  <c r="K90" i="194"/>
  <c r="AF9" i="194"/>
  <c r="G90" i="194"/>
  <c r="F90" i="194"/>
  <c r="AD9" i="194"/>
  <c r="E90" i="194"/>
  <c r="D90" i="194"/>
  <c r="AB9" i="194"/>
  <c r="C90" i="194"/>
  <c r="O89" i="194"/>
  <c r="N89" i="194"/>
  <c r="M89" i="194"/>
  <c r="L89" i="194"/>
  <c r="K89" i="194"/>
  <c r="AF8" i="194"/>
  <c r="G89" i="194"/>
  <c r="F89" i="194"/>
  <c r="AD8" i="194"/>
  <c r="E89" i="194"/>
  <c r="D89" i="194"/>
  <c r="AB8" i="194"/>
  <c r="C89" i="194"/>
  <c r="O88" i="194"/>
  <c r="N88" i="194"/>
  <c r="M88" i="194"/>
  <c r="L88" i="194"/>
  <c r="J88" i="194"/>
  <c r="AF7" i="194"/>
  <c r="G88" i="194"/>
  <c r="F88" i="194"/>
  <c r="AD7" i="194"/>
  <c r="E88" i="194"/>
  <c r="D88" i="194"/>
  <c r="AB7" i="194"/>
  <c r="C88" i="194"/>
  <c r="O87" i="194"/>
  <c r="N87" i="194"/>
  <c r="M87" i="194"/>
  <c r="L87" i="194"/>
  <c r="J87" i="194"/>
  <c r="AF6" i="194"/>
  <c r="G87" i="194"/>
  <c r="F87" i="194"/>
  <c r="AD6" i="194"/>
  <c r="E87" i="194"/>
  <c r="D87" i="194"/>
  <c r="AB6" i="194"/>
  <c r="C87" i="194"/>
  <c r="O86" i="194"/>
  <c r="N86" i="194"/>
  <c r="M86" i="194"/>
  <c r="L86" i="194"/>
  <c r="J86" i="194"/>
  <c r="AF5" i="194"/>
  <c r="G86" i="194"/>
  <c r="F86" i="194"/>
  <c r="AD5" i="194"/>
  <c r="E86" i="194"/>
  <c r="D86" i="194"/>
  <c r="AB5" i="194"/>
  <c r="C86" i="194"/>
  <c r="O85" i="194"/>
  <c r="N85" i="194"/>
  <c r="M85" i="194"/>
  <c r="L85" i="194"/>
  <c r="J85" i="194"/>
  <c r="AF4" i="194"/>
  <c r="G85" i="194"/>
  <c r="F85" i="194"/>
  <c r="AD4" i="194"/>
  <c r="E85" i="194"/>
  <c r="D85" i="194"/>
  <c r="AB4" i="194"/>
  <c r="C85" i="194"/>
  <c r="N84" i="194"/>
  <c r="F84" i="194"/>
  <c r="J82" i="194"/>
  <c r="S1" i="194"/>
  <c r="C82" i="194"/>
  <c r="A64" i="194"/>
  <c r="A49" i="194"/>
  <c r="AB34" i="194"/>
  <c r="AB33" i="194"/>
  <c r="AB32" i="194"/>
  <c r="AB31" i="194"/>
  <c r="A31" i="194"/>
  <c r="AB30" i="194"/>
  <c r="AB29" i="194"/>
  <c r="AB28" i="194"/>
  <c r="AB27" i="194"/>
  <c r="AB26" i="194"/>
  <c r="AB25" i="194"/>
  <c r="AB24" i="194"/>
  <c r="AB23" i="194"/>
  <c r="AB22" i="194"/>
  <c r="AB21" i="194"/>
  <c r="AB20" i="194"/>
  <c r="AB19" i="194"/>
  <c r="AB18" i="194"/>
  <c r="G18" i="194"/>
  <c r="A18" i="194"/>
  <c r="AB17" i="194"/>
  <c r="AB16" i="194"/>
  <c r="AB15" i="194"/>
  <c r="D15" i="194"/>
  <c r="D14" i="194"/>
  <c r="O13" i="194"/>
  <c r="D13" i="194"/>
  <c r="O12" i="194"/>
  <c r="D12" i="194"/>
  <c r="O11" i="194"/>
  <c r="O10" i="194"/>
  <c r="D10" i="194"/>
  <c r="O9" i="194"/>
  <c r="D9" i="194"/>
  <c r="O8" i="194"/>
  <c r="D8" i="194"/>
  <c r="A7" i="194"/>
  <c r="A4" i="194"/>
  <c r="AB2" i="194"/>
  <c r="A2" i="194"/>
  <c r="Y1" i="194"/>
  <c r="AD128" i="193"/>
  <c r="AB128" i="193"/>
  <c r="AD127" i="193"/>
  <c r="AB127" i="193"/>
  <c r="AD125" i="193"/>
  <c r="AB125" i="193"/>
  <c r="AD124" i="193"/>
  <c r="AB124" i="193"/>
  <c r="AB122" i="193"/>
  <c r="AB121" i="193"/>
  <c r="AB120" i="193"/>
  <c r="AB118" i="193"/>
  <c r="AD111" i="193"/>
  <c r="AB111" i="193"/>
  <c r="AD110" i="193"/>
  <c r="AB110" i="193"/>
  <c r="AD109" i="193"/>
  <c r="AB109" i="193"/>
  <c r="AD108" i="193"/>
  <c r="AB108" i="193"/>
  <c r="AD105" i="193"/>
  <c r="AB105" i="193"/>
  <c r="AD104" i="193"/>
  <c r="AB104" i="193"/>
  <c r="O90" i="193"/>
  <c r="N90" i="193"/>
  <c r="M90" i="193"/>
  <c r="L90" i="193"/>
  <c r="K90" i="193"/>
  <c r="AF9" i="193"/>
  <c r="G90" i="193"/>
  <c r="F90" i="193"/>
  <c r="AD9" i="193"/>
  <c r="E90" i="193"/>
  <c r="D90" i="193"/>
  <c r="AB9" i="193"/>
  <c r="C90" i="193"/>
  <c r="O89" i="193"/>
  <c r="N89" i="193"/>
  <c r="M89" i="193"/>
  <c r="L89" i="193"/>
  <c r="K89" i="193"/>
  <c r="AF8" i="193"/>
  <c r="G89" i="193"/>
  <c r="F89" i="193"/>
  <c r="AD8" i="193"/>
  <c r="E89" i="193"/>
  <c r="D89" i="193"/>
  <c r="AB8" i="193"/>
  <c r="C89" i="193"/>
  <c r="O88" i="193"/>
  <c r="N88" i="193"/>
  <c r="M88" i="193"/>
  <c r="L88" i="193"/>
  <c r="J88" i="193"/>
  <c r="AF7" i="193"/>
  <c r="G88" i="193"/>
  <c r="F88" i="193"/>
  <c r="AD7" i="193"/>
  <c r="E88" i="193"/>
  <c r="D88" i="193"/>
  <c r="AB7" i="193"/>
  <c r="C88" i="193"/>
  <c r="O87" i="193"/>
  <c r="N87" i="193"/>
  <c r="M87" i="193"/>
  <c r="L87" i="193"/>
  <c r="J87" i="193"/>
  <c r="AF6" i="193"/>
  <c r="G87" i="193"/>
  <c r="F87" i="193"/>
  <c r="AD6" i="193"/>
  <c r="E87" i="193"/>
  <c r="D87" i="193"/>
  <c r="AB6" i="193"/>
  <c r="C87" i="193"/>
  <c r="O86" i="193"/>
  <c r="N86" i="193"/>
  <c r="M86" i="193"/>
  <c r="L86" i="193"/>
  <c r="J86" i="193"/>
  <c r="AF5" i="193"/>
  <c r="G86" i="193"/>
  <c r="F86" i="193"/>
  <c r="AD5" i="193"/>
  <c r="E86" i="193"/>
  <c r="D86" i="193"/>
  <c r="AB5" i="193"/>
  <c r="C86" i="193"/>
  <c r="O85" i="193"/>
  <c r="N85" i="193"/>
  <c r="M85" i="193"/>
  <c r="L85" i="193"/>
  <c r="J85" i="193"/>
  <c r="AF4" i="193"/>
  <c r="G85" i="193"/>
  <c r="F85" i="193"/>
  <c r="AD4" i="193"/>
  <c r="E85" i="193"/>
  <c r="D85" i="193"/>
  <c r="AB4" i="193"/>
  <c r="C85" i="193"/>
  <c r="N84" i="193"/>
  <c r="F84" i="193"/>
  <c r="J82" i="193"/>
  <c r="S1" i="193"/>
  <c r="C82" i="193"/>
  <c r="A64" i="193"/>
  <c r="AB34" i="193"/>
  <c r="AB33" i="193"/>
  <c r="AB32" i="193"/>
  <c r="AB31" i="193"/>
  <c r="A31" i="193"/>
  <c r="AB30" i="193"/>
  <c r="AB29" i="193"/>
  <c r="AB28" i="193"/>
  <c r="AB27" i="193"/>
  <c r="AB26" i="193"/>
  <c r="AB25" i="193"/>
  <c r="AB24" i="193"/>
  <c r="AB23" i="193"/>
  <c r="AB22" i="193"/>
  <c r="AB21" i="193"/>
  <c r="AB20" i="193"/>
  <c r="AB19" i="193"/>
  <c r="AB18" i="193"/>
  <c r="G18" i="193"/>
  <c r="AB17" i="193"/>
  <c r="AB16" i="193"/>
  <c r="AB15" i="193"/>
  <c r="D15" i="193"/>
  <c r="D14" i="193"/>
  <c r="O13" i="193"/>
  <c r="D13" i="193"/>
  <c r="O12" i="193"/>
  <c r="D12" i="193"/>
  <c r="O11" i="193"/>
  <c r="O10" i="193"/>
  <c r="D10" i="193"/>
  <c r="O9" i="193"/>
  <c r="D9" i="193"/>
  <c r="O8" i="193"/>
  <c r="D8" i="193"/>
  <c r="A7" i="193"/>
  <c r="A4" i="193"/>
  <c r="AB2" i="193"/>
  <c r="A2" i="193"/>
  <c r="Y1" i="193"/>
  <c r="AD128" i="192"/>
  <c r="AB128" i="192"/>
  <c r="AD127" i="192"/>
  <c r="AB127" i="192"/>
  <c r="AD125" i="192"/>
  <c r="AB125" i="192"/>
  <c r="AD124" i="192"/>
  <c r="AB124" i="192"/>
  <c r="AB122" i="192"/>
  <c r="AB121" i="192"/>
  <c r="AB120" i="192"/>
  <c r="AB118" i="192"/>
  <c r="AD111" i="192"/>
  <c r="AB111" i="192"/>
  <c r="AD110" i="192"/>
  <c r="AB110" i="192"/>
  <c r="AD109" i="192"/>
  <c r="AB109" i="192"/>
  <c r="AD108" i="192"/>
  <c r="AB108" i="192"/>
  <c r="AD105" i="192"/>
  <c r="AB105" i="192"/>
  <c r="AD104" i="192"/>
  <c r="AB104" i="192"/>
  <c r="O90" i="192"/>
  <c r="N90" i="192"/>
  <c r="M90" i="192"/>
  <c r="L90" i="192"/>
  <c r="K90" i="192"/>
  <c r="AF9" i="192"/>
  <c r="G90" i="192"/>
  <c r="F90" i="192"/>
  <c r="AD9" i="192"/>
  <c r="E90" i="192"/>
  <c r="D90" i="192"/>
  <c r="AB9" i="192"/>
  <c r="C90" i="192"/>
  <c r="O89" i="192"/>
  <c r="N89" i="192"/>
  <c r="M89" i="192"/>
  <c r="L89" i="192"/>
  <c r="K89" i="192"/>
  <c r="AF8" i="192"/>
  <c r="G89" i="192"/>
  <c r="F89" i="192"/>
  <c r="AD8" i="192"/>
  <c r="E89" i="192"/>
  <c r="D89" i="192"/>
  <c r="AB8" i="192"/>
  <c r="C89" i="192"/>
  <c r="O88" i="192"/>
  <c r="N88" i="192"/>
  <c r="M88" i="192"/>
  <c r="L88" i="192"/>
  <c r="J88" i="192"/>
  <c r="AF7" i="192"/>
  <c r="G88" i="192"/>
  <c r="F88" i="192"/>
  <c r="AD7" i="192"/>
  <c r="E88" i="192"/>
  <c r="D88" i="192"/>
  <c r="AB7" i="192"/>
  <c r="C88" i="192"/>
  <c r="O87" i="192"/>
  <c r="N87" i="192"/>
  <c r="M87" i="192"/>
  <c r="L87" i="192"/>
  <c r="J87" i="192"/>
  <c r="AF6" i="192"/>
  <c r="G87" i="192"/>
  <c r="F87" i="192"/>
  <c r="AD6" i="192"/>
  <c r="E87" i="192"/>
  <c r="D87" i="192"/>
  <c r="AB6" i="192"/>
  <c r="C87" i="192"/>
  <c r="O86" i="192"/>
  <c r="N86" i="192"/>
  <c r="M86" i="192"/>
  <c r="L86" i="192"/>
  <c r="J86" i="192"/>
  <c r="AF5" i="192"/>
  <c r="G86" i="192"/>
  <c r="F86" i="192"/>
  <c r="AD5" i="192"/>
  <c r="E86" i="192"/>
  <c r="D86" i="192"/>
  <c r="AB5" i="192"/>
  <c r="C86" i="192"/>
  <c r="O85" i="192"/>
  <c r="N85" i="192"/>
  <c r="M85" i="192"/>
  <c r="L85" i="192"/>
  <c r="J85" i="192"/>
  <c r="AF4" i="192"/>
  <c r="G85" i="192"/>
  <c r="F85" i="192"/>
  <c r="AD4" i="192"/>
  <c r="E85" i="192"/>
  <c r="D85" i="192"/>
  <c r="AB4" i="192"/>
  <c r="C85" i="192"/>
  <c r="N84" i="192"/>
  <c r="F84" i="192"/>
  <c r="J82" i="192"/>
  <c r="S1" i="192"/>
  <c r="C82" i="192"/>
  <c r="A64" i="192"/>
  <c r="AB34" i="192"/>
  <c r="AB33" i="192"/>
  <c r="AB32" i="192"/>
  <c r="AB31" i="192"/>
  <c r="A31" i="192"/>
  <c r="AB30" i="192"/>
  <c r="AB29" i="192"/>
  <c r="AB28" i="192"/>
  <c r="AB27" i="192"/>
  <c r="AB26" i="192"/>
  <c r="AB25" i="192"/>
  <c r="AB24" i="192"/>
  <c r="AB23" i="192"/>
  <c r="AB22" i="192"/>
  <c r="AB21" i="192"/>
  <c r="AB20" i="192"/>
  <c r="AB19" i="192"/>
  <c r="AB18" i="192"/>
  <c r="G18" i="192"/>
  <c r="AB17" i="192"/>
  <c r="AB16" i="192"/>
  <c r="AB15" i="192"/>
  <c r="D15" i="192"/>
  <c r="D14" i="192"/>
  <c r="O13" i="192"/>
  <c r="D13" i="192"/>
  <c r="O12" i="192"/>
  <c r="D12" i="192"/>
  <c r="O11" i="192"/>
  <c r="O10" i="192"/>
  <c r="D10" i="192"/>
  <c r="O9" i="192"/>
  <c r="D9" i="192"/>
  <c r="O8" i="192"/>
  <c r="D8" i="192"/>
  <c r="A7" i="192"/>
  <c r="A4" i="192"/>
  <c r="AB2" i="192"/>
  <c r="A2" i="192"/>
  <c r="Y1" i="192"/>
  <c r="AD128" i="191"/>
  <c r="AB128" i="191"/>
  <c r="AD127" i="191"/>
  <c r="AB127" i="191"/>
  <c r="AD125" i="191"/>
  <c r="AB125" i="191"/>
  <c r="AD124" i="191"/>
  <c r="AB124" i="191"/>
  <c r="AB122" i="191"/>
  <c r="AB121" i="191"/>
  <c r="AB120" i="191"/>
  <c r="AB118" i="191"/>
  <c r="AD111" i="191"/>
  <c r="AB111" i="191"/>
  <c r="AD110" i="191"/>
  <c r="AB110" i="191"/>
  <c r="AD109" i="191"/>
  <c r="AB109" i="191"/>
  <c r="AD108" i="191"/>
  <c r="AB108" i="191"/>
  <c r="AD105" i="191"/>
  <c r="AB105" i="191"/>
  <c r="AD104" i="191"/>
  <c r="AB104" i="191"/>
  <c r="O90" i="191"/>
  <c r="N90" i="191"/>
  <c r="M90" i="191"/>
  <c r="L90" i="191"/>
  <c r="K90" i="191"/>
  <c r="AF9" i="191"/>
  <c r="G90" i="191"/>
  <c r="F90" i="191"/>
  <c r="AD9" i="191"/>
  <c r="E90" i="191"/>
  <c r="D90" i="191"/>
  <c r="AB9" i="191"/>
  <c r="C90" i="191"/>
  <c r="O89" i="191"/>
  <c r="N89" i="191"/>
  <c r="M89" i="191"/>
  <c r="L89" i="191"/>
  <c r="K89" i="191"/>
  <c r="AF8" i="191"/>
  <c r="G89" i="191"/>
  <c r="F89" i="191"/>
  <c r="AD8" i="191"/>
  <c r="E89" i="191"/>
  <c r="D89" i="191"/>
  <c r="AB8" i="191"/>
  <c r="C89" i="191"/>
  <c r="O88" i="191"/>
  <c r="N88" i="191"/>
  <c r="M88" i="191"/>
  <c r="L88" i="191"/>
  <c r="J88" i="191"/>
  <c r="AF7" i="191"/>
  <c r="G88" i="191"/>
  <c r="F88" i="191"/>
  <c r="AD7" i="191"/>
  <c r="E88" i="191"/>
  <c r="D88" i="191"/>
  <c r="AB7" i="191"/>
  <c r="C88" i="191"/>
  <c r="O87" i="191"/>
  <c r="N87" i="191"/>
  <c r="M87" i="191"/>
  <c r="L87" i="191"/>
  <c r="J87" i="191"/>
  <c r="AF6" i="191"/>
  <c r="G87" i="191"/>
  <c r="F87" i="191"/>
  <c r="AD6" i="191"/>
  <c r="E87" i="191"/>
  <c r="D87" i="191"/>
  <c r="AB6" i="191"/>
  <c r="C87" i="191"/>
  <c r="O86" i="191"/>
  <c r="N86" i="191"/>
  <c r="M86" i="191"/>
  <c r="L86" i="191"/>
  <c r="J86" i="191"/>
  <c r="AF5" i="191"/>
  <c r="G86" i="191"/>
  <c r="F86" i="191"/>
  <c r="AD5" i="191"/>
  <c r="E86" i="191"/>
  <c r="D86" i="191"/>
  <c r="AB5" i="191"/>
  <c r="C86" i="191"/>
  <c r="O85" i="191"/>
  <c r="N85" i="191"/>
  <c r="M85" i="191"/>
  <c r="L85" i="191"/>
  <c r="J85" i="191"/>
  <c r="AF4" i="191"/>
  <c r="G85" i="191"/>
  <c r="F85" i="191"/>
  <c r="AD4" i="191"/>
  <c r="E85" i="191"/>
  <c r="D85" i="191"/>
  <c r="AB4" i="191"/>
  <c r="C85" i="191"/>
  <c r="N84" i="191"/>
  <c r="F84" i="191"/>
  <c r="J82" i="191"/>
  <c r="S1" i="191"/>
  <c r="C82" i="191"/>
  <c r="A64" i="191"/>
  <c r="AB34" i="191"/>
  <c r="AB33" i="191"/>
  <c r="AB32" i="191"/>
  <c r="AB31" i="191"/>
  <c r="A31" i="191"/>
  <c r="AB30" i="191"/>
  <c r="AB29" i="191"/>
  <c r="AB28" i="191"/>
  <c r="AB27" i="191"/>
  <c r="AB26" i="191"/>
  <c r="AB25" i="191"/>
  <c r="AB24" i="191"/>
  <c r="AB23" i="191"/>
  <c r="AB22" i="191"/>
  <c r="AB21" i="191"/>
  <c r="AB20" i="191"/>
  <c r="AB19" i="191"/>
  <c r="AB18" i="191"/>
  <c r="G18" i="191"/>
  <c r="AB17" i="191"/>
  <c r="AB16" i="191"/>
  <c r="AB15" i="191"/>
  <c r="D15" i="191"/>
  <c r="D14" i="191"/>
  <c r="O13" i="191"/>
  <c r="D13" i="191"/>
  <c r="O12" i="191"/>
  <c r="D12" i="191"/>
  <c r="O11" i="191"/>
  <c r="O10" i="191"/>
  <c r="D10" i="191"/>
  <c r="O9" i="191"/>
  <c r="D9" i="191"/>
  <c r="O8" i="191"/>
  <c r="D8" i="191"/>
  <c r="A7" i="191"/>
  <c r="A4" i="191"/>
  <c r="AB2" i="191"/>
  <c r="A2" i="191"/>
  <c r="Y1" i="191"/>
  <c r="AD128" i="190"/>
  <c r="AB128" i="190"/>
  <c r="AD127" i="190"/>
  <c r="AB127" i="190"/>
  <c r="AD125" i="190"/>
  <c r="AB125" i="190"/>
  <c r="AD124" i="190"/>
  <c r="AB124" i="190"/>
  <c r="AB122" i="190"/>
  <c r="AB121" i="190"/>
  <c r="AB120" i="190"/>
  <c r="AB118" i="190"/>
  <c r="AD111" i="190"/>
  <c r="AB111" i="190"/>
  <c r="AD110" i="190"/>
  <c r="AB110" i="190"/>
  <c r="AD109" i="190"/>
  <c r="AB109" i="190"/>
  <c r="AD108" i="190"/>
  <c r="AB108" i="190"/>
  <c r="AD105" i="190"/>
  <c r="AB105" i="190"/>
  <c r="AD104" i="190"/>
  <c r="AB104" i="190"/>
  <c r="O90" i="190"/>
  <c r="N90" i="190"/>
  <c r="M90" i="190"/>
  <c r="L90" i="190"/>
  <c r="K90" i="190"/>
  <c r="AF9" i="190"/>
  <c r="G90" i="190"/>
  <c r="F90" i="190"/>
  <c r="AD9" i="190"/>
  <c r="E90" i="190"/>
  <c r="D90" i="190"/>
  <c r="AB9" i="190"/>
  <c r="C90" i="190"/>
  <c r="O89" i="190"/>
  <c r="N89" i="190"/>
  <c r="M89" i="190"/>
  <c r="L89" i="190"/>
  <c r="K89" i="190"/>
  <c r="AF8" i="190"/>
  <c r="G89" i="190"/>
  <c r="F89" i="190"/>
  <c r="AD8" i="190"/>
  <c r="E89" i="190"/>
  <c r="D89" i="190"/>
  <c r="AB8" i="190"/>
  <c r="C89" i="190"/>
  <c r="O88" i="190"/>
  <c r="N88" i="190"/>
  <c r="M88" i="190"/>
  <c r="L88" i="190"/>
  <c r="J88" i="190"/>
  <c r="AF7" i="190"/>
  <c r="G88" i="190"/>
  <c r="F88" i="190"/>
  <c r="AD7" i="190"/>
  <c r="E88" i="190"/>
  <c r="D88" i="190"/>
  <c r="AB7" i="190"/>
  <c r="C88" i="190"/>
  <c r="O87" i="190"/>
  <c r="N87" i="190"/>
  <c r="M87" i="190"/>
  <c r="L87" i="190"/>
  <c r="J87" i="190"/>
  <c r="AF6" i="190"/>
  <c r="G87" i="190"/>
  <c r="F87" i="190"/>
  <c r="AD6" i="190"/>
  <c r="E87" i="190"/>
  <c r="D87" i="190"/>
  <c r="AB6" i="190"/>
  <c r="C87" i="190"/>
  <c r="O86" i="190"/>
  <c r="N86" i="190"/>
  <c r="M86" i="190"/>
  <c r="L86" i="190"/>
  <c r="J86" i="190"/>
  <c r="AF5" i="190"/>
  <c r="G86" i="190"/>
  <c r="F86" i="190"/>
  <c r="AD5" i="190"/>
  <c r="E86" i="190"/>
  <c r="D86" i="190"/>
  <c r="AB5" i="190"/>
  <c r="C86" i="190"/>
  <c r="O85" i="190"/>
  <c r="N85" i="190"/>
  <c r="M85" i="190"/>
  <c r="L85" i="190"/>
  <c r="J85" i="190"/>
  <c r="AF4" i="190"/>
  <c r="G85" i="190"/>
  <c r="F85" i="190"/>
  <c r="AD4" i="190"/>
  <c r="E85" i="190"/>
  <c r="D85" i="190"/>
  <c r="AB4" i="190"/>
  <c r="C85" i="190"/>
  <c r="N84" i="190"/>
  <c r="F84" i="190"/>
  <c r="J82" i="190"/>
  <c r="S1" i="190"/>
  <c r="C82" i="190"/>
  <c r="A64" i="190"/>
  <c r="AB34" i="190"/>
  <c r="AB33" i="190"/>
  <c r="AB32" i="190"/>
  <c r="AB31" i="190"/>
  <c r="A31" i="190"/>
  <c r="AB30" i="190"/>
  <c r="AB29" i="190"/>
  <c r="AB28" i="190"/>
  <c r="AB27" i="190"/>
  <c r="AB26" i="190"/>
  <c r="AB25" i="190"/>
  <c r="AB24" i="190"/>
  <c r="AB23" i="190"/>
  <c r="AB22" i="190"/>
  <c r="AB21" i="190"/>
  <c r="AB20" i="190"/>
  <c r="AB19" i="190"/>
  <c r="AB18" i="190"/>
  <c r="G18" i="190"/>
  <c r="AB17" i="190"/>
  <c r="AB16" i="190"/>
  <c r="AB15" i="190"/>
  <c r="D15" i="190"/>
  <c r="D14" i="190"/>
  <c r="O13" i="190"/>
  <c r="D13" i="190"/>
  <c r="O12" i="190"/>
  <c r="D12" i="190"/>
  <c r="O11" i="190"/>
  <c r="O10" i="190"/>
  <c r="D10" i="190"/>
  <c r="O9" i="190"/>
  <c r="D9" i="190"/>
  <c r="O8" i="190"/>
  <c r="D8" i="190"/>
  <c r="A7" i="190"/>
  <c r="A4" i="190"/>
  <c r="AB2" i="190"/>
  <c r="A2" i="190"/>
  <c r="Y1" i="190"/>
  <c r="AD128" i="189"/>
  <c r="AB128" i="189"/>
  <c r="AD127" i="189"/>
  <c r="AB127" i="189"/>
  <c r="AD125" i="189"/>
  <c r="AB125" i="189"/>
  <c r="AD124" i="189"/>
  <c r="AB124" i="189"/>
  <c r="AB122" i="189"/>
  <c r="AB121" i="189"/>
  <c r="AB120" i="189"/>
  <c r="AB118" i="189"/>
  <c r="AD111" i="189"/>
  <c r="AB111" i="189"/>
  <c r="AD110" i="189"/>
  <c r="AB110" i="189"/>
  <c r="AD109" i="189"/>
  <c r="AB109" i="189"/>
  <c r="AD108" i="189"/>
  <c r="AB108" i="189"/>
  <c r="AD105" i="189"/>
  <c r="AB105" i="189"/>
  <c r="AD104" i="189"/>
  <c r="AB104" i="189"/>
  <c r="O90" i="189"/>
  <c r="N90" i="189"/>
  <c r="M90" i="189"/>
  <c r="L90" i="189"/>
  <c r="K90" i="189"/>
  <c r="AF9" i="189"/>
  <c r="G90" i="189"/>
  <c r="F90" i="189"/>
  <c r="AD9" i="189"/>
  <c r="E90" i="189"/>
  <c r="D90" i="189"/>
  <c r="AB9" i="189"/>
  <c r="C90" i="189"/>
  <c r="O89" i="189"/>
  <c r="N89" i="189"/>
  <c r="M89" i="189"/>
  <c r="L89" i="189"/>
  <c r="K89" i="189"/>
  <c r="AF8" i="189"/>
  <c r="G89" i="189"/>
  <c r="F89" i="189"/>
  <c r="AD8" i="189"/>
  <c r="E89" i="189"/>
  <c r="D89" i="189"/>
  <c r="AB8" i="189"/>
  <c r="C89" i="189"/>
  <c r="O88" i="189"/>
  <c r="N88" i="189"/>
  <c r="M88" i="189"/>
  <c r="L88" i="189"/>
  <c r="J88" i="189"/>
  <c r="AF7" i="189"/>
  <c r="G88" i="189"/>
  <c r="F88" i="189"/>
  <c r="AD7" i="189"/>
  <c r="E88" i="189"/>
  <c r="D88" i="189"/>
  <c r="AB7" i="189"/>
  <c r="C88" i="189"/>
  <c r="O87" i="189"/>
  <c r="N87" i="189"/>
  <c r="M87" i="189"/>
  <c r="L87" i="189"/>
  <c r="J87" i="189"/>
  <c r="AF6" i="189"/>
  <c r="G87" i="189"/>
  <c r="F87" i="189"/>
  <c r="AD6" i="189"/>
  <c r="E87" i="189"/>
  <c r="D87" i="189"/>
  <c r="AB6" i="189"/>
  <c r="C87" i="189"/>
  <c r="O86" i="189"/>
  <c r="N86" i="189"/>
  <c r="M86" i="189"/>
  <c r="L86" i="189"/>
  <c r="J86" i="189"/>
  <c r="AF5" i="189"/>
  <c r="G86" i="189"/>
  <c r="F86" i="189"/>
  <c r="AD5" i="189"/>
  <c r="E86" i="189"/>
  <c r="D86" i="189"/>
  <c r="AB5" i="189"/>
  <c r="C86" i="189"/>
  <c r="O85" i="189"/>
  <c r="N85" i="189"/>
  <c r="M85" i="189"/>
  <c r="L85" i="189"/>
  <c r="J85" i="189"/>
  <c r="AF4" i="189"/>
  <c r="G85" i="189"/>
  <c r="F85" i="189"/>
  <c r="AD4" i="189"/>
  <c r="E85" i="189"/>
  <c r="D85" i="189"/>
  <c r="AB4" i="189"/>
  <c r="C85" i="189"/>
  <c r="N84" i="189"/>
  <c r="F84" i="189"/>
  <c r="J82" i="189"/>
  <c r="S1" i="189"/>
  <c r="C82" i="189"/>
  <c r="A64" i="189"/>
  <c r="AB34" i="189"/>
  <c r="AB33" i="189"/>
  <c r="AB32" i="189"/>
  <c r="AB31" i="189"/>
  <c r="A31" i="189"/>
  <c r="AB30" i="189"/>
  <c r="AB29" i="189"/>
  <c r="AB28" i="189"/>
  <c r="AB27" i="189"/>
  <c r="AB26" i="189"/>
  <c r="AB25" i="189"/>
  <c r="AB24" i="189"/>
  <c r="AB23" i="189"/>
  <c r="AB22" i="189"/>
  <c r="AB21" i="189"/>
  <c r="AB20" i="189"/>
  <c r="AB19" i="189"/>
  <c r="AB18" i="189"/>
  <c r="G18" i="189"/>
  <c r="AB17" i="189"/>
  <c r="AB16" i="189"/>
  <c r="AB15" i="189"/>
  <c r="D15" i="189"/>
  <c r="D14" i="189"/>
  <c r="O13" i="189"/>
  <c r="D13" i="189"/>
  <c r="O12" i="189"/>
  <c r="D12" i="189"/>
  <c r="O11" i="189"/>
  <c r="O10" i="189"/>
  <c r="D10" i="189"/>
  <c r="O9" i="189"/>
  <c r="D9" i="189"/>
  <c r="O8" i="189"/>
  <c r="D8" i="189"/>
  <c r="A7" i="189"/>
  <c r="A4" i="189"/>
  <c r="AB2" i="189"/>
  <c r="A2" i="189"/>
  <c r="Y1" i="189"/>
  <c r="AD128" i="188"/>
  <c r="AB128" i="188"/>
  <c r="AD127" i="188"/>
  <c r="AB127" i="188"/>
  <c r="AD125" i="188"/>
  <c r="AB125" i="188"/>
  <c r="AD124" i="188"/>
  <c r="AB124" i="188"/>
  <c r="AB122" i="188"/>
  <c r="AB121" i="188"/>
  <c r="AB120" i="188"/>
  <c r="AB118" i="188"/>
  <c r="AD111" i="188"/>
  <c r="AB111" i="188"/>
  <c r="AD110" i="188"/>
  <c r="AB110" i="188"/>
  <c r="AD109" i="188"/>
  <c r="AB109" i="188"/>
  <c r="AD108" i="188"/>
  <c r="AB108" i="188"/>
  <c r="AD105" i="188"/>
  <c r="AB105" i="188"/>
  <c r="AD104" i="188"/>
  <c r="AB104" i="188"/>
  <c r="O90" i="188"/>
  <c r="N90" i="188"/>
  <c r="M90" i="188"/>
  <c r="L90" i="188"/>
  <c r="K90" i="188"/>
  <c r="AF9" i="188"/>
  <c r="G90" i="188"/>
  <c r="F90" i="188"/>
  <c r="AD9" i="188"/>
  <c r="E90" i="188"/>
  <c r="D90" i="188"/>
  <c r="AB9" i="188"/>
  <c r="C90" i="188"/>
  <c r="O89" i="188"/>
  <c r="N89" i="188"/>
  <c r="M89" i="188"/>
  <c r="L89" i="188"/>
  <c r="K89" i="188"/>
  <c r="AF8" i="188"/>
  <c r="G89" i="188"/>
  <c r="F89" i="188"/>
  <c r="AD8" i="188"/>
  <c r="E89" i="188"/>
  <c r="D89" i="188"/>
  <c r="AB8" i="188"/>
  <c r="C89" i="188"/>
  <c r="O88" i="188"/>
  <c r="N88" i="188"/>
  <c r="M88" i="188"/>
  <c r="L88" i="188"/>
  <c r="J88" i="188"/>
  <c r="AF7" i="188"/>
  <c r="G88" i="188"/>
  <c r="F88" i="188"/>
  <c r="AD7" i="188"/>
  <c r="E88" i="188"/>
  <c r="D88" i="188"/>
  <c r="AB7" i="188"/>
  <c r="C88" i="188"/>
  <c r="O87" i="188"/>
  <c r="N87" i="188"/>
  <c r="M87" i="188"/>
  <c r="L87" i="188"/>
  <c r="J87" i="188"/>
  <c r="AF6" i="188"/>
  <c r="G87" i="188"/>
  <c r="F87" i="188"/>
  <c r="AD6" i="188"/>
  <c r="E87" i="188"/>
  <c r="D87" i="188"/>
  <c r="AB6" i="188"/>
  <c r="C87" i="188"/>
  <c r="O86" i="188"/>
  <c r="N86" i="188"/>
  <c r="M86" i="188"/>
  <c r="L86" i="188"/>
  <c r="J86" i="188"/>
  <c r="AF5" i="188"/>
  <c r="G86" i="188"/>
  <c r="F86" i="188"/>
  <c r="AD5" i="188"/>
  <c r="E86" i="188"/>
  <c r="D86" i="188"/>
  <c r="AB5" i="188"/>
  <c r="C86" i="188"/>
  <c r="O85" i="188"/>
  <c r="N85" i="188"/>
  <c r="M85" i="188"/>
  <c r="L85" i="188"/>
  <c r="J85" i="188"/>
  <c r="AF4" i="188"/>
  <c r="G85" i="188"/>
  <c r="F85" i="188"/>
  <c r="AD4" i="188"/>
  <c r="E85" i="188"/>
  <c r="D85" i="188"/>
  <c r="AB4" i="188"/>
  <c r="C85" i="188"/>
  <c r="N84" i="188"/>
  <c r="F84" i="188"/>
  <c r="J82" i="188"/>
  <c r="S1" i="188"/>
  <c r="C82" i="188"/>
  <c r="A64" i="188"/>
  <c r="AB34" i="188"/>
  <c r="AB33" i="188"/>
  <c r="AB32" i="188"/>
  <c r="AB31" i="188"/>
  <c r="A31" i="188"/>
  <c r="AB30" i="188"/>
  <c r="AB29" i="188"/>
  <c r="AB28" i="188"/>
  <c r="AB27" i="188"/>
  <c r="AB26" i="188"/>
  <c r="AB25" i="188"/>
  <c r="AB24" i="188"/>
  <c r="AB23" i="188"/>
  <c r="AB22" i="188"/>
  <c r="AB21" i="188"/>
  <c r="AB20" i="188"/>
  <c r="AB19" i="188"/>
  <c r="AB18" i="188"/>
  <c r="G18" i="188"/>
  <c r="AB17" i="188"/>
  <c r="AB16" i="188"/>
  <c r="AB15" i="188"/>
  <c r="D15" i="188"/>
  <c r="D14" i="188"/>
  <c r="O13" i="188"/>
  <c r="D13" i="188"/>
  <c r="O12" i="188"/>
  <c r="D12" i="188"/>
  <c r="O11" i="188"/>
  <c r="O10" i="188"/>
  <c r="D10" i="188"/>
  <c r="O9" i="188"/>
  <c r="D9" i="188"/>
  <c r="O8" i="188"/>
  <c r="D8" i="188"/>
  <c r="A7" i="188"/>
  <c r="A4" i="188"/>
  <c r="AB2" i="188"/>
  <c r="A2" i="188"/>
  <c r="Y1" i="188"/>
  <c r="AD128" i="187"/>
  <c r="AB128" i="187"/>
  <c r="AD127" i="187"/>
  <c r="AB127" i="187"/>
  <c r="AD125" i="187"/>
  <c r="AB125" i="187"/>
  <c r="AD124" i="187"/>
  <c r="AB124" i="187"/>
  <c r="AB122" i="187"/>
  <c r="AB121" i="187"/>
  <c r="AB120" i="187"/>
  <c r="AB118" i="187"/>
  <c r="AD111" i="187"/>
  <c r="AB111" i="187"/>
  <c r="AD110" i="187"/>
  <c r="AB110" i="187"/>
  <c r="AD109" i="187"/>
  <c r="AB109" i="187"/>
  <c r="AD108" i="187"/>
  <c r="AB108" i="187"/>
  <c r="AD105" i="187"/>
  <c r="AB105" i="187"/>
  <c r="AD104" i="187"/>
  <c r="AB104" i="187"/>
  <c r="O90" i="187"/>
  <c r="N90" i="187"/>
  <c r="M90" i="187"/>
  <c r="L90" i="187"/>
  <c r="K90" i="187"/>
  <c r="AF9" i="187"/>
  <c r="G90" i="187"/>
  <c r="F90" i="187"/>
  <c r="AD9" i="187"/>
  <c r="E90" i="187"/>
  <c r="D90" i="187"/>
  <c r="AB9" i="187"/>
  <c r="C90" i="187"/>
  <c r="O89" i="187"/>
  <c r="N89" i="187"/>
  <c r="M89" i="187"/>
  <c r="L89" i="187"/>
  <c r="K89" i="187"/>
  <c r="AF8" i="187"/>
  <c r="G89" i="187"/>
  <c r="F89" i="187"/>
  <c r="AD8" i="187"/>
  <c r="E89" i="187"/>
  <c r="D89" i="187"/>
  <c r="AB8" i="187"/>
  <c r="C89" i="187"/>
  <c r="O88" i="187"/>
  <c r="N88" i="187"/>
  <c r="M88" i="187"/>
  <c r="L88" i="187"/>
  <c r="J88" i="187"/>
  <c r="AF7" i="187"/>
  <c r="G88" i="187"/>
  <c r="F88" i="187"/>
  <c r="AD7" i="187"/>
  <c r="E88" i="187"/>
  <c r="D88" i="187"/>
  <c r="AB7" i="187"/>
  <c r="C88" i="187"/>
  <c r="O87" i="187"/>
  <c r="N87" i="187"/>
  <c r="M87" i="187"/>
  <c r="L87" i="187"/>
  <c r="J87" i="187"/>
  <c r="AF6" i="187"/>
  <c r="G87" i="187"/>
  <c r="F87" i="187"/>
  <c r="AD6" i="187"/>
  <c r="E87" i="187"/>
  <c r="D87" i="187"/>
  <c r="AB6" i="187"/>
  <c r="C87" i="187"/>
  <c r="O86" i="187"/>
  <c r="N86" i="187"/>
  <c r="M86" i="187"/>
  <c r="L86" i="187"/>
  <c r="J86" i="187"/>
  <c r="AF5" i="187"/>
  <c r="G86" i="187"/>
  <c r="F86" i="187"/>
  <c r="AD5" i="187"/>
  <c r="E86" i="187"/>
  <c r="D86" i="187"/>
  <c r="AB5" i="187"/>
  <c r="C86" i="187"/>
  <c r="O85" i="187"/>
  <c r="N85" i="187"/>
  <c r="M85" i="187"/>
  <c r="L85" i="187"/>
  <c r="J85" i="187"/>
  <c r="AF4" i="187"/>
  <c r="G85" i="187"/>
  <c r="F85" i="187"/>
  <c r="AD4" i="187"/>
  <c r="E85" i="187"/>
  <c r="D85" i="187"/>
  <c r="AB4" i="187"/>
  <c r="C85" i="187"/>
  <c r="N84" i="187"/>
  <c r="F84" i="187"/>
  <c r="J82" i="187"/>
  <c r="S1" i="187"/>
  <c r="C82" i="187"/>
  <c r="A64" i="187"/>
  <c r="AB34" i="187"/>
  <c r="AB33" i="187"/>
  <c r="AB32" i="187"/>
  <c r="AB31" i="187"/>
  <c r="A31" i="187"/>
  <c r="AB30" i="187"/>
  <c r="AB29" i="187"/>
  <c r="AB28" i="187"/>
  <c r="AB27" i="187"/>
  <c r="AB26" i="187"/>
  <c r="AB25" i="187"/>
  <c r="AB24" i="187"/>
  <c r="AB23" i="187"/>
  <c r="AB22" i="187"/>
  <c r="AB21" i="187"/>
  <c r="AB20" i="187"/>
  <c r="AB19" i="187"/>
  <c r="AB18" i="187"/>
  <c r="G18" i="187"/>
  <c r="AB17" i="187"/>
  <c r="AB16" i="187"/>
  <c r="AB15" i="187"/>
  <c r="D15" i="187"/>
  <c r="D14" i="187"/>
  <c r="O13" i="187"/>
  <c r="D13" i="187"/>
  <c r="O12" i="187"/>
  <c r="D12" i="187"/>
  <c r="O11" i="187"/>
  <c r="O10" i="187"/>
  <c r="D10" i="187"/>
  <c r="O9" i="187"/>
  <c r="D9" i="187"/>
  <c r="O8" i="187"/>
  <c r="D8" i="187"/>
  <c r="A7" i="187"/>
  <c r="A4" i="187"/>
  <c r="AB2" i="187"/>
  <c r="A2" i="187"/>
  <c r="Y1" i="187"/>
  <c r="AD128" i="186"/>
  <c r="AB128" i="186"/>
  <c r="AD127" i="186"/>
  <c r="AB127" i="186"/>
  <c r="AD125" i="186"/>
  <c r="AB125" i="186"/>
  <c r="AD124" i="186"/>
  <c r="AB124" i="186"/>
  <c r="AB122" i="186"/>
  <c r="AB121" i="186"/>
  <c r="AB120" i="186"/>
  <c r="AB118" i="186"/>
  <c r="AD111" i="186"/>
  <c r="AB111" i="186"/>
  <c r="AD110" i="186"/>
  <c r="AB110" i="186"/>
  <c r="AD109" i="186"/>
  <c r="AB109" i="186"/>
  <c r="AD108" i="186"/>
  <c r="AB108" i="186"/>
  <c r="AD105" i="186"/>
  <c r="AB105" i="186"/>
  <c r="AD104" i="186"/>
  <c r="AB104" i="186"/>
  <c r="O90" i="186"/>
  <c r="N90" i="186"/>
  <c r="M90" i="186"/>
  <c r="L90" i="186"/>
  <c r="K90" i="186"/>
  <c r="AF9" i="186"/>
  <c r="G90" i="186"/>
  <c r="F90" i="186"/>
  <c r="AD9" i="186"/>
  <c r="E90" i="186"/>
  <c r="D90" i="186"/>
  <c r="AB9" i="186"/>
  <c r="C90" i="186"/>
  <c r="O89" i="186"/>
  <c r="N89" i="186"/>
  <c r="M89" i="186"/>
  <c r="L89" i="186"/>
  <c r="K89" i="186"/>
  <c r="AF8" i="186"/>
  <c r="G89" i="186"/>
  <c r="F89" i="186"/>
  <c r="AD8" i="186"/>
  <c r="E89" i="186"/>
  <c r="D89" i="186"/>
  <c r="AB8" i="186"/>
  <c r="C89" i="186"/>
  <c r="O88" i="186"/>
  <c r="N88" i="186"/>
  <c r="M88" i="186"/>
  <c r="L88" i="186"/>
  <c r="J88" i="186"/>
  <c r="AF7" i="186"/>
  <c r="G88" i="186"/>
  <c r="F88" i="186"/>
  <c r="AD7" i="186"/>
  <c r="E88" i="186"/>
  <c r="D88" i="186"/>
  <c r="AB7" i="186"/>
  <c r="C88" i="186"/>
  <c r="O87" i="186"/>
  <c r="N87" i="186"/>
  <c r="M87" i="186"/>
  <c r="L87" i="186"/>
  <c r="J87" i="186"/>
  <c r="AF6" i="186"/>
  <c r="G87" i="186"/>
  <c r="F87" i="186"/>
  <c r="AD6" i="186"/>
  <c r="E87" i="186"/>
  <c r="D87" i="186"/>
  <c r="AB6" i="186"/>
  <c r="C87" i="186"/>
  <c r="O86" i="186"/>
  <c r="N86" i="186"/>
  <c r="M86" i="186"/>
  <c r="L86" i="186"/>
  <c r="J86" i="186"/>
  <c r="AF5" i="186"/>
  <c r="G86" i="186"/>
  <c r="F86" i="186"/>
  <c r="AD5" i="186"/>
  <c r="E86" i="186"/>
  <c r="D86" i="186"/>
  <c r="AB5" i="186"/>
  <c r="C86" i="186"/>
  <c r="O85" i="186"/>
  <c r="N85" i="186"/>
  <c r="M85" i="186"/>
  <c r="L85" i="186"/>
  <c r="J85" i="186"/>
  <c r="AF4" i="186"/>
  <c r="G85" i="186"/>
  <c r="F85" i="186"/>
  <c r="AD4" i="186"/>
  <c r="E85" i="186"/>
  <c r="D85" i="186"/>
  <c r="AB4" i="186"/>
  <c r="C85" i="186"/>
  <c r="N84" i="186"/>
  <c r="F84" i="186"/>
  <c r="J82" i="186"/>
  <c r="S1" i="186"/>
  <c r="C82" i="186"/>
  <c r="A64" i="186"/>
  <c r="AB34" i="186"/>
  <c r="AB33" i="186"/>
  <c r="AB32" i="186"/>
  <c r="AB31" i="186"/>
  <c r="A31" i="186"/>
  <c r="AB30" i="186"/>
  <c r="AB29" i="186"/>
  <c r="AB28" i="186"/>
  <c r="AB27" i="186"/>
  <c r="AB26" i="186"/>
  <c r="AB25" i="186"/>
  <c r="AB24" i="186"/>
  <c r="AB23" i="186"/>
  <c r="AB22" i="186"/>
  <c r="AB21" i="186"/>
  <c r="AB20" i="186"/>
  <c r="AB19" i="186"/>
  <c r="AB18" i="186"/>
  <c r="G18" i="186"/>
  <c r="AB17" i="186"/>
  <c r="AB16" i="186"/>
  <c r="AB15" i="186"/>
  <c r="D15" i="186"/>
  <c r="D14" i="186"/>
  <c r="O13" i="186"/>
  <c r="D13" i="186"/>
  <c r="O12" i="186"/>
  <c r="D12" i="186"/>
  <c r="O11" i="186"/>
  <c r="O10" i="186"/>
  <c r="D10" i="186"/>
  <c r="O9" i="186"/>
  <c r="D9" i="186"/>
  <c r="O8" i="186"/>
  <c r="D8" i="186"/>
  <c r="A7" i="186"/>
  <c r="A4" i="186"/>
  <c r="AB2" i="186"/>
  <c r="A2" i="186"/>
  <c r="Y1" i="186"/>
  <c r="AD128" i="185"/>
  <c r="AB128" i="185"/>
  <c r="AD127" i="185"/>
  <c r="AB127" i="185"/>
  <c r="AD125" i="185"/>
  <c r="AB125" i="185"/>
  <c r="AD124" i="185"/>
  <c r="AB124" i="185"/>
  <c r="AB122" i="185"/>
  <c r="AB121" i="185"/>
  <c r="AB120" i="185"/>
  <c r="AB118" i="185"/>
  <c r="AD111" i="185"/>
  <c r="AB111" i="185"/>
  <c r="AD110" i="185"/>
  <c r="AB110" i="185"/>
  <c r="AD109" i="185"/>
  <c r="AB109" i="185"/>
  <c r="AD108" i="185"/>
  <c r="AB108" i="185"/>
  <c r="AD105" i="185"/>
  <c r="AB105" i="185"/>
  <c r="AD104" i="185"/>
  <c r="AB104" i="185"/>
  <c r="O90" i="185"/>
  <c r="N90" i="185"/>
  <c r="M90" i="185"/>
  <c r="L90" i="185"/>
  <c r="K90" i="185"/>
  <c r="AF9" i="185"/>
  <c r="G90" i="185"/>
  <c r="F90" i="185"/>
  <c r="AD9" i="185"/>
  <c r="E90" i="185"/>
  <c r="D90" i="185"/>
  <c r="AB9" i="185"/>
  <c r="C90" i="185"/>
  <c r="O89" i="185"/>
  <c r="N89" i="185"/>
  <c r="M89" i="185"/>
  <c r="L89" i="185"/>
  <c r="K89" i="185"/>
  <c r="AF8" i="185"/>
  <c r="G89" i="185"/>
  <c r="F89" i="185"/>
  <c r="AD8" i="185"/>
  <c r="E89" i="185"/>
  <c r="D89" i="185"/>
  <c r="AB8" i="185"/>
  <c r="C89" i="185"/>
  <c r="O88" i="185"/>
  <c r="N88" i="185"/>
  <c r="M88" i="185"/>
  <c r="L88" i="185"/>
  <c r="J88" i="185"/>
  <c r="AF7" i="185"/>
  <c r="G88" i="185"/>
  <c r="F88" i="185"/>
  <c r="AD7" i="185"/>
  <c r="E88" i="185"/>
  <c r="D88" i="185"/>
  <c r="AB7" i="185"/>
  <c r="C88" i="185"/>
  <c r="O87" i="185"/>
  <c r="N87" i="185"/>
  <c r="M87" i="185"/>
  <c r="L87" i="185"/>
  <c r="J87" i="185"/>
  <c r="AF6" i="185"/>
  <c r="G87" i="185"/>
  <c r="F87" i="185"/>
  <c r="AD6" i="185"/>
  <c r="E87" i="185"/>
  <c r="D87" i="185"/>
  <c r="AB6" i="185"/>
  <c r="C87" i="185"/>
  <c r="O86" i="185"/>
  <c r="N86" i="185"/>
  <c r="M86" i="185"/>
  <c r="L86" i="185"/>
  <c r="J86" i="185"/>
  <c r="AF5" i="185"/>
  <c r="G86" i="185"/>
  <c r="F86" i="185"/>
  <c r="AD5" i="185"/>
  <c r="E86" i="185"/>
  <c r="D86" i="185"/>
  <c r="AB5" i="185"/>
  <c r="C86" i="185"/>
  <c r="O85" i="185"/>
  <c r="N85" i="185"/>
  <c r="M85" i="185"/>
  <c r="L85" i="185"/>
  <c r="J85" i="185"/>
  <c r="AF4" i="185"/>
  <c r="G85" i="185"/>
  <c r="F85" i="185"/>
  <c r="AD4" i="185"/>
  <c r="E85" i="185"/>
  <c r="D85" i="185"/>
  <c r="AB4" i="185"/>
  <c r="C85" i="185"/>
  <c r="N84" i="185"/>
  <c r="F84" i="185"/>
  <c r="J82" i="185"/>
  <c r="S1" i="185"/>
  <c r="C82" i="185"/>
  <c r="A64" i="185"/>
  <c r="AB34" i="185"/>
  <c r="AB33" i="185"/>
  <c r="AB32" i="185"/>
  <c r="AB31" i="185"/>
  <c r="A31" i="185"/>
  <c r="AB30" i="185"/>
  <c r="AB29" i="185"/>
  <c r="AB28" i="185"/>
  <c r="AB27" i="185"/>
  <c r="AB26" i="185"/>
  <c r="AB25" i="185"/>
  <c r="AB24" i="185"/>
  <c r="AB23" i="185"/>
  <c r="AB22" i="185"/>
  <c r="AB21" i="185"/>
  <c r="AB20" i="185"/>
  <c r="AB19" i="185"/>
  <c r="AB18" i="185"/>
  <c r="G18" i="185"/>
  <c r="AB17" i="185"/>
  <c r="AB16" i="185"/>
  <c r="AB15" i="185"/>
  <c r="D15" i="185"/>
  <c r="D14" i="185"/>
  <c r="O13" i="185"/>
  <c r="D13" i="185"/>
  <c r="O12" i="185"/>
  <c r="D12" i="185"/>
  <c r="O11" i="185"/>
  <c r="O10" i="185"/>
  <c r="D10" i="185"/>
  <c r="O9" i="185"/>
  <c r="D9" i="185"/>
  <c r="O8" i="185"/>
  <c r="D8" i="185"/>
  <c r="A7" i="185"/>
  <c r="A4" i="185"/>
  <c r="AB2" i="185"/>
  <c r="A2" i="185"/>
  <c r="Y1" i="185"/>
  <c r="AD128" i="184"/>
  <c r="AB128" i="184"/>
  <c r="AD127" i="184"/>
  <c r="AB127" i="184"/>
  <c r="AD125" i="184"/>
  <c r="AB125" i="184"/>
  <c r="AD124" i="184"/>
  <c r="AB124" i="184"/>
  <c r="AB122" i="184"/>
  <c r="AB121" i="184"/>
  <c r="AB120" i="184"/>
  <c r="AB118" i="184"/>
  <c r="AD111" i="184"/>
  <c r="AB111" i="184"/>
  <c r="AD110" i="184"/>
  <c r="AB110" i="184"/>
  <c r="AD109" i="184"/>
  <c r="AB109" i="184"/>
  <c r="AD108" i="184"/>
  <c r="AB108" i="184"/>
  <c r="AD105" i="184"/>
  <c r="AB105" i="184"/>
  <c r="AD104" i="184"/>
  <c r="AB104" i="184"/>
  <c r="O90" i="184"/>
  <c r="N90" i="184"/>
  <c r="M90" i="184"/>
  <c r="L90" i="184"/>
  <c r="K90" i="184"/>
  <c r="AF9" i="184"/>
  <c r="G90" i="184"/>
  <c r="F90" i="184"/>
  <c r="AD9" i="184"/>
  <c r="E90" i="184"/>
  <c r="D90" i="184"/>
  <c r="AB9" i="184"/>
  <c r="C90" i="184"/>
  <c r="O89" i="184"/>
  <c r="N89" i="184"/>
  <c r="M89" i="184"/>
  <c r="L89" i="184"/>
  <c r="K89" i="184"/>
  <c r="AF8" i="184"/>
  <c r="G89" i="184"/>
  <c r="F89" i="184"/>
  <c r="AD8" i="184"/>
  <c r="E89" i="184"/>
  <c r="D89" i="184"/>
  <c r="AB8" i="184"/>
  <c r="C89" i="184"/>
  <c r="O88" i="184"/>
  <c r="N88" i="184"/>
  <c r="M88" i="184"/>
  <c r="L88" i="184"/>
  <c r="J88" i="184"/>
  <c r="AF7" i="184"/>
  <c r="G88" i="184"/>
  <c r="F88" i="184"/>
  <c r="AD7" i="184"/>
  <c r="E88" i="184"/>
  <c r="D88" i="184"/>
  <c r="AB7" i="184"/>
  <c r="C88" i="184"/>
  <c r="O87" i="184"/>
  <c r="N87" i="184"/>
  <c r="M87" i="184"/>
  <c r="L87" i="184"/>
  <c r="J87" i="184"/>
  <c r="AF6" i="184"/>
  <c r="G87" i="184"/>
  <c r="F87" i="184"/>
  <c r="AD6" i="184"/>
  <c r="E87" i="184"/>
  <c r="D87" i="184"/>
  <c r="AB6" i="184"/>
  <c r="C87" i="184"/>
  <c r="O86" i="184"/>
  <c r="N86" i="184"/>
  <c r="M86" i="184"/>
  <c r="L86" i="184"/>
  <c r="J86" i="184"/>
  <c r="AF5" i="184"/>
  <c r="G86" i="184"/>
  <c r="F86" i="184"/>
  <c r="AD5" i="184"/>
  <c r="E86" i="184"/>
  <c r="D86" i="184"/>
  <c r="AB5" i="184"/>
  <c r="C86" i="184"/>
  <c r="O85" i="184"/>
  <c r="N85" i="184"/>
  <c r="M85" i="184"/>
  <c r="L85" i="184"/>
  <c r="J85" i="184"/>
  <c r="AF4" i="184"/>
  <c r="G85" i="184"/>
  <c r="F85" i="184"/>
  <c r="AD4" i="184"/>
  <c r="E85" i="184"/>
  <c r="D85" i="184"/>
  <c r="AB4" i="184"/>
  <c r="C85" i="184"/>
  <c r="N84" i="184"/>
  <c r="F84" i="184"/>
  <c r="J82" i="184"/>
  <c r="S1" i="184"/>
  <c r="C82" i="184"/>
  <c r="A64" i="184"/>
  <c r="AB34" i="184"/>
  <c r="AB33" i="184"/>
  <c r="AB32" i="184"/>
  <c r="AB31" i="184"/>
  <c r="A31" i="184"/>
  <c r="AB30" i="184"/>
  <c r="AB29" i="184"/>
  <c r="AB28" i="184"/>
  <c r="AB27" i="184"/>
  <c r="AB26" i="184"/>
  <c r="AB25" i="184"/>
  <c r="AB24" i="184"/>
  <c r="AB23" i="184"/>
  <c r="AB22" i="184"/>
  <c r="AB21" i="184"/>
  <c r="AB20" i="184"/>
  <c r="AB19" i="184"/>
  <c r="AB18" i="184"/>
  <c r="G18" i="184"/>
  <c r="AB17" i="184"/>
  <c r="AB16" i="184"/>
  <c r="AB15" i="184"/>
  <c r="D15" i="184"/>
  <c r="D14" i="184"/>
  <c r="O13" i="184"/>
  <c r="D13" i="184"/>
  <c r="O12" i="184"/>
  <c r="D12" i="184"/>
  <c r="O11" i="184"/>
  <c r="O10" i="184"/>
  <c r="D10" i="184"/>
  <c r="O9" i="184"/>
  <c r="D9" i="184"/>
  <c r="O8" i="184"/>
  <c r="D8" i="184"/>
  <c r="A7" i="184"/>
  <c r="A4" i="184"/>
  <c r="AB2" i="184"/>
  <c r="A2" i="184"/>
  <c r="Y1" i="184"/>
  <c r="AD128" i="183"/>
  <c r="AB128" i="183"/>
  <c r="AD127" i="183"/>
  <c r="AB127" i="183"/>
  <c r="AD125" i="183"/>
  <c r="AB125" i="183"/>
  <c r="AD124" i="183"/>
  <c r="AB124" i="183"/>
  <c r="AB122" i="183"/>
  <c r="AB121" i="183"/>
  <c r="AB120" i="183"/>
  <c r="AB118" i="183"/>
  <c r="AD111" i="183"/>
  <c r="AB111" i="183"/>
  <c r="AD110" i="183"/>
  <c r="AB110" i="183"/>
  <c r="AD109" i="183"/>
  <c r="AB109" i="183"/>
  <c r="AD108" i="183"/>
  <c r="AB108" i="183"/>
  <c r="AD105" i="183"/>
  <c r="AB105" i="183"/>
  <c r="AD104" i="183"/>
  <c r="AB104" i="183"/>
  <c r="O90" i="183"/>
  <c r="N90" i="183"/>
  <c r="M90" i="183"/>
  <c r="L90" i="183"/>
  <c r="K90" i="183"/>
  <c r="AF9" i="183"/>
  <c r="G90" i="183"/>
  <c r="F90" i="183"/>
  <c r="AD9" i="183"/>
  <c r="E90" i="183"/>
  <c r="D90" i="183"/>
  <c r="AB9" i="183"/>
  <c r="C90" i="183"/>
  <c r="O89" i="183"/>
  <c r="N89" i="183"/>
  <c r="M89" i="183"/>
  <c r="L89" i="183"/>
  <c r="K89" i="183"/>
  <c r="AF8" i="183"/>
  <c r="G89" i="183"/>
  <c r="F89" i="183"/>
  <c r="AD8" i="183"/>
  <c r="E89" i="183"/>
  <c r="D89" i="183"/>
  <c r="AB8" i="183"/>
  <c r="C89" i="183"/>
  <c r="O88" i="183"/>
  <c r="N88" i="183"/>
  <c r="M88" i="183"/>
  <c r="L88" i="183"/>
  <c r="J88" i="183"/>
  <c r="AF7" i="183"/>
  <c r="G88" i="183"/>
  <c r="F88" i="183"/>
  <c r="AD7" i="183"/>
  <c r="E88" i="183"/>
  <c r="D88" i="183"/>
  <c r="AB7" i="183"/>
  <c r="C88" i="183"/>
  <c r="O87" i="183"/>
  <c r="N87" i="183"/>
  <c r="M87" i="183"/>
  <c r="L87" i="183"/>
  <c r="J87" i="183"/>
  <c r="AF6" i="183"/>
  <c r="G87" i="183"/>
  <c r="F87" i="183"/>
  <c r="AD6" i="183"/>
  <c r="E87" i="183"/>
  <c r="D87" i="183"/>
  <c r="AB6" i="183"/>
  <c r="C87" i="183"/>
  <c r="O86" i="183"/>
  <c r="N86" i="183"/>
  <c r="M86" i="183"/>
  <c r="L86" i="183"/>
  <c r="J86" i="183"/>
  <c r="AF5" i="183"/>
  <c r="G86" i="183"/>
  <c r="F86" i="183"/>
  <c r="AD5" i="183"/>
  <c r="E86" i="183"/>
  <c r="D86" i="183"/>
  <c r="AB5" i="183"/>
  <c r="C86" i="183"/>
  <c r="O85" i="183"/>
  <c r="N85" i="183"/>
  <c r="M85" i="183"/>
  <c r="L85" i="183"/>
  <c r="J85" i="183"/>
  <c r="AF4" i="183"/>
  <c r="G85" i="183"/>
  <c r="F85" i="183"/>
  <c r="AD4" i="183"/>
  <c r="E85" i="183"/>
  <c r="D85" i="183"/>
  <c r="AB4" i="183"/>
  <c r="C85" i="183"/>
  <c r="N84" i="183"/>
  <c r="F84" i="183"/>
  <c r="J82" i="183"/>
  <c r="S1" i="183"/>
  <c r="C82" i="183"/>
  <c r="A64" i="183"/>
  <c r="AB34" i="183"/>
  <c r="AB33" i="183"/>
  <c r="AB32" i="183"/>
  <c r="AB31" i="183"/>
  <c r="A31" i="183"/>
  <c r="AB30" i="183"/>
  <c r="AB29" i="183"/>
  <c r="AB28" i="183"/>
  <c r="AB27" i="183"/>
  <c r="AB26" i="183"/>
  <c r="AB25" i="183"/>
  <c r="AB24" i="183"/>
  <c r="AB23" i="183"/>
  <c r="AB22" i="183"/>
  <c r="AB21" i="183"/>
  <c r="AB20" i="183"/>
  <c r="AB19" i="183"/>
  <c r="AB18" i="183"/>
  <c r="G18" i="183"/>
  <c r="AB17" i="183"/>
  <c r="AB16" i="183"/>
  <c r="AB15" i="183"/>
  <c r="D15" i="183"/>
  <c r="D14" i="183"/>
  <c r="O13" i="183"/>
  <c r="D13" i="183"/>
  <c r="O12" i="183"/>
  <c r="D12" i="183"/>
  <c r="O11" i="183"/>
  <c r="O10" i="183"/>
  <c r="D10" i="183"/>
  <c r="O9" i="183"/>
  <c r="D9" i="183"/>
  <c r="O8" i="183"/>
  <c r="D8" i="183"/>
  <c r="A7" i="183"/>
  <c r="A4" i="183"/>
  <c r="AB2" i="183"/>
  <c r="A2" i="183"/>
  <c r="Y1" i="183"/>
  <c r="AD128" i="182"/>
  <c r="AB128" i="182"/>
  <c r="AD127" i="182"/>
  <c r="AB127" i="182"/>
  <c r="AD125" i="182"/>
  <c r="AB125" i="182"/>
  <c r="AD124" i="182"/>
  <c r="AB124" i="182"/>
  <c r="AB122" i="182"/>
  <c r="AB121" i="182"/>
  <c r="AB120" i="182"/>
  <c r="AB118" i="182"/>
  <c r="AD111" i="182"/>
  <c r="AB111" i="182"/>
  <c r="AD110" i="182"/>
  <c r="D14" i="182"/>
  <c r="AB110" i="182"/>
  <c r="AD109" i="182"/>
  <c r="D13" i="182"/>
  <c r="AB109" i="182"/>
  <c r="AD108" i="182"/>
  <c r="D12" i="182"/>
  <c r="AB108" i="182"/>
  <c r="AD105" i="182"/>
  <c r="AB105" i="182"/>
  <c r="AD104" i="182"/>
  <c r="AB104" i="182"/>
  <c r="O90" i="182"/>
  <c r="N90" i="182"/>
  <c r="M90" i="182"/>
  <c r="L90" i="182"/>
  <c r="K90" i="182"/>
  <c r="AF9" i="182"/>
  <c r="G90" i="182"/>
  <c r="F90" i="182"/>
  <c r="AD9" i="182"/>
  <c r="E90" i="182"/>
  <c r="D90" i="182"/>
  <c r="AB9" i="182"/>
  <c r="C90" i="182"/>
  <c r="O89" i="182"/>
  <c r="N89" i="182"/>
  <c r="M89" i="182"/>
  <c r="L89" i="182"/>
  <c r="K89" i="182"/>
  <c r="AF8" i="182"/>
  <c r="G89" i="182"/>
  <c r="F89" i="182"/>
  <c r="AD8" i="182"/>
  <c r="E89" i="182"/>
  <c r="D89" i="182"/>
  <c r="AB8" i="182"/>
  <c r="C89" i="182"/>
  <c r="O88" i="182"/>
  <c r="N88" i="182"/>
  <c r="M88" i="182"/>
  <c r="L88" i="182"/>
  <c r="J88" i="182"/>
  <c r="AF7" i="182"/>
  <c r="G88" i="182"/>
  <c r="F88" i="182"/>
  <c r="AD7" i="182"/>
  <c r="E88" i="182"/>
  <c r="D88" i="182"/>
  <c r="AB7" i="182"/>
  <c r="C88" i="182"/>
  <c r="O87" i="182"/>
  <c r="N87" i="182"/>
  <c r="M87" i="182"/>
  <c r="L87" i="182"/>
  <c r="J87" i="182"/>
  <c r="AF6" i="182"/>
  <c r="G87" i="182"/>
  <c r="F87" i="182"/>
  <c r="AD6" i="182"/>
  <c r="E87" i="182"/>
  <c r="D87" i="182"/>
  <c r="AB6" i="182"/>
  <c r="C87" i="182"/>
  <c r="O86" i="182"/>
  <c r="N86" i="182"/>
  <c r="M86" i="182"/>
  <c r="L86" i="182"/>
  <c r="J86" i="182"/>
  <c r="AF5" i="182"/>
  <c r="G86" i="182"/>
  <c r="F86" i="182"/>
  <c r="AD5" i="182"/>
  <c r="E86" i="182"/>
  <c r="AB5" i="182"/>
  <c r="C86" i="182"/>
  <c r="O85" i="182"/>
  <c r="N85" i="182"/>
  <c r="M85" i="182"/>
  <c r="L85" i="182"/>
  <c r="J85" i="182"/>
  <c r="AF4" i="182"/>
  <c r="G85" i="182"/>
  <c r="F85" i="182"/>
  <c r="AD4" i="182"/>
  <c r="E85" i="182"/>
  <c r="D85" i="182"/>
  <c r="AB4" i="182"/>
  <c r="C85" i="182"/>
  <c r="N84" i="182"/>
  <c r="F84" i="182"/>
  <c r="J82" i="182"/>
  <c r="S1" i="182"/>
  <c r="C82" i="182"/>
  <c r="A64" i="182"/>
  <c r="A49" i="182"/>
  <c r="AB34" i="182"/>
  <c r="AB33" i="182"/>
  <c r="AB32" i="182"/>
  <c r="AB31" i="182"/>
  <c r="A31" i="182"/>
  <c r="AB30" i="182"/>
  <c r="AB29" i="182"/>
  <c r="AB28" i="182"/>
  <c r="AB27" i="182"/>
  <c r="AB26" i="182"/>
  <c r="AB25" i="182"/>
  <c r="AB24" i="182"/>
  <c r="AB23" i="182"/>
  <c r="AB22" i="182"/>
  <c r="AB21" i="182"/>
  <c r="AB20" i="182"/>
  <c r="AB19" i="182"/>
  <c r="AB18" i="182"/>
  <c r="G18" i="182"/>
  <c r="A18" i="182"/>
  <c r="AB17" i="182"/>
  <c r="AB16" i="182"/>
  <c r="AB15" i="182"/>
  <c r="D15" i="182"/>
  <c r="O13" i="182"/>
  <c r="O12" i="182"/>
  <c r="O11" i="182"/>
  <c r="O10" i="182"/>
  <c r="D10" i="182"/>
  <c r="O9" i="182"/>
  <c r="D9" i="182"/>
  <c r="O8" i="182"/>
  <c r="D8" i="182"/>
  <c r="A7" i="182"/>
  <c r="A4" i="182"/>
  <c r="AB2" i="182"/>
  <c r="A2" i="182"/>
  <c r="Y1" i="182"/>
  <c r="AD128" i="181"/>
  <c r="AB128" i="181"/>
  <c r="AD127" i="181"/>
  <c r="AB127" i="181"/>
  <c r="AD125" i="181"/>
  <c r="AB125" i="181"/>
  <c r="AD124" i="181"/>
  <c r="AB124" i="181"/>
  <c r="AB122" i="181"/>
  <c r="AB121" i="181"/>
  <c r="AB120" i="181"/>
  <c r="AB118" i="181"/>
  <c r="AD111" i="181"/>
  <c r="AB111" i="181"/>
  <c r="AD110" i="181"/>
  <c r="AB110" i="181"/>
  <c r="AD109" i="181"/>
  <c r="AB109" i="181"/>
  <c r="AD108" i="181"/>
  <c r="AB108" i="181"/>
  <c r="AD105" i="181"/>
  <c r="AB105" i="181"/>
  <c r="AD104" i="181"/>
  <c r="AB104" i="181"/>
  <c r="O90" i="181"/>
  <c r="N90" i="181"/>
  <c r="M90" i="181"/>
  <c r="L90" i="181"/>
  <c r="K90" i="181"/>
  <c r="AF9" i="181"/>
  <c r="G90" i="181"/>
  <c r="F90" i="181"/>
  <c r="AD9" i="181"/>
  <c r="E90" i="181"/>
  <c r="D90" i="181"/>
  <c r="AB9" i="181"/>
  <c r="C90" i="181"/>
  <c r="O89" i="181"/>
  <c r="N89" i="181"/>
  <c r="M89" i="181"/>
  <c r="L89" i="181"/>
  <c r="K89" i="181"/>
  <c r="AF8" i="181"/>
  <c r="G89" i="181"/>
  <c r="F89" i="181"/>
  <c r="AD8" i="181"/>
  <c r="E89" i="181"/>
  <c r="D89" i="181"/>
  <c r="AB8" i="181"/>
  <c r="C89" i="181"/>
  <c r="O88" i="181"/>
  <c r="N88" i="181"/>
  <c r="M88" i="181"/>
  <c r="L88" i="181"/>
  <c r="J88" i="181"/>
  <c r="AF7" i="181"/>
  <c r="G88" i="181"/>
  <c r="F88" i="181"/>
  <c r="AD7" i="181"/>
  <c r="E88" i="181"/>
  <c r="D88" i="181"/>
  <c r="AB7" i="181"/>
  <c r="C88" i="181"/>
  <c r="O87" i="181"/>
  <c r="N87" i="181"/>
  <c r="M87" i="181"/>
  <c r="L87" i="181"/>
  <c r="J87" i="181"/>
  <c r="AF6" i="181"/>
  <c r="G87" i="181"/>
  <c r="F87" i="181"/>
  <c r="AD6" i="181"/>
  <c r="E87" i="181"/>
  <c r="D87" i="181"/>
  <c r="AB6" i="181"/>
  <c r="C87" i="181"/>
  <c r="O86" i="181"/>
  <c r="N86" i="181"/>
  <c r="M86" i="181"/>
  <c r="L86" i="181"/>
  <c r="J86" i="181"/>
  <c r="AF5" i="181"/>
  <c r="G86" i="181"/>
  <c r="F86" i="181"/>
  <c r="AD5" i="181"/>
  <c r="E86" i="181"/>
  <c r="D86" i="181"/>
  <c r="AB5" i="181"/>
  <c r="C86" i="181"/>
  <c r="O85" i="181"/>
  <c r="N85" i="181"/>
  <c r="M85" i="181"/>
  <c r="L85" i="181"/>
  <c r="J85" i="181"/>
  <c r="AF4" i="181"/>
  <c r="G85" i="181"/>
  <c r="F85" i="181"/>
  <c r="AD4" i="181"/>
  <c r="E85" i="181"/>
  <c r="D85" i="181"/>
  <c r="AB4" i="181"/>
  <c r="C85" i="181"/>
  <c r="N84" i="181"/>
  <c r="F84" i="181"/>
  <c r="J82" i="181"/>
  <c r="S1" i="181"/>
  <c r="C82" i="181"/>
  <c r="A64" i="181"/>
  <c r="AB34" i="181"/>
  <c r="AB33" i="181"/>
  <c r="AB32" i="181"/>
  <c r="AB31" i="181"/>
  <c r="A31" i="181"/>
  <c r="AB30" i="181"/>
  <c r="AB29" i="181"/>
  <c r="AB28" i="181"/>
  <c r="AB27" i="181"/>
  <c r="AB26" i="181"/>
  <c r="AB25" i="181"/>
  <c r="AB24" i="181"/>
  <c r="AB23" i="181"/>
  <c r="AB22" i="181"/>
  <c r="AB21" i="181"/>
  <c r="AB20" i="181"/>
  <c r="AB19" i="181"/>
  <c r="AB18" i="181"/>
  <c r="G18" i="181"/>
  <c r="AB17" i="181"/>
  <c r="AB16" i="181"/>
  <c r="AB15" i="181"/>
  <c r="D15" i="181"/>
  <c r="D14" i="181"/>
  <c r="O13" i="181"/>
  <c r="D13" i="181"/>
  <c r="O12" i="181"/>
  <c r="D12" i="181"/>
  <c r="O11" i="181"/>
  <c r="O10" i="181"/>
  <c r="D10" i="181"/>
  <c r="O9" i="181"/>
  <c r="D9" i="181"/>
  <c r="O8" i="181"/>
  <c r="D8" i="181"/>
  <c r="A7" i="181"/>
  <c r="A4" i="181"/>
  <c r="AB2" i="181"/>
  <c r="A2" i="181"/>
  <c r="Y1" i="181"/>
  <c r="AD128" i="180"/>
  <c r="AB128" i="180"/>
  <c r="AD127" i="180"/>
  <c r="AB127" i="180"/>
  <c r="AD125" i="180"/>
  <c r="AB125" i="180"/>
  <c r="AD124" i="180"/>
  <c r="AB124" i="180"/>
  <c r="AB122" i="180"/>
  <c r="AB121" i="180"/>
  <c r="AB120" i="180"/>
  <c r="AB118" i="180"/>
  <c r="AD111" i="180"/>
  <c r="AB111" i="180"/>
  <c r="AD110" i="180"/>
  <c r="AB110" i="180"/>
  <c r="AD109" i="180"/>
  <c r="AB109" i="180"/>
  <c r="AD108" i="180"/>
  <c r="AB108" i="180"/>
  <c r="AD105" i="180"/>
  <c r="AB105" i="180"/>
  <c r="AD104" i="180"/>
  <c r="AB104" i="180"/>
  <c r="O90" i="180"/>
  <c r="N90" i="180"/>
  <c r="M90" i="180"/>
  <c r="L90" i="180"/>
  <c r="K90" i="180"/>
  <c r="AF9" i="180"/>
  <c r="G90" i="180"/>
  <c r="F90" i="180"/>
  <c r="AD9" i="180"/>
  <c r="E90" i="180"/>
  <c r="D90" i="180"/>
  <c r="AB9" i="180"/>
  <c r="C90" i="180"/>
  <c r="O89" i="180"/>
  <c r="N89" i="180"/>
  <c r="M89" i="180"/>
  <c r="L89" i="180"/>
  <c r="K89" i="180"/>
  <c r="AF8" i="180"/>
  <c r="G89" i="180"/>
  <c r="F89" i="180"/>
  <c r="AD8" i="180"/>
  <c r="E89" i="180"/>
  <c r="D89" i="180"/>
  <c r="AB8" i="180"/>
  <c r="C89" i="180"/>
  <c r="O88" i="180"/>
  <c r="N88" i="180"/>
  <c r="M88" i="180"/>
  <c r="L88" i="180"/>
  <c r="J88" i="180"/>
  <c r="AF7" i="180"/>
  <c r="G88" i="180"/>
  <c r="F88" i="180"/>
  <c r="AD7" i="180"/>
  <c r="E88" i="180"/>
  <c r="D88" i="180"/>
  <c r="AB7" i="180"/>
  <c r="C88" i="180"/>
  <c r="O87" i="180"/>
  <c r="N87" i="180"/>
  <c r="M87" i="180"/>
  <c r="L87" i="180"/>
  <c r="J87" i="180"/>
  <c r="AF6" i="180"/>
  <c r="G87" i="180"/>
  <c r="F87" i="180"/>
  <c r="AD6" i="180"/>
  <c r="E87" i="180"/>
  <c r="D87" i="180"/>
  <c r="AB6" i="180"/>
  <c r="C87" i="180"/>
  <c r="O86" i="180"/>
  <c r="N86" i="180"/>
  <c r="M86" i="180"/>
  <c r="L86" i="180"/>
  <c r="J86" i="180"/>
  <c r="AF5" i="180"/>
  <c r="G86" i="180"/>
  <c r="F86" i="180"/>
  <c r="AD5" i="180"/>
  <c r="E86" i="180"/>
  <c r="D86" i="180"/>
  <c r="AB5" i="180"/>
  <c r="C86" i="180"/>
  <c r="O85" i="180"/>
  <c r="N85" i="180"/>
  <c r="M85" i="180"/>
  <c r="L85" i="180"/>
  <c r="J85" i="180"/>
  <c r="AF4" i="180"/>
  <c r="G85" i="180"/>
  <c r="F85" i="180"/>
  <c r="AD4" i="180"/>
  <c r="E85" i="180"/>
  <c r="D85" i="180"/>
  <c r="AB4" i="180"/>
  <c r="C85" i="180"/>
  <c r="N84" i="180"/>
  <c r="F84" i="180"/>
  <c r="J82" i="180"/>
  <c r="S1" i="180"/>
  <c r="C82" i="180"/>
  <c r="A64" i="180"/>
  <c r="AB34" i="180"/>
  <c r="AB33" i="180"/>
  <c r="AB32" i="180"/>
  <c r="AB31" i="180"/>
  <c r="A31" i="180"/>
  <c r="AB30" i="180"/>
  <c r="AB29" i="180"/>
  <c r="AB28" i="180"/>
  <c r="AB27" i="180"/>
  <c r="AB26" i="180"/>
  <c r="AB25" i="180"/>
  <c r="AB24" i="180"/>
  <c r="AB23" i="180"/>
  <c r="AB22" i="180"/>
  <c r="AB21" i="180"/>
  <c r="AB20" i="180"/>
  <c r="AB19" i="180"/>
  <c r="AB18" i="180"/>
  <c r="G18" i="180"/>
  <c r="AB17" i="180"/>
  <c r="AB16" i="180"/>
  <c r="AB15" i="180"/>
  <c r="D15" i="180"/>
  <c r="D14" i="180"/>
  <c r="O13" i="180"/>
  <c r="D13" i="180"/>
  <c r="O12" i="180"/>
  <c r="D12" i="180"/>
  <c r="O11" i="180"/>
  <c r="O10" i="180"/>
  <c r="D10" i="180"/>
  <c r="O9" i="180"/>
  <c r="D9" i="180"/>
  <c r="O8" i="180"/>
  <c r="D8" i="180"/>
  <c r="A7" i="180"/>
  <c r="A4" i="180"/>
  <c r="AB2" i="180"/>
  <c r="A2" i="180"/>
  <c r="Y1" i="180"/>
  <c r="J34" i="179"/>
  <c r="J33" i="179"/>
  <c r="J32" i="179"/>
  <c r="J31" i="179"/>
  <c r="J30" i="179"/>
  <c r="J29" i="179"/>
  <c r="J28" i="179"/>
  <c r="J27" i="179"/>
  <c r="J26" i="179"/>
  <c r="J25" i="179"/>
  <c r="J24" i="179"/>
  <c r="J23" i="179"/>
  <c r="J22" i="179"/>
  <c r="J21" i="179"/>
  <c r="J20" i="179"/>
  <c r="J19" i="179"/>
  <c r="J18" i="179"/>
  <c r="J17" i="179"/>
  <c r="J16" i="179"/>
  <c r="J15" i="179"/>
  <c r="J2" i="179"/>
  <c r="G1" i="179"/>
  <c r="A18" i="248"/>
  <c r="A49" i="248"/>
  <c r="A18" i="246"/>
  <c r="A49" i="246"/>
  <c r="A18" i="245"/>
  <c r="A49" i="245"/>
  <c r="A18" i="244"/>
  <c r="A49" i="244"/>
  <c r="A18" i="243"/>
  <c r="A49" i="243"/>
  <c r="A18" i="242"/>
  <c r="A49" i="242"/>
  <c r="A18" i="241"/>
  <c r="A49" i="241"/>
  <c r="A18" i="240"/>
  <c r="A49" i="240"/>
  <c r="A18" i="239"/>
  <c r="A49" i="239"/>
  <c r="A18" i="238"/>
  <c r="A49" i="238"/>
  <c r="A18" i="237"/>
  <c r="A49" i="237"/>
  <c r="A18" i="235"/>
  <c r="A49" i="235"/>
  <c r="A18" i="234"/>
  <c r="A49" i="234"/>
  <c r="A18" i="233"/>
  <c r="A49" i="233"/>
  <c r="A18" i="232"/>
  <c r="A49" i="232"/>
  <c r="A18" i="230"/>
  <c r="A49" i="230"/>
  <c r="A18" i="229"/>
  <c r="A49" i="229"/>
  <c r="A18" i="228"/>
  <c r="A49" i="228"/>
  <c r="A18" i="227"/>
  <c r="A49" i="227"/>
  <c r="A18" i="226"/>
  <c r="A49" i="226"/>
  <c r="A18" i="225"/>
  <c r="A49" i="225"/>
  <c r="A18" i="224"/>
  <c r="A49" i="224"/>
  <c r="A18" i="223"/>
  <c r="A49" i="223"/>
  <c r="A18" i="221"/>
  <c r="A49" i="221"/>
  <c r="A18" i="218"/>
  <c r="A49" i="218"/>
  <c r="A18" i="217"/>
  <c r="A49" i="217"/>
  <c r="A18" i="215"/>
  <c r="A49" i="215"/>
  <c r="A18" i="214"/>
  <c r="A49" i="214"/>
  <c r="A18" i="213"/>
  <c r="A49" i="213"/>
  <c r="A18" i="212"/>
  <c r="A49" i="212"/>
  <c r="A18" i="211"/>
  <c r="A49" i="211"/>
  <c r="A18" i="210"/>
  <c r="A49" i="210"/>
  <c r="A18" i="209"/>
  <c r="A49" i="209"/>
  <c r="A18" i="207"/>
  <c r="A49" i="207"/>
  <c r="A18" i="206"/>
  <c r="A49" i="206"/>
  <c r="A18" i="205"/>
  <c r="A49" i="205"/>
  <c r="A18" i="204"/>
  <c r="A49" i="204"/>
  <c r="A18" i="203"/>
  <c r="A49" i="203"/>
  <c r="A18" i="201"/>
  <c r="A49" i="201"/>
  <c r="A18" i="200"/>
  <c r="A49" i="200"/>
  <c r="A18" i="199"/>
  <c r="A49" i="199"/>
  <c r="A18" i="198"/>
  <c r="A49" i="198"/>
  <c r="A18" i="197"/>
  <c r="A49" i="197"/>
  <c r="A18" i="196"/>
  <c r="A49" i="196"/>
  <c r="A18" i="195"/>
  <c r="A49" i="195"/>
  <c r="A18" i="193"/>
  <c r="A49" i="193"/>
  <c r="A18" i="192"/>
  <c r="A49" i="192"/>
  <c r="A18" i="191"/>
  <c r="A49" i="191"/>
  <c r="A18" i="190"/>
  <c r="A49" i="190"/>
  <c r="A18" i="189"/>
  <c r="A49" i="189"/>
  <c r="A18" i="188"/>
  <c r="A49" i="188"/>
  <c r="A18" i="187"/>
  <c r="A49" i="187"/>
  <c r="A18" i="186"/>
  <c r="A49" i="186"/>
  <c r="A18" i="185"/>
  <c r="A49" i="185"/>
  <c r="A18" i="184"/>
  <c r="A49" i="184"/>
  <c r="A18" i="183"/>
  <c r="A49" i="183"/>
  <c r="D86" i="182"/>
  <c r="A18" i="181"/>
  <c r="A49" i="181"/>
  <c r="A18" i="180"/>
  <c r="A49" i="180"/>
</calcChain>
</file>

<file path=xl/sharedStrings.xml><?xml version="1.0" encoding="utf-8"?>
<sst xmlns="http://schemas.openxmlformats.org/spreadsheetml/2006/main" count="13445" uniqueCount="270">
  <si>
    <t>Change in</t>
  </si>
  <si>
    <t>Number</t>
  </si>
  <si>
    <t>last year</t>
  </si>
  <si>
    <t>Jobs</t>
  </si>
  <si>
    <t>Held by men</t>
  </si>
  <si>
    <t>Held by women</t>
  </si>
  <si>
    <t>Employed persons</t>
  </si>
  <si>
    <t>Total employment income</t>
  </si>
  <si>
    <t>Number of jobs and employed persons in</t>
  </si>
  <si>
    <t>Median employee income per job in</t>
  </si>
  <si>
    <t>Single job holders</t>
  </si>
  <si>
    <t>Multiple job holders</t>
  </si>
  <si>
    <t>OMUEs</t>
  </si>
  <si>
    <t>Number of jobs</t>
  </si>
  <si>
    <t>Type of organisation</t>
  </si>
  <si>
    <t>Private sector entities</t>
  </si>
  <si>
    <t>Incorporated</t>
  </si>
  <si>
    <t>Unincorporated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</si>
  <si>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</si>
  <si>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</si>
  <si>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</si>
  <si>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</si>
  <si>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</si>
  <si>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</si>
  <si>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Spotlight</t>
  </si>
  <si>
    <t>Formatted</t>
  </si>
  <si>
    <t>1 year mv</t>
  </si>
  <si>
    <t>5 year mv</t>
  </si>
  <si>
    <t>Total jobs</t>
  </si>
  <si>
    <t>Duration adjusted median income</t>
  </si>
  <si>
    <t>Employee jobs</t>
  </si>
  <si>
    <t>OMUE jobs</t>
  </si>
  <si>
    <t>Jobs per industry</t>
  </si>
  <si>
    <t>Distribution</t>
  </si>
  <si>
    <t>Total job holders</t>
  </si>
  <si>
    <t>Jobs by age/sex</t>
  </si>
  <si>
    <t>Male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</si>
  <si>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</si>
  <si>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</si>
  <si>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</si>
  <si>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</si>
  <si>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</si>
  <si>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</si>
  <si>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</si>
  <si>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</si>
  <si>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</si>
  <si>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</si>
  <si>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</si>
  <si>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</si>
  <si>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</si>
  <si>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</si>
  <si>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</si>
  <si>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</si>
  <si>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</si>
  <si>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Total</t>
  </si>
  <si>
    <t>Female</t>
  </si>
  <si>
    <t>Employed persons by occupation</t>
  </si>
  <si>
    <t>Managers</t>
  </si>
  <si>
    <t>Professionals</t>
  </si>
  <si>
    <t>Labourers</t>
  </si>
  <si>
    <t>2015-16</t>
  </si>
  <si>
    <t>2012-13</t>
  </si>
  <si>
    <t>2013-14</t>
  </si>
  <si>
    <t>2014-15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</si>
  <si>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</si>
  <si>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</si>
  <si>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</si>
  <si>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</si>
  <si>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</si>
  <si>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</si>
  <si>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</si>
  <si>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</si>
  <si>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</si>
  <si>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</si>
  <si>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</si>
  <si>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</si>
  <si>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</si>
  <si>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</si>
  <si>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</si>
  <si>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</si>
  <si>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</si>
  <si>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</si>
  <si>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</si>
  <si>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Total all services</t>
  </si>
  <si>
    <t xml:space="preserve">            Australian Bureau of Statistics</t>
  </si>
  <si>
    <t>Males</t>
  </si>
  <si>
    <t>Females</t>
  </si>
  <si>
    <t>Duration adjusted median income (jobs)</t>
  </si>
  <si>
    <t>%</t>
  </si>
  <si>
    <t>Employees</t>
  </si>
  <si>
    <t>Owner Managers of Unincorporated Enterprises</t>
  </si>
  <si>
    <t>Persons</t>
  </si>
  <si>
    <t>Multi jobs male</t>
  </si>
  <si>
    <t>Multi jobs female</t>
  </si>
  <si>
    <t>2016-17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</si>
  <si>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</si>
  <si>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</si>
  <si>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</si>
  <si>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</si>
  <si>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Further information about these and related statistics is available from the ABS website www.abs.gov.au, or contact the National Information and Referral Service on 1300 135 070.</t>
  </si>
  <si>
    <t>Average age of employed persons</t>
  </si>
  <si>
    <t>Yrs</t>
  </si>
  <si>
    <t>Median income per job</t>
  </si>
  <si>
    <t>Persons average age</t>
  </si>
  <si>
    <t>Persons employees</t>
  </si>
  <si>
    <t>Persons OMUEs</t>
  </si>
  <si>
    <t>Persons both employees and OMUEs</t>
  </si>
  <si>
    <t>Employees plus both emp/OMUE</t>
  </si>
  <si>
    <t>OMUEs plus both emp/OMUE</t>
  </si>
  <si>
    <t>Employed persons male</t>
  </si>
  <si>
    <t>Employed persons female</t>
  </si>
  <si>
    <t>Campbelltown</t>
  </si>
  <si>
    <t>Kingston</t>
  </si>
  <si>
    <t>Adelaide</t>
  </si>
  <si>
    <t>Adelaide Hills</t>
  </si>
  <si>
    <t>Adelaide Plains</t>
  </si>
  <si>
    <t>Alexandrina</t>
  </si>
  <si>
    <t>Anangu Pitjantjatjara</t>
  </si>
  <si>
    <t>Barossa</t>
  </si>
  <si>
    <t>Barunga West</t>
  </si>
  <si>
    <t>Berri and Barmera</t>
  </si>
  <si>
    <t>Burnside</t>
  </si>
  <si>
    <t>10.10</t>
  </si>
  <si>
    <t>Ceduna</t>
  </si>
  <si>
    <t>Charles Sturt</t>
  </si>
  <si>
    <t>Clare and Gilbert Valleys</t>
  </si>
  <si>
    <t>Cleve</t>
  </si>
  <si>
    <t>Coober Pedy</t>
  </si>
  <si>
    <t>Copper Coast</t>
  </si>
  <si>
    <t>Elliston</t>
  </si>
  <si>
    <t>Flinders Ranges</t>
  </si>
  <si>
    <t>Franklin Harbour</t>
  </si>
  <si>
    <t>Gawler</t>
  </si>
  <si>
    <t>10.20</t>
  </si>
  <si>
    <t>Goyder</t>
  </si>
  <si>
    <t>Grant</t>
  </si>
  <si>
    <t>Holdfast Bay</t>
  </si>
  <si>
    <t>Kangaroo Island</t>
  </si>
  <si>
    <t>Karoonda East Murray</t>
  </si>
  <si>
    <t>Kimba</t>
  </si>
  <si>
    <t>Light</t>
  </si>
  <si>
    <t>Lower Eyre Peninsula</t>
  </si>
  <si>
    <t>Loxton Waikerie</t>
  </si>
  <si>
    <t>10.30</t>
  </si>
  <si>
    <t>Maralinga Tjarutja</t>
  </si>
  <si>
    <t>Marion</t>
  </si>
  <si>
    <t>Mid Murray</t>
  </si>
  <si>
    <t>Mitcham</t>
  </si>
  <si>
    <t>Mount Barker</t>
  </si>
  <si>
    <t>Mount Gambier</t>
  </si>
  <si>
    <t>Mount Remarkable</t>
  </si>
  <si>
    <t>Murray Bridge</t>
  </si>
  <si>
    <t>Naracoorte and Lucindale</t>
  </si>
  <si>
    <t>Northern Areas</t>
  </si>
  <si>
    <t>10.40</t>
  </si>
  <si>
    <t>Norwood Payneham St Peters</t>
  </si>
  <si>
    <t>Onkaparinga</t>
  </si>
  <si>
    <t>Orroroo/Carrieton</t>
  </si>
  <si>
    <t>Peterborough</t>
  </si>
  <si>
    <t>Playford</t>
  </si>
  <si>
    <t>Port Adelaide Enfield</t>
  </si>
  <si>
    <t>Port Augusta</t>
  </si>
  <si>
    <t>Port Lincoln</t>
  </si>
  <si>
    <t>Port Pirie City and Dists</t>
  </si>
  <si>
    <t>Prospect</t>
  </si>
  <si>
    <t>10.50</t>
  </si>
  <si>
    <t>Renmark Paringa</t>
  </si>
  <si>
    <t>Robe</t>
  </si>
  <si>
    <t>Roxby Downs</t>
  </si>
  <si>
    <t>Salisbury</t>
  </si>
  <si>
    <t>Southern Mallee</t>
  </si>
  <si>
    <t>Streaky Bay</t>
  </si>
  <si>
    <t>Tatiara</t>
  </si>
  <si>
    <t>Tea Tree Gully</t>
  </si>
  <si>
    <t>The Coorong</t>
  </si>
  <si>
    <t>Tumby Bay</t>
  </si>
  <si>
    <t>10.60</t>
  </si>
  <si>
    <t>Unley</t>
  </si>
  <si>
    <t>Victor Harbor</t>
  </si>
  <si>
    <t>Wakefield</t>
  </si>
  <si>
    <t>Walkerville</t>
  </si>
  <si>
    <t>Wattle Range</t>
  </si>
  <si>
    <t>West Torrens</t>
  </si>
  <si>
    <t>Whyalla</t>
  </si>
  <si>
    <t>Wudinna</t>
  </si>
  <si>
    <t>Yankalilla</t>
  </si>
  <si>
    <t>Yorke Peninsula</t>
  </si>
  <si>
    <t>10.70</t>
  </si>
  <si>
    <t>1 Year mv</t>
  </si>
  <si>
    <t>7 Year mv</t>
  </si>
  <si>
    <t>2017-18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</si>
  <si>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</si>
  <si>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</si>
  <si>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</si>
  <si>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</si>
  <si>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</si>
  <si>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© Commonwealth of Australia 2021</t>
  </si>
  <si>
    <t>Change</t>
  </si>
  <si>
    <t>* Totals may differ from the sum of their components due to perturbation</t>
  </si>
  <si>
    <t>and data which could not be classified to component characteristics.</t>
  </si>
  <si>
    <t>2018-19</t>
  </si>
  <si>
    <t>Jobs in Australia: Table 10. South Australia Spotlights by Local Government Areas 2018-19</t>
  </si>
  <si>
    <t>10.9</t>
  </si>
  <si>
    <t>South Australia</t>
  </si>
  <si>
    <t>10.1</t>
  </si>
  <si>
    <t>10.2</t>
  </si>
  <si>
    <t>10.3</t>
  </si>
  <si>
    <t>10.4</t>
  </si>
  <si>
    <t>10.5</t>
  </si>
  <si>
    <t>10.6</t>
  </si>
  <si>
    <t>10.7</t>
  </si>
  <si>
    <t>10.8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</si>
  <si>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</si>
  <si>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</si>
  <si>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</si>
  <si>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</si>
  <si>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</si>
  <si>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</si>
  <si>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</si>
  <si>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</si>
  <si>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</si>
  <si>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</si>
  <si>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</si>
  <si>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</si>
  <si>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</si>
  <si>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</si>
  <si>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</si>
  <si>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</si>
  <si>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</si>
  <si>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</si>
  <si>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</si>
  <si>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</si>
  <si>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</si>
  <si>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</si>
  <si>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</si>
  <si>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</si>
  <si>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</si>
  <si>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</si>
  <si>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</si>
  <si>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10.41</t>
  </si>
  <si>
    <t>10.42</t>
  </si>
  <si>
    <t>10.43</t>
  </si>
  <si>
    <t>10.44</t>
  </si>
  <si>
    <t>10.45</t>
  </si>
  <si>
    <t>10.46</t>
  </si>
  <si>
    <t>10.47</t>
  </si>
  <si>
    <t>10.48</t>
  </si>
  <si>
    <t>10.49</t>
  </si>
  <si>
    <t>10.51</t>
  </si>
  <si>
    <t>10.52</t>
  </si>
  <si>
    <t>10.53</t>
  </si>
  <si>
    <t>10.54</t>
  </si>
  <si>
    <t>10.55</t>
  </si>
  <si>
    <t>10.56</t>
  </si>
  <si>
    <t>10.57</t>
  </si>
  <si>
    <t>10.58</t>
  </si>
  <si>
    <t>10.59</t>
  </si>
  <si>
    <t>10.61</t>
  </si>
  <si>
    <t>10.62</t>
  </si>
  <si>
    <t>10.63</t>
  </si>
  <si>
    <t>10.64</t>
  </si>
  <si>
    <t>10.65</t>
  </si>
  <si>
    <t>10.66</t>
  </si>
  <si>
    <t>10.67</t>
  </si>
  <si>
    <t>10.68</t>
  </si>
  <si>
    <t>10.69</t>
  </si>
  <si>
    <t>Released at 11.30am (Canberra time) 26 October 2021</t>
  </si>
  <si>
    <t>* Data for some LGAs are supressed due to small counts.</t>
  </si>
  <si>
    <t>Multiple Job Holders</t>
  </si>
  <si>
    <t>Single Job Holders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</si>
</sst>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sz val="8"/>
      <color rgb="FF6E6E73"/>
      <name val="Segoe UI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7" fillId="0" borderId="11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</cellStyleXfs>
  <cellXfs count="148">
    <xf numFmtId="0" fontId="0" fillId="0" borderId="0" xfId="0"/>
    <xf numFmtId="0" fontId="4" fillId="0" borderId="0" xfId="3" applyFont="1" applyBorder="1" applyAlignment="1">
      <alignment vertical="center"/>
    </xf>
    <xf numFmtId="0" fontId="7" fillId="0" borderId="0" xfId="0" applyFont="1"/>
    <xf numFmtId="0" fontId="8" fillId="3" borderId="0" xfId="3" applyFont="1" applyFill="1" applyAlignment="1">
      <alignment vertical="center"/>
    </xf>
    <xf numFmtId="0" fontId="0" fillId="0" borderId="0" xfId="0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12" fillId="0" borderId="0" xfId="3" applyFont="1" applyFill="1"/>
    <xf numFmtId="0" fontId="12" fillId="0" borderId="0" xfId="3" applyFont="1" applyBorder="1" applyAlignment="1">
      <alignment horizontal="left"/>
    </xf>
    <xf numFmtId="0" fontId="13" fillId="0" borderId="0" xfId="3" applyFont="1"/>
    <xf numFmtId="0" fontId="14" fillId="0" borderId="0" xfId="0" applyFont="1"/>
    <xf numFmtId="0" fontId="3" fillId="0" borderId="10" xfId="3" applyBorder="1" applyAlignment="1" applyProtection="1">
      <alignment wrapText="1"/>
      <protection locked="0"/>
    </xf>
    <xf numFmtId="0" fontId="3" fillId="0" borderId="10" xfId="3" applyBorder="1" applyAlignment="1">
      <alignment wrapText="1"/>
    </xf>
    <xf numFmtId="0" fontId="12" fillId="0" borderId="0" xfId="5" applyFont="1" applyAlignment="1" applyProtection="1"/>
    <xf numFmtId="0" fontId="10" fillId="0" borderId="0" xfId="5" applyAlignment="1" applyProtection="1"/>
    <xf numFmtId="0" fontId="3" fillId="0" borderId="0" xfId="3" applyFont="1" applyBorder="1" applyAlignment="1">
      <alignment horizontal="left"/>
    </xf>
    <xf numFmtId="0" fontId="12" fillId="0" borderId="0" xfId="3" applyFont="1"/>
    <xf numFmtId="0" fontId="3" fillId="0" borderId="0" xfId="3"/>
    <xf numFmtId="0" fontId="10" fillId="0" borderId="0" xfId="5" applyAlignment="1" applyProtection="1">
      <alignment horizontal="right"/>
    </xf>
    <xf numFmtId="0" fontId="16" fillId="0" borderId="0" xfId="5" applyFont="1" applyFill="1" applyAlignment="1" applyProtection="1">
      <alignment horizontal="left" wrapText="1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7" fillId="0" borderId="11" xfId="6" applyAlignment="1">
      <alignment horizontal="right"/>
    </xf>
    <xf numFmtId="0" fontId="27" fillId="0" borderId="11" xfId="6" applyFill="1" applyAlignment="1">
      <alignment horizontal="right"/>
    </xf>
    <xf numFmtId="0" fontId="6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7" fillId="0" borderId="0" xfId="7"/>
    <xf numFmtId="0" fontId="0" fillId="0" borderId="0" xfId="0" applyAlignment="1">
      <alignment horizontal="right"/>
    </xf>
    <xf numFmtId="2" fontId="0" fillId="0" borderId="0" xfId="1" applyNumberFormat="1" applyFont="1"/>
    <xf numFmtId="0" fontId="27" fillId="0" borderId="0" xfId="7" applyAlignment="1">
      <alignment horizontal="left" indent="1"/>
    </xf>
    <xf numFmtId="0" fontId="23" fillId="0" borderId="3" xfId="0" applyFont="1" applyBorder="1" applyProtection="1">
      <protection locked="0" hidden="1"/>
    </xf>
    <xf numFmtId="0" fontId="23" fillId="0" borderId="5" xfId="0" applyFont="1" applyBorder="1" applyAlignment="1" applyProtection="1">
      <alignment horizontal="left" indent="1"/>
      <protection locked="0" hidden="1"/>
    </xf>
    <xf numFmtId="0" fontId="17" fillId="0" borderId="5" xfId="0" applyFont="1" applyBorder="1" applyProtection="1">
      <protection locked="0" hidden="1"/>
    </xf>
    <xf numFmtId="3" fontId="0" fillId="0" borderId="0" xfId="0" applyNumberFormat="1"/>
    <xf numFmtId="0" fontId="16" fillId="0" borderId="5" xfId="0" applyFont="1" applyBorder="1" applyAlignment="1" applyProtection="1">
      <alignment horizontal="left" indent="1"/>
      <protection locked="0" hidden="1"/>
    </xf>
    <xf numFmtId="0" fontId="27" fillId="0" borderId="11" xfId="6"/>
    <xf numFmtId="0" fontId="23" fillId="0" borderId="8" xfId="0" applyFont="1" applyBorder="1" applyProtection="1">
      <protection locked="0" hidden="1"/>
    </xf>
    <xf numFmtId="0" fontId="23" fillId="0" borderId="8" xfId="0" applyFont="1" applyBorder="1" applyAlignment="1" applyProtection="1">
      <alignment horizontal="right"/>
      <protection locked="0" hidden="1"/>
    </xf>
    <xf numFmtId="0" fontId="23" fillId="0" borderId="9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left" indent="1"/>
    </xf>
    <xf numFmtId="4" fontId="0" fillId="0" borderId="0" xfId="0" applyNumberFormat="1"/>
    <xf numFmtId="0" fontId="28" fillId="0" borderId="12" xfId="8" applyAlignment="1">
      <alignment horizontal="left" indent="1"/>
    </xf>
    <xf numFmtId="4" fontId="28" fillId="0" borderId="12" xfId="8" applyNumberFormat="1"/>
    <xf numFmtId="3" fontId="28" fillId="0" borderId="12" xfId="8" applyNumberFormat="1"/>
    <xf numFmtId="9" fontId="28" fillId="0" borderId="12" xfId="8" applyNumberFormat="1"/>
    <xf numFmtId="2" fontId="0" fillId="0" borderId="0" xfId="0" applyNumberFormat="1"/>
    <xf numFmtId="0" fontId="27" fillId="0" borderId="11" xfId="6" applyAlignment="1">
      <alignment horizontal="left"/>
    </xf>
    <xf numFmtId="0" fontId="18" fillId="2" borderId="0" xfId="0" applyFont="1" applyFill="1" applyProtection="1">
      <protection locked="0" hidden="1"/>
    </xf>
    <xf numFmtId="0" fontId="19" fillId="2" borderId="0" xfId="0" applyFont="1" applyFill="1" applyProtection="1">
      <protection locked="0" hidden="1"/>
    </xf>
    <xf numFmtId="0" fontId="18" fillId="2" borderId="0" xfId="0" applyFont="1" applyFill="1" applyAlignment="1" applyProtection="1">
      <alignment horizontal="right"/>
      <protection locked="0" hidden="1"/>
    </xf>
    <xf numFmtId="0" fontId="18" fillId="0" borderId="0" xfId="0" applyFont="1" applyProtection="1">
      <protection locked="0" hidden="1"/>
    </xf>
    <xf numFmtId="0" fontId="2" fillId="4" borderId="1" xfId="2" applyFill="1"/>
    <xf numFmtId="0" fontId="2" fillId="4" borderId="1" xfId="2" applyFill="1" applyAlignment="1">
      <alignment horizontal="center"/>
    </xf>
    <xf numFmtId="0" fontId="2" fillId="4" borderId="1" xfId="2" applyFill="1" applyAlignment="1">
      <alignment horizontal="right"/>
    </xf>
    <xf numFmtId="9" fontId="0" fillId="0" borderId="0" xfId="1" applyFont="1"/>
    <xf numFmtId="0" fontId="0" fillId="0" borderId="0" xfId="0" applyAlignment="1">
      <alignment horizontal="left" indent="2"/>
    </xf>
    <xf numFmtId="0" fontId="10" fillId="0" borderId="0" xfId="5" quotePrefix="1" applyAlignment="1" applyProtection="1">
      <alignment horizontal="right"/>
    </xf>
    <xf numFmtId="0" fontId="0" fillId="0" borderId="0" xfId="0"/>
    <xf numFmtId="0" fontId="11" fillId="0" borderId="0" xfId="5" applyFont="1" applyAlignment="1" applyProtection="1"/>
    <xf numFmtId="0" fontId="24" fillId="0" borderId="0" xfId="0" applyFont="1" applyAlignment="1">
      <alignment horizontal="left" vertical="center" indent="1"/>
    </xf>
    <xf numFmtId="0" fontId="9" fillId="0" borderId="0" xfId="3" applyFont="1" applyProtection="1">
      <protection locked="0" hidden="1"/>
    </xf>
    <xf numFmtId="0" fontId="4" fillId="0" borderId="0" xfId="3" applyFont="1" applyAlignment="1" applyProtection="1">
      <alignment vertical="center"/>
      <protection locked="0" hidden="1"/>
    </xf>
    <xf numFmtId="0" fontId="0" fillId="0" borderId="0" xfId="0" applyAlignment="1" applyProtection="1">
      <alignment horizontal="left"/>
      <protection locked="0" hidden="1"/>
    </xf>
    <xf numFmtId="0" fontId="0" fillId="0" borderId="0" xfId="0" applyAlignment="1" applyProtection="1">
      <alignment horizontal="left" vertical="center" indent="1"/>
      <protection locked="0" hidden="1"/>
    </xf>
    <xf numFmtId="0" fontId="17" fillId="0" borderId="0" xfId="0" applyFont="1" applyProtection="1">
      <protection locked="0" hidden="1"/>
    </xf>
    <xf numFmtId="0" fontId="22" fillId="0" borderId="2" xfId="0" applyFont="1" applyBorder="1" applyAlignment="1" applyProtection="1">
      <alignment vertical="center"/>
      <protection locked="0" hidden="1"/>
    </xf>
    <xf numFmtId="0" fontId="16" fillId="0" borderId="3" xfId="0" applyFont="1" applyBorder="1" applyProtection="1">
      <protection locked="0" hidden="1"/>
    </xf>
    <xf numFmtId="3" fontId="22" fillId="0" borderId="3" xfId="0" applyNumberFormat="1" applyFont="1" applyBorder="1" applyAlignment="1" applyProtection="1">
      <alignment horizontal="right"/>
      <protection locked="0" hidden="1"/>
    </xf>
    <xf numFmtId="0" fontId="16" fillId="0" borderId="4" xfId="0" applyFont="1" applyBorder="1" applyAlignment="1" applyProtection="1">
      <alignment horizontal="right"/>
      <protection locked="0" hidden="1"/>
    </xf>
    <xf numFmtId="0" fontId="16" fillId="0" borderId="3" xfId="0" applyFont="1" applyBorder="1" applyAlignment="1" applyProtection="1">
      <alignment vertical="center"/>
      <protection locked="0" hidden="1"/>
    </xf>
    <xf numFmtId="0" fontId="16" fillId="0" borderId="3" xfId="0" applyFont="1" applyBorder="1" applyAlignment="1" applyProtection="1">
      <alignment horizontal="center" vertical="center"/>
      <protection locked="0" hidden="1"/>
    </xf>
    <xf numFmtId="0" fontId="22" fillId="0" borderId="3" xfId="0" applyFont="1" applyBorder="1" applyAlignment="1" applyProtection="1">
      <alignment horizontal="right"/>
      <protection locked="0" hidden="1"/>
    </xf>
    <xf numFmtId="0" fontId="16" fillId="0" borderId="0" xfId="0" applyFont="1" applyProtection="1">
      <protection locked="0" hidden="1"/>
    </xf>
    <xf numFmtId="0" fontId="23" fillId="0" borderId="0" xfId="0" applyFont="1" applyProtection="1">
      <protection locked="0" hidden="1"/>
    </xf>
    <xf numFmtId="165" fontId="16" fillId="0" borderId="0" xfId="0" applyNumberFormat="1" applyFont="1" applyAlignment="1" applyProtection="1">
      <alignment horizontal="right"/>
      <protection locked="0" hidden="1"/>
    </xf>
    <xf numFmtId="0" fontId="16" fillId="0" borderId="6" xfId="0" applyFont="1" applyBorder="1" applyAlignment="1" applyProtection="1">
      <alignment horizontal="center"/>
      <protection locked="0" hidden="1"/>
    </xf>
    <xf numFmtId="0" fontId="16" fillId="0" borderId="5" xfId="0" applyFont="1" applyBorder="1" applyAlignment="1" applyProtection="1">
      <alignment horizontal="left" indent="2"/>
      <protection locked="0" hidden="1"/>
    </xf>
    <xf numFmtId="0" fontId="16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0" fontId="16" fillId="0" borderId="5" xfId="0" applyFont="1" applyBorder="1" applyAlignment="1" applyProtection="1">
      <alignment horizontal="left" vertical="center" indent="1"/>
      <protection locked="0" hidden="1"/>
    </xf>
    <xf numFmtId="0" fontId="23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vertical="center" wrapText="1"/>
      <protection locked="0" hidden="1"/>
    </xf>
    <xf numFmtId="0" fontId="23" fillId="0" borderId="0" xfId="0" applyFont="1" applyAlignment="1" applyProtection="1">
      <alignment horizontal="right"/>
      <protection locked="0" hidden="1"/>
    </xf>
    <xf numFmtId="0" fontId="23" fillId="0" borderId="7" xfId="0" applyFont="1" applyBorder="1" applyAlignment="1" applyProtection="1">
      <alignment horizontal="left" indent="1"/>
      <protection locked="0" hidden="1"/>
    </xf>
    <xf numFmtId="165" fontId="16" fillId="0" borderId="8" xfId="0" applyNumberFormat="1" applyFont="1" applyBorder="1" applyAlignment="1" applyProtection="1">
      <alignment horizontal="right"/>
      <protection locked="0" hidden="1"/>
    </xf>
    <xf numFmtId="0" fontId="16" fillId="0" borderId="9" xfId="0" applyFont="1" applyBorder="1" applyAlignment="1" applyProtection="1">
      <alignment horizontal="center"/>
      <protection locked="0" hidden="1"/>
    </xf>
    <xf numFmtId="0" fontId="16" fillId="0" borderId="7" xfId="0" applyFont="1" applyBorder="1" applyAlignment="1" applyProtection="1">
      <alignment horizontal="left" vertical="center" indent="1"/>
      <protection locked="0" hidden="1"/>
    </xf>
    <xf numFmtId="0" fontId="17" fillId="0" borderId="0" xfId="0" applyFont="1"/>
    <xf numFmtId="9" fontId="27" fillId="0" borderId="0" xfId="6" applyNumberFormat="1" applyBorder="1" applyAlignment="1">
      <alignment horizontal="right"/>
    </xf>
    <xf numFmtId="0" fontId="27" fillId="0" borderId="0" xfId="6" applyBorder="1" applyAlignment="1">
      <alignment horizontal="right"/>
    </xf>
    <xf numFmtId="0" fontId="27" fillId="0" borderId="0" xfId="6" applyFill="1" applyBorder="1" applyAlignment="1">
      <alignment horizontal="right"/>
    </xf>
    <xf numFmtId="2" fontId="0" fillId="0" borderId="0" xfId="1" applyNumberFormat="1" applyFont="1" applyBorder="1"/>
    <xf numFmtId="164" fontId="0" fillId="0" borderId="0" xfId="1" applyNumberFormat="1" applyFont="1" applyBorder="1"/>
    <xf numFmtId="0" fontId="5" fillId="0" borderId="0" xfId="0" applyFont="1"/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164" fontId="18" fillId="0" borderId="0" xfId="0" applyNumberFormat="1" applyFont="1" applyAlignment="1" applyProtection="1">
      <alignment horizontal="right"/>
      <protection locked="0" hidden="1"/>
    </xf>
    <xf numFmtId="9" fontId="18" fillId="0" borderId="0" xfId="0" applyNumberFormat="1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left" indent="1"/>
      <protection locked="0" hidden="1"/>
    </xf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31" fillId="0" borderId="0" xfId="2" applyFont="1" applyFill="1" applyBorder="1" applyProtection="1">
      <protection hidden="1"/>
    </xf>
    <xf numFmtId="0" fontId="31" fillId="0" borderId="0" xfId="2" applyFont="1" applyFill="1" applyBorder="1" applyAlignment="1" applyProtection="1">
      <alignment horizontal="center"/>
      <protection hidden="1"/>
    </xf>
    <xf numFmtId="0" fontId="30" fillId="0" borderId="0" xfId="0" applyFont="1" applyFill="1" applyBorder="1"/>
    <xf numFmtId="0" fontId="31" fillId="0" borderId="0" xfId="2" applyFont="1" applyFill="1" applyBorder="1" applyAlignment="1"/>
    <xf numFmtId="0" fontId="31" fillId="0" borderId="0" xfId="2" applyFont="1" applyFill="1" applyBorder="1" applyAlignment="1" applyProtection="1">
      <alignment horizontal="right"/>
      <protection hidden="1"/>
    </xf>
    <xf numFmtId="0" fontId="32" fillId="0" borderId="0" xfId="3" applyFont="1" applyFill="1" applyBorder="1" applyAlignment="1" applyProtection="1">
      <alignment vertical="center"/>
      <protection locked="0" hidden="1"/>
    </xf>
    <xf numFmtId="0" fontId="30" fillId="0" borderId="0" xfId="0" applyFont="1" applyFill="1" applyBorder="1" applyAlignment="1">
      <alignment horizontal="center"/>
    </xf>
    <xf numFmtId="0" fontId="29" fillId="0" borderId="0" xfId="6" applyFont="1" applyFill="1" applyBorder="1" applyAlignment="1">
      <alignment horizontal="right"/>
    </xf>
    <xf numFmtId="0" fontId="29" fillId="0" borderId="0" xfId="7" applyFont="1" applyFill="1" applyBorder="1"/>
    <xf numFmtId="3" fontId="30" fillId="0" borderId="0" xfId="0" applyNumberFormat="1" applyFont="1" applyFill="1" applyBorder="1" applyProtection="1">
      <protection hidden="1"/>
    </xf>
    <xf numFmtId="0" fontId="30" fillId="0" borderId="0" xfId="0" applyFont="1" applyFill="1" applyBorder="1" applyAlignment="1">
      <alignment horizontal="right"/>
    </xf>
    <xf numFmtId="2" fontId="30" fillId="0" borderId="0" xfId="1" applyNumberFormat="1" applyFont="1" applyFill="1" applyBorder="1"/>
    <xf numFmtId="0" fontId="29" fillId="0" borderId="0" xfId="7" applyFont="1" applyFill="1" applyBorder="1" applyAlignment="1">
      <alignment horizontal="left" indent="1"/>
    </xf>
    <xf numFmtId="3" fontId="30" fillId="0" borderId="0" xfId="0" applyNumberFormat="1" applyFont="1" applyFill="1" applyBorder="1"/>
    <xf numFmtId="0" fontId="29" fillId="0" borderId="0" xfId="6" applyFont="1" applyFill="1" applyBorder="1" applyAlignment="1">
      <alignment horizontal="center"/>
    </xf>
    <xf numFmtId="0" fontId="29" fillId="0" borderId="0" xfId="6" applyFont="1" applyFill="1" applyBorder="1"/>
    <xf numFmtId="0" fontId="30" fillId="0" borderId="0" xfId="0" applyFont="1" applyFill="1" applyBorder="1" applyAlignment="1">
      <alignment horizontal="left" indent="1"/>
    </xf>
    <xf numFmtId="4" fontId="30" fillId="0" borderId="0" xfId="0" applyNumberFormat="1" applyFont="1" applyFill="1" applyBorder="1"/>
    <xf numFmtId="164" fontId="30" fillId="0" borderId="0" xfId="1" applyNumberFormat="1" applyFont="1" applyFill="1" applyBorder="1"/>
    <xf numFmtId="0" fontId="29" fillId="0" borderId="0" xfId="8" applyFont="1" applyFill="1" applyBorder="1" applyAlignment="1">
      <alignment horizontal="left" indent="1"/>
    </xf>
    <xf numFmtId="4" fontId="29" fillId="0" borderId="0" xfId="8" applyNumberFormat="1" applyFont="1" applyFill="1" applyBorder="1"/>
    <xf numFmtId="3" fontId="29" fillId="0" borderId="0" xfId="8" applyNumberFormat="1" applyFont="1" applyFill="1" applyBorder="1"/>
    <xf numFmtId="0" fontId="29" fillId="0" borderId="0" xfId="8" applyFont="1" applyFill="1" applyBorder="1"/>
    <xf numFmtId="9" fontId="29" fillId="0" borderId="0" xfId="8" applyNumberFormat="1" applyFont="1" applyFill="1" applyBorder="1"/>
    <xf numFmtId="2" fontId="30" fillId="0" borderId="0" xfId="0" applyNumberFormat="1" applyFont="1" applyFill="1" applyBorder="1"/>
    <xf numFmtId="0" fontId="29" fillId="0" borderId="0" xfId="6" applyFont="1" applyFill="1" applyBorder="1" applyAlignment="1"/>
    <xf numFmtId="9" fontId="29" fillId="0" borderId="0" xfId="6" applyNumberFormat="1" applyFont="1" applyFill="1" applyBorder="1" applyAlignment="1">
      <alignment horizontal="right"/>
    </xf>
    <xf numFmtId="0" fontId="29" fillId="0" borderId="0" xfId="7" applyFont="1" applyFill="1" applyBorder="1" applyAlignment="1">
      <alignment horizontal="right"/>
    </xf>
    <xf numFmtId="165" fontId="30" fillId="0" borderId="0" xfId="0" applyNumberFormat="1" applyFont="1" applyFill="1" applyBorder="1"/>
    <xf numFmtId="0" fontId="29" fillId="0" borderId="0" xfId="6" applyFont="1" applyFill="1" applyBorder="1" applyAlignment="1">
      <alignment horizontal="left"/>
    </xf>
    <xf numFmtId="0" fontId="29" fillId="0" borderId="0" xfId="7" applyFont="1" applyFill="1" applyBorder="1" applyAlignment="1">
      <alignment horizontal="left"/>
    </xf>
    <xf numFmtId="165" fontId="30" fillId="0" borderId="0" xfId="1" applyNumberFormat="1" applyFont="1" applyFill="1" applyBorder="1"/>
    <xf numFmtId="166" fontId="30" fillId="0" borderId="0" xfId="0" applyNumberFormat="1" applyFont="1" applyFill="1" applyBorder="1"/>
    <xf numFmtId="165" fontId="30" fillId="0" borderId="0" xfId="1" applyNumberFormat="1" applyFont="1" applyBorder="1" applyAlignment="1">
      <alignment horizontal="right"/>
    </xf>
    <xf numFmtId="0" fontId="1" fillId="0" borderId="0" xfId="0" applyFont="1"/>
    <xf numFmtId="0" fontId="16" fillId="0" borderId="0" xfId="3" applyFont="1" applyAlignment="1">
      <alignment vertical="center" wrapText="1"/>
    </xf>
    <xf numFmtId="0" fontId="11" fillId="0" borderId="0" xfId="5" applyFont="1" applyAlignment="1" applyProtection="1"/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31" fillId="0" borderId="0" xfId="2" applyFont="1" applyFill="1" applyBorder="1" applyAlignment="1">
      <alignment horizontal="center"/>
    </xf>
    <xf numFmtId="0" fontId="16" fillId="0" borderId="5" xfId="0" applyFont="1" applyBorder="1" applyAlignment="1" applyProtection="1">
      <alignment horizontal="left" vertical="center" wrapText="1" indent="1"/>
      <protection locked="0" hidden="1"/>
    </xf>
    <xf numFmtId="0" fontId="16" fillId="0" borderId="0" xfId="0" applyFont="1" applyAlignment="1" applyProtection="1">
      <alignment horizontal="left" vertical="center" wrapText="1" indent="1"/>
      <protection locked="0" hidden="1"/>
    </xf>
    <xf numFmtId="0" fontId="20" fillId="2" borderId="0" xfId="0" applyFont="1" applyFill="1" applyAlignment="1" applyProtection="1">
      <alignment horizontal="center" vertical="top" wrapText="1"/>
      <protection locked="0" hidden="1"/>
    </xf>
    <xf numFmtId="0" fontId="20" fillId="2" borderId="0" xfId="0" applyFont="1" applyFill="1" applyAlignment="1" applyProtection="1">
      <alignment horizontal="center" vertical="top"/>
      <protection locked="0" hidden="1"/>
    </xf>
    <xf numFmtId="0" fontId="2" fillId="0" borderId="1" xfId="2" applyAlignment="1">
      <alignment horizontal="center"/>
    </xf>
  </cellXfs>
  <cellStyles count="9">
    <cellStyle name="Heading 2" xfId="2" builtinId="17"/>
    <cellStyle name="Heading 3" xfId="6" builtinId="18"/>
    <cellStyle name="Heading 4" xfId="7" builtinId="19"/>
    <cellStyle name="Hyperlink" xfId="5" builtinId="8"/>
    <cellStyle name="Normal" xfId="0" builtinId="0"/>
    <cellStyle name="Normal 2" xfId="3" xr:uid="{00000000-0005-0000-0000-000005000000}"/>
    <cellStyle name="Normal 4" xfId="4" xr:uid="{00000000-0005-0000-0000-000006000000}"/>
    <cellStyle name="Percent" xfId="1" builtinId="5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10.1'!$U$4:$Y$4</c:f>
              <c:numCache>
                <c:formatCode>#,##0</c:formatCode>
                <c:ptCount val="5"/>
                <c:pt idx="1">
                  <c:v>16806</c:v>
                </c:pt>
                <c:pt idx="2">
                  <c:v>16688</c:v>
                </c:pt>
                <c:pt idx="3">
                  <c:v>16981</c:v>
                </c:pt>
                <c:pt idx="4">
                  <c:v>18657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4-4A4C-A0BD-4CC6A4C47B3C}"/>
            </c:ext>
          </c:extLst>
        </c:ser>
        <c:ser>
          <c:idx val="1"/>
          <c:order val="1"/>
          <c:tx>
            <c:strRef>
              <c:f>'Table 10.1'!$S$7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10.1'!$U$7:$Y$7</c:f>
              <c:numCache>
                <c:formatCode>#,##0</c:formatCode>
                <c:ptCount val="5"/>
                <c:pt idx="1">
                  <c:v>11694</c:v>
                </c:pt>
                <c:pt idx="2">
                  <c:v>11639</c:v>
                </c:pt>
                <c:pt idx="3">
                  <c:v>11746</c:v>
                </c:pt>
                <c:pt idx="4">
                  <c:v>12894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64-4A4C-A0BD-4CC6A4C47B3C}"/>
            </c:ext>
          </c:extLst>
        </c:ser>
        <c:ser>
          <c:idx val="2"/>
          <c:order val="2"/>
          <c:tx>
            <c:strRef>
              <c:f>'Table 10.1'!$S$11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10.1'!$U$11:$Y$11</c:f>
              <c:numCache>
                <c:formatCode>#,##0</c:formatCode>
                <c:ptCount val="5"/>
                <c:pt idx="1">
                  <c:v>15181</c:v>
                </c:pt>
                <c:pt idx="2">
                  <c:v>14814</c:v>
                </c:pt>
                <c:pt idx="3">
                  <c:v>15007</c:v>
                </c:pt>
                <c:pt idx="4">
                  <c:v>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64-4A4C-A0BD-4CC6A4C47B3C}"/>
            </c:ext>
          </c:extLst>
        </c:ser>
        <c:ser>
          <c:idx val="3"/>
          <c:order val="3"/>
          <c:tx>
            <c:strRef>
              <c:f>'Table 10.1'!$S$12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10.1'!$U$12:$Y$12</c:f>
              <c:numCache>
                <c:formatCode>#,##0</c:formatCode>
                <c:ptCount val="5"/>
                <c:pt idx="1">
                  <c:v>1625</c:v>
                </c:pt>
                <c:pt idx="2">
                  <c:v>1877</c:v>
                </c:pt>
                <c:pt idx="3">
                  <c:v>1974</c:v>
                </c:pt>
                <c:pt idx="4">
                  <c:v>2057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64-4A4C-A0BD-4CC6A4C47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10.1'!$V$8:$Z$8</c:f>
              <c:numCache>
                <c:formatCode>#,##0</c:formatCode>
                <c:ptCount val="5"/>
                <c:pt idx="0">
                  <c:v>35100</c:v>
                </c:pt>
                <c:pt idx="1">
                  <c:v>37703.79</c:v>
                </c:pt>
                <c:pt idx="2">
                  <c:v>37632.03</c:v>
                </c:pt>
                <c:pt idx="3">
                  <c:v>38703.5</c:v>
                </c:pt>
                <c:pt idx="4">
                  <c:v>38359.5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1-4B5B-B6BB-BAC78B4AD48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1-4B5B-B6BB-BAC78B4AD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10.10'!$V$8:$Z$8</c:f>
              <c:numCache>
                <c:formatCode>#,##0</c:formatCode>
                <c:ptCount val="5"/>
                <c:pt idx="0">
                  <c:v>40502</c:v>
                </c:pt>
                <c:pt idx="1">
                  <c:v>41341.07</c:v>
                </c:pt>
                <c:pt idx="2">
                  <c:v>42095</c:v>
                </c:pt>
                <c:pt idx="3">
                  <c:v>42025.69</c:v>
                </c:pt>
                <c:pt idx="4">
                  <c:v>44194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F-4AA3-9644-332789B21F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F-4AA3-9644-332789B21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10.11'!$U$4:$Y$4</c:f>
              <c:numCache>
                <c:formatCode>#,##0</c:formatCode>
                <c:ptCount val="5"/>
                <c:pt idx="1">
                  <c:v>2805</c:v>
                </c:pt>
                <c:pt idx="2">
                  <c:v>2756</c:v>
                </c:pt>
                <c:pt idx="3">
                  <c:v>2837</c:v>
                </c:pt>
                <c:pt idx="4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8-47C2-BAEA-61AC5DACAB39}"/>
            </c:ext>
          </c:extLst>
        </c:ser>
        <c:ser>
          <c:idx val="1"/>
          <c:order val="1"/>
          <c:tx>
            <c:strRef>
              <c:f>'Table 10.11'!$S$7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10.11'!$U$7:$Y$7</c:f>
              <c:numCache>
                <c:formatCode>#,##0</c:formatCode>
                <c:ptCount val="5"/>
                <c:pt idx="1">
                  <c:v>1838</c:v>
                </c:pt>
                <c:pt idx="2">
                  <c:v>1819</c:v>
                </c:pt>
                <c:pt idx="3">
                  <c:v>1867</c:v>
                </c:pt>
                <c:pt idx="4">
                  <c:v>2167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38-47C2-BAEA-61AC5DACAB39}"/>
            </c:ext>
          </c:extLst>
        </c:ser>
        <c:ser>
          <c:idx val="2"/>
          <c:order val="2"/>
          <c:tx>
            <c:strRef>
              <c:f>'Table 10.11'!$S$11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10.11'!$U$11:$Y$11</c:f>
              <c:numCache>
                <c:formatCode>#,##0</c:formatCode>
                <c:ptCount val="5"/>
                <c:pt idx="1">
                  <c:v>2451</c:v>
                </c:pt>
                <c:pt idx="2">
                  <c:v>2392</c:v>
                </c:pt>
                <c:pt idx="3">
                  <c:v>2449</c:v>
                </c:pt>
                <c:pt idx="4">
                  <c:v>2794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38-47C2-BAEA-61AC5DACAB39}"/>
            </c:ext>
          </c:extLst>
        </c:ser>
        <c:ser>
          <c:idx val="3"/>
          <c:order val="3"/>
          <c:tx>
            <c:strRef>
              <c:f>'Table 10.11'!$S$12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10.11'!$U$12:$Y$12</c:f>
              <c:numCache>
                <c:formatCode>#,##0</c:formatCode>
                <c:ptCount val="5"/>
                <c:pt idx="1">
                  <c:v>348</c:v>
                </c:pt>
                <c:pt idx="2">
                  <c:v>363</c:v>
                </c:pt>
                <c:pt idx="3">
                  <c:v>388</c:v>
                </c:pt>
                <c:pt idx="4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38-47C2-BAEA-61AC5DACA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10.11'!$AB$15:$AB$33</c:f>
              <c:numCache>
                <c:formatCode>0.0%</c:formatCode>
                <c:ptCount val="19"/>
                <c:pt idx="0">
                  <c:v>0.10386965376782077</c:v>
                </c:pt>
                <c:pt idx="1">
                  <c:v>2.3761031907671419E-2</c:v>
                </c:pt>
                <c:pt idx="2">
                  <c:v>2.0706042090970808E-2</c:v>
                </c:pt>
                <c:pt idx="3">
                  <c:v>2.7155465037338763E-3</c:v>
                </c:pt>
                <c:pt idx="4">
                  <c:v>4.9219280380176512E-2</c:v>
                </c:pt>
                <c:pt idx="5">
                  <c:v>1.3577732518669382E-2</c:v>
                </c:pt>
                <c:pt idx="6">
                  <c:v>8.1805838424983027E-2</c:v>
                </c:pt>
                <c:pt idx="7">
                  <c:v>6.8567549219280377E-2</c:v>
                </c:pt>
                <c:pt idx="8">
                  <c:v>5.9063136456211814E-2</c:v>
                </c:pt>
                <c:pt idx="9">
                  <c:v>1.0183299389002036E-3</c:v>
                </c:pt>
                <c:pt idx="10">
                  <c:v>1.1541072640868975E-2</c:v>
                </c:pt>
                <c:pt idx="11">
                  <c:v>1.6632722335369995E-2</c:v>
                </c:pt>
                <c:pt idx="12">
                  <c:v>2.1724372029871011E-2</c:v>
                </c:pt>
                <c:pt idx="13">
                  <c:v>6.6530889341479979E-2</c:v>
                </c:pt>
                <c:pt idx="14">
                  <c:v>7.9769178547182615E-2</c:v>
                </c:pt>
                <c:pt idx="15">
                  <c:v>8.3842498302783439E-2</c:v>
                </c:pt>
                <c:pt idx="16">
                  <c:v>0.15274949083503056</c:v>
                </c:pt>
                <c:pt idx="17">
                  <c:v>1.0862186014935505E-2</c:v>
                </c:pt>
                <c:pt idx="18">
                  <c:v>3.5980991174473863E-2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FC-44A0-8856-6DCFA0D79D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FC-44A0-8856-6DCFA0D79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10.11'!$Y$44:$Y$60</c:f>
              <c:numCache>
                <c:formatCode>#,##0</c:formatCode>
                <c:ptCount val="17"/>
                <c:pt idx="0">
                  <c:v>0</c:v>
                </c:pt>
                <c:pt idx="1">
                  <c:v>45</c:v>
                </c:pt>
                <c:pt idx="2">
                  <c:v>108</c:v>
                </c:pt>
                <c:pt idx="3">
                  <c:v>151</c:v>
                </c:pt>
                <c:pt idx="4">
                  <c:v>201</c:v>
                </c:pt>
                <c:pt idx="5">
                  <c:v>165</c:v>
                </c:pt>
                <c:pt idx="6">
                  <c:v>144</c:v>
                </c:pt>
                <c:pt idx="7">
                  <c:v>136</c:v>
                </c:pt>
                <c:pt idx="8">
                  <c:v>202</c:v>
                </c:pt>
                <c:pt idx="9">
                  <c:v>115</c:v>
                </c:pt>
                <c:pt idx="10">
                  <c:v>145</c:v>
                </c:pt>
                <c:pt idx="11">
                  <c:v>119</c:v>
                </c:pt>
                <c:pt idx="12">
                  <c:v>87</c:v>
                </c:pt>
                <c:pt idx="13">
                  <c:v>44</c:v>
                </c:pt>
                <c:pt idx="14">
                  <c:v>16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8-48CA-949D-5BE0788342BA}"/>
            </c:ext>
          </c:extLst>
        </c:ser>
        <c:ser>
          <c:idx val="1"/>
          <c:order val="1"/>
          <c:tx>
            <c:strRef>
              <c:f>'Table 10.11'!$S$62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10.11'!$Y$63:$Y$79</c:f>
              <c:numCache>
                <c:formatCode>#,##0</c:formatCode>
                <c:ptCount val="17"/>
                <c:pt idx="0">
                  <c:v>4</c:v>
                </c:pt>
                <c:pt idx="1">
                  <c:v>51</c:v>
                </c:pt>
                <c:pt idx="2">
                  <c:v>102</c:v>
                </c:pt>
                <c:pt idx="3">
                  <c:v>136</c:v>
                </c:pt>
                <c:pt idx="4">
                  <c:v>168</c:v>
                </c:pt>
                <c:pt idx="5">
                  <c:v>137</c:v>
                </c:pt>
                <c:pt idx="6">
                  <c:v>141</c:v>
                </c:pt>
                <c:pt idx="7">
                  <c:v>136</c:v>
                </c:pt>
                <c:pt idx="8">
                  <c:v>153</c:v>
                </c:pt>
                <c:pt idx="9">
                  <c:v>133</c:v>
                </c:pt>
                <c:pt idx="10">
                  <c:v>162</c:v>
                </c:pt>
                <c:pt idx="11">
                  <c:v>101</c:v>
                </c:pt>
                <c:pt idx="12">
                  <c:v>58</c:v>
                </c:pt>
                <c:pt idx="13">
                  <c:v>25</c:v>
                </c:pt>
                <c:pt idx="14">
                  <c:v>10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08-48CA-949D-5BE07883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10.11'!$Y$83:$Y$90</c:f>
              <c:numCache>
                <c:formatCode>#,##0</c:formatCode>
                <c:ptCount val="8"/>
                <c:pt idx="0">
                  <c:v>126</c:v>
                </c:pt>
                <c:pt idx="1">
                  <c:v>79</c:v>
                </c:pt>
                <c:pt idx="2">
                  <c:v>158</c:v>
                </c:pt>
                <c:pt idx="3">
                  <c:v>93</c:v>
                </c:pt>
                <c:pt idx="4">
                  <c:v>26</c:v>
                </c:pt>
                <c:pt idx="5">
                  <c:v>41</c:v>
                </c:pt>
                <c:pt idx="6">
                  <c:v>138</c:v>
                </c:pt>
                <c:pt idx="7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CA-42F3-A94D-92EF3C37CF36}"/>
            </c:ext>
          </c:extLst>
        </c:ser>
        <c:ser>
          <c:idx val="1"/>
          <c:order val="1"/>
          <c:tx>
            <c:strRef>
              <c:f>'Table 10.11'!$S$92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10.11'!$Y$93:$Y$100</c:f>
              <c:numCache>
                <c:formatCode>#,##0</c:formatCode>
                <c:ptCount val="8"/>
                <c:pt idx="0">
                  <c:v>75</c:v>
                </c:pt>
                <c:pt idx="1">
                  <c:v>144</c:v>
                </c:pt>
                <c:pt idx="2">
                  <c:v>17</c:v>
                </c:pt>
                <c:pt idx="3">
                  <c:v>236</c:v>
                </c:pt>
                <c:pt idx="4">
                  <c:v>171</c:v>
                </c:pt>
                <c:pt idx="5">
                  <c:v>87</c:v>
                </c:pt>
                <c:pt idx="6">
                  <c:v>6</c:v>
                </c:pt>
                <c:pt idx="7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CA-42F3-A94D-92EF3C37C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10.11'!$U$8:$Y$8</c:f>
              <c:numCache>
                <c:formatCode>#,##0</c:formatCode>
                <c:ptCount val="5"/>
                <c:pt idx="1">
                  <c:v>32754.36</c:v>
                </c:pt>
                <c:pt idx="2">
                  <c:v>33734.6</c:v>
                </c:pt>
                <c:pt idx="3">
                  <c:v>35846.57</c:v>
                </c:pt>
                <c:pt idx="4">
                  <c:v>33114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B-4D09-9969-BEC8F48E9C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B-4D09-9969-BEC8F48E9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10.11'!$V$4:$Z$4</c:f>
              <c:numCache>
                <c:formatCode>#,##0</c:formatCode>
                <c:ptCount val="5"/>
                <c:pt idx="0">
                  <c:v>2805</c:v>
                </c:pt>
                <c:pt idx="1">
                  <c:v>2756</c:v>
                </c:pt>
                <c:pt idx="2">
                  <c:v>2837</c:v>
                </c:pt>
                <c:pt idx="3">
                  <c:v>3235</c:v>
                </c:pt>
                <c:pt idx="4">
                  <c:v>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19-4B27-AB94-497ABD017EC2}"/>
            </c:ext>
          </c:extLst>
        </c:ser>
        <c:ser>
          <c:idx val="1"/>
          <c:order val="1"/>
          <c:tx>
            <c:strRef>
              <c:f>'Table 10.11'!$S$7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10.11'!$V$7:$Z$7</c:f>
              <c:numCache>
                <c:formatCode>#,##0</c:formatCode>
                <c:ptCount val="5"/>
                <c:pt idx="0">
                  <c:v>1838</c:v>
                </c:pt>
                <c:pt idx="1">
                  <c:v>1819</c:v>
                </c:pt>
                <c:pt idx="2">
                  <c:v>1867</c:v>
                </c:pt>
                <c:pt idx="3">
                  <c:v>2167</c:v>
                </c:pt>
                <c:pt idx="4">
                  <c:v>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19-4B27-AB94-497ABD017EC2}"/>
            </c:ext>
          </c:extLst>
        </c:ser>
        <c:ser>
          <c:idx val="2"/>
          <c:order val="2"/>
          <c:tx>
            <c:strRef>
              <c:f>'Table 10.11'!$S$11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10.11'!$V$11:$Z$11</c:f>
              <c:numCache>
                <c:formatCode>#,##0</c:formatCode>
                <c:ptCount val="5"/>
                <c:pt idx="0">
                  <c:v>2451</c:v>
                </c:pt>
                <c:pt idx="1">
                  <c:v>2392</c:v>
                </c:pt>
                <c:pt idx="2">
                  <c:v>2449</c:v>
                </c:pt>
                <c:pt idx="3">
                  <c:v>2794</c:v>
                </c:pt>
                <c:pt idx="4">
                  <c:v>2519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19-4B27-AB94-497ABD017EC2}"/>
            </c:ext>
          </c:extLst>
        </c:ser>
        <c:ser>
          <c:idx val="3"/>
          <c:order val="3"/>
          <c:tx>
            <c:strRef>
              <c:f>'Table 10.11'!$S$12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10.11'!$V$12:$Z$12</c:f>
              <c:numCache>
                <c:formatCode>#,##0</c:formatCode>
                <c:ptCount val="5"/>
                <c:pt idx="0">
                  <c:v>348</c:v>
                </c:pt>
                <c:pt idx="1">
                  <c:v>363</c:v>
                </c:pt>
                <c:pt idx="2">
                  <c:v>388</c:v>
                </c:pt>
                <c:pt idx="3">
                  <c:v>440</c:v>
                </c:pt>
                <c:pt idx="4">
                  <c:v>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19-4B27-AB94-497ABD017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10.11'!$AB$15:$AB$33</c:f>
              <c:numCache>
                <c:formatCode>0.0%</c:formatCode>
                <c:ptCount val="19"/>
                <c:pt idx="0">
                  <c:v>0.10386965376782077</c:v>
                </c:pt>
                <c:pt idx="1">
                  <c:v>2.3761031907671419E-2</c:v>
                </c:pt>
                <c:pt idx="2">
                  <c:v>2.0706042090970808E-2</c:v>
                </c:pt>
                <c:pt idx="3">
                  <c:v>2.7155465037338763E-3</c:v>
                </c:pt>
                <c:pt idx="4">
                  <c:v>4.9219280380176512E-2</c:v>
                </c:pt>
                <c:pt idx="5">
                  <c:v>1.3577732518669382E-2</c:v>
                </c:pt>
                <c:pt idx="6">
                  <c:v>8.1805838424983027E-2</c:v>
                </c:pt>
                <c:pt idx="7">
                  <c:v>6.8567549219280377E-2</c:v>
                </c:pt>
                <c:pt idx="8">
                  <c:v>5.9063136456211814E-2</c:v>
                </c:pt>
                <c:pt idx="9">
                  <c:v>1.0183299389002036E-3</c:v>
                </c:pt>
                <c:pt idx="10">
                  <c:v>1.1541072640868975E-2</c:v>
                </c:pt>
                <c:pt idx="11">
                  <c:v>1.6632722335369995E-2</c:v>
                </c:pt>
                <c:pt idx="12">
                  <c:v>2.1724372029871011E-2</c:v>
                </c:pt>
                <c:pt idx="13">
                  <c:v>6.6530889341479979E-2</c:v>
                </c:pt>
                <c:pt idx="14">
                  <c:v>7.9769178547182615E-2</c:v>
                </c:pt>
                <c:pt idx="15">
                  <c:v>8.3842498302783439E-2</c:v>
                </c:pt>
                <c:pt idx="16">
                  <c:v>0.15274949083503056</c:v>
                </c:pt>
                <c:pt idx="17">
                  <c:v>1.0862186014935505E-2</c:v>
                </c:pt>
                <c:pt idx="18">
                  <c:v>3.5980991174473863E-2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E8-4342-91CE-2D630725E8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E8-4342-91CE-2D630725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10.11'!$Z$44:$Z$60</c:f>
              <c:numCache>
                <c:formatCode>#,##0</c:formatCode>
                <c:ptCount val="17"/>
                <c:pt idx="0">
                  <c:v>0</c:v>
                </c:pt>
                <c:pt idx="1">
                  <c:v>40</c:v>
                </c:pt>
                <c:pt idx="2">
                  <c:v>113</c:v>
                </c:pt>
                <c:pt idx="3">
                  <c:v>164</c:v>
                </c:pt>
                <c:pt idx="4">
                  <c:v>162</c:v>
                </c:pt>
                <c:pt idx="5">
                  <c:v>174</c:v>
                </c:pt>
                <c:pt idx="6">
                  <c:v>121</c:v>
                </c:pt>
                <c:pt idx="7">
                  <c:v>124</c:v>
                </c:pt>
                <c:pt idx="8">
                  <c:v>156</c:v>
                </c:pt>
                <c:pt idx="9">
                  <c:v>117</c:v>
                </c:pt>
                <c:pt idx="10">
                  <c:v>128</c:v>
                </c:pt>
                <c:pt idx="11">
                  <c:v>107</c:v>
                </c:pt>
                <c:pt idx="12">
                  <c:v>70</c:v>
                </c:pt>
                <c:pt idx="13">
                  <c:v>31</c:v>
                </c:pt>
                <c:pt idx="14">
                  <c:v>14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08-444C-8183-599FE3B5D424}"/>
            </c:ext>
          </c:extLst>
        </c:ser>
        <c:ser>
          <c:idx val="1"/>
          <c:order val="1"/>
          <c:tx>
            <c:strRef>
              <c:f>'Table 10.11'!$S$62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10.11'!$Z$63:$Z$79</c:f>
              <c:numCache>
                <c:formatCode>#,##0</c:formatCode>
                <c:ptCount val="17"/>
                <c:pt idx="0">
                  <c:v>0</c:v>
                </c:pt>
                <c:pt idx="1">
                  <c:v>50</c:v>
                </c:pt>
                <c:pt idx="2">
                  <c:v>126</c:v>
                </c:pt>
                <c:pt idx="3">
                  <c:v>94</c:v>
                </c:pt>
                <c:pt idx="4">
                  <c:v>164</c:v>
                </c:pt>
                <c:pt idx="5">
                  <c:v>135</c:v>
                </c:pt>
                <c:pt idx="6">
                  <c:v>143</c:v>
                </c:pt>
                <c:pt idx="7">
                  <c:v>127</c:v>
                </c:pt>
                <c:pt idx="8">
                  <c:v>150</c:v>
                </c:pt>
                <c:pt idx="9">
                  <c:v>112</c:v>
                </c:pt>
                <c:pt idx="10">
                  <c:v>131</c:v>
                </c:pt>
                <c:pt idx="11">
                  <c:v>95</c:v>
                </c:pt>
                <c:pt idx="12">
                  <c:v>54</c:v>
                </c:pt>
                <c:pt idx="13">
                  <c:v>20</c:v>
                </c:pt>
                <c:pt idx="14">
                  <c:v>13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08-444C-8183-599FE3B5D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10.11'!$Z$83:$Z$90</c:f>
              <c:numCache>
                <c:formatCode>#,##0</c:formatCode>
                <c:ptCount val="8"/>
                <c:pt idx="0">
                  <c:v>118</c:v>
                </c:pt>
                <c:pt idx="1">
                  <c:v>80</c:v>
                </c:pt>
                <c:pt idx="2">
                  <c:v>154</c:v>
                </c:pt>
                <c:pt idx="3">
                  <c:v>75</c:v>
                </c:pt>
                <c:pt idx="4">
                  <c:v>30</c:v>
                </c:pt>
                <c:pt idx="5">
                  <c:v>31</c:v>
                </c:pt>
                <c:pt idx="6">
                  <c:v>130</c:v>
                </c:pt>
                <c:pt idx="7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8-4866-963B-8FBDC1D4FC05}"/>
            </c:ext>
          </c:extLst>
        </c:ser>
        <c:ser>
          <c:idx val="1"/>
          <c:order val="1"/>
          <c:tx>
            <c:strRef>
              <c:f>'Table 10.11'!$S$92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10.11'!$Z$93:$Z$100</c:f>
              <c:numCache>
                <c:formatCode>#,##0</c:formatCode>
                <c:ptCount val="8"/>
                <c:pt idx="0">
                  <c:v>79</c:v>
                </c:pt>
                <c:pt idx="1">
                  <c:v>124</c:v>
                </c:pt>
                <c:pt idx="2">
                  <c:v>19</c:v>
                </c:pt>
                <c:pt idx="3">
                  <c:v>251</c:v>
                </c:pt>
                <c:pt idx="4">
                  <c:v>148</c:v>
                </c:pt>
                <c:pt idx="5">
                  <c:v>95</c:v>
                </c:pt>
                <c:pt idx="6">
                  <c:v>5</c:v>
                </c:pt>
                <c:pt idx="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8-4866-963B-8FBDC1D4F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10.2'!$U$4:$Y$4</c:f>
              <c:numCache>
                <c:formatCode>#,##0</c:formatCode>
                <c:ptCount val="5"/>
                <c:pt idx="1">
                  <c:v>29488</c:v>
                </c:pt>
                <c:pt idx="2">
                  <c:v>28811</c:v>
                </c:pt>
                <c:pt idx="3">
                  <c:v>30044</c:v>
                </c:pt>
                <c:pt idx="4">
                  <c:v>31764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2-4D2B-9DA4-34CA2790B57D}"/>
            </c:ext>
          </c:extLst>
        </c:ser>
        <c:ser>
          <c:idx val="1"/>
          <c:order val="1"/>
          <c:tx>
            <c:strRef>
              <c:f>'Table 10.2'!$S$7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10.2'!$U$7:$Y$7</c:f>
              <c:numCache>
                <c:formatCode>#,##0</c:formatCode>
                <c:ptCount val="5"/>
                <c:pt idx="1">
                  <c:v>21468</c:v>
                </c:pt>
                <c:pt idx="2">
                  <c:v>21162</c:v>
                </c:pt>
                <c:pt idx="3">
                  <c:v>21778</c:v>
                </c:pt>
                <c:pt idx="4">
                  <c:v>23004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C2-4D2B-9DA4-34CA2790B57D}"/>
            </c:ext>
          </c:extLst>
        </c:ser>
        <c:ser>
          <c:idx val="2"/>
          <c:order val="2"/>
          <c:tx>
            <c:strRef>
              <c:f>'Table 10.2'!$S$11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10.2'!$U$11:$Y$11</c:f>
              <c:numCache>
                <c:formatCode>#,##0</c:formatCode>
                <c:ptCount val="5"/>
                <c:pt idx="1">
                  <c:v>25112</c:v>
                </c:pt>
                <c:pt idx="2">
                  <c:v>24506</c:v>
                </c:pt>
                <c:pt idx="3">
                  <c:v>25573</c:v>
                </c:pt>
                <c:pt idx="4">
                  <c:v>26959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C2-4D2B-9DA4-34CA2790B57D}"/>
            </c:ext>
          </c:extLst>
        </c:ser>
        <c:ser>
          <c:idx val="3"/>
          <c:order val="3"/>
          <c:tx>
            <c:strRef>
              <c:f>'Table 10.2'!$S$12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10.2'!$U$12:$Y$12</c:f>
              <c:numCache>
                <c:formatCode>#,##0</c:formatCode>
                <c:ptCount val="5"/>
                <c:pt idx="1">
                  <c:v>4374</c:v>
                </c:pt>
                <c:pt idx="2">
                  <c:v>4304</c:v>
                </c:pt>
                <c:pt idx="3">
                  <c:v>4471</c:v>
                </c:pt>
                <c:pt idx="4">
                  <c:v>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C2-4D2B-9DA4-34CA2790B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10.11'!$V$8:$Z$8</c:f>
              <c:numCache>
                <c:formatCode>#,##0</c:formatCode>
                <c:ptCount val="5"/>
                <c:pt idx="0">
                  <c:v>32754.36</c:v>
                </c:pt>
                <c:pt idx="1">
                  <c:v>33734.6</c:v>
                </c:pt>
                <c:pt idx="2">
                  <c:v>35846.57</c:v>
                </c:pt>
                <c:pt idx="3">
                  <c:v>33114</c:v>
                </c:pt>
                <c:pt idx="4">
                  <c:v>35555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A-428E-BBE1-CD5EB1463E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8A-428E-BBE1-CD5EB1463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10.12'!$U$4:$Y$4</c:f>
              <c:numCache>
                <c:formatCode>#,##0</c:formatCode>
                <c:ptCount val="5"/>
                <c:pt idx="1">
                  <c:v>81736</c:v>
                </c:pt>
                <c:pt idx="2">
                  <c:v>81820</c:v>
                </c:pt>
                <c:pt idx="3">
                  <c:v>85738</c:v>
                </c:pt>
                <c:pt idx="4">
                  <c:v>89349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D-4A55-A0D1-5347E5BE5D34}"/>
            </c:ext>
          </c:extLst>
        </c:ser>
        <c:ser>
          <c:idx val="1"/>
          <c:order val="1"/>
          <c:tx>
            <c:strRef>
              <c:f>'Table 10.12'!$S$7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10.12'!$U$7:$Y$7</c:f>
              <c:numCache>
                <c:formatCode>#,##0</c:formatCode>
                <c:ptCount val="5"/>
                <c:pt idx="1">
                  <c:v>59839</c:v>
                </c:pt>
                <c:pt idx="2">
                  <c:v>60428</c:v>
                </c:pt>
                <c:pt idx="3">
                  <c:v>62033</c:v>
                </c:pt>
                <c:pt idx="4">
                  <c:v>63764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4D-4A55-A0D1-5347E5BE5D34}"/>
            </c:ext>
          </c:extLst>
        </c:ser>
        <c:ser>
          <c:idx val="2"/>
          <c:order val="2"/>
          <c:tx>
            <c:strRef>
              <c:f>'Table 10.12'!$S$11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10.12'!$U$11:$Y$11</c:f>
              <c:numCache>
                <c:formatCode>#,##0</c:formatCode>
                <c:ptCount val="5"/>
                <c:pt idx="1">
                  <c:v>73775</c:v>
                </c:pt>
                <c:pt idx="2">
                  <c:v>73574</c:v>
                </c:pt>
                <c:pt idx="3">
                  <c:v>77268</c:v>
                </c:pt>
                <c:pt idx="4">
                  <c:v>80560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D-4A55-A0D1-5347E5BE5D34}"/>
            </c:ext>
          </c:extLst>
        </c:ser>
        <c:ser>
          <c:idx val="3"/>
          <c:order val="3"/>
          <c:tx>
            <c:strRef>
              <c:f>'Table 10.12'!$S$12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10.12'!$U$12:$Y$12</c:f>
              <c:numCache>
                <c:formatCode>#,##0</c:formatCode>
                <c:ptCount val="5"/>
                <c:pt idx="1">
                  <c:v>7963</c:v>
                </c:pt>
                <c:pt idx="2">
                  <c:v>8249</c:v>
                </c:pt>
                <c:pt idx="3">
                  <c:v>8470</c:v>
                </c:pt>
                <c:pt idx="4">
                  <c:v>8788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4D-4A55-A0D1-5347E5BE5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10.12'!$AB$15:$AB$33</c:f>
              <c:numCache>
                <c:formatCode>0.0%</c:formatCode>
                <c:ptCount val="19"/>
                <c:pt idx="0">
                  <c:v>6.0282840570894791E-3</c:v>
                </c:pt>
                <c:pt idx="1">
                  <c:v>5.6372602263593512E-3</c:v>
                </c:pt>
                <c:pt idx="2">
                  <c:v>6.4030152282058522E-2</c:v>
                </c:pt>
                <c:pt idx="3">
                  <c:v>7.7987530684508937E-3</c:v>
                </c:pt>
                <c:pt idx="4">
                  <c:v>6.1477635609236851E-2</c:v>
                </c:pt>
                <c:pt idx="5">
                  <c:v>3.7429670019333956E-2</c:v>
                </c:pt>
                <c:pt idx="6">
                  <c:v>9.1466991071622525E-2</c:v>
                </c:pt>
                <c:pt idx="7">
                  <c:v>7.455521039254448E-2</c:v>
                </c:pt>
                <c:pt idx="8">
                  <c:v>4.1687485065062022E-2</c:v>
                </c:pt>
                <c:pt idx="9">
                  <c:v>1.4706840744683163E-2</c:v>
                </c:pt>
                <c:pt idx="10">
                  <c:v>3.5420242000304129E-2</c:v>
                </c:pt>
                <c:pt idx="11">
                  <c:v>1.7248495644428995E-2</c:v>
                </c:pt>
                <c:pt idx="12">
                  <c:v>6.956965655073534E-2</c:v>
                </c:pt>
                <c:pt idx="13">
                  <c:v>8.9414115960289364E-2</c:v>
                </c:pt>
                <c:pt idx="14">
                  <c:v>7.292594443116894E-2</c:v>
                </c:pt>
                <c:pt idx="15">
                  <c:v>8.2766710837877178E-2</c:v>
                </c:pt>
                <c:pt idx="16">
                  <c:v>0.12671344470271326</c:v>
                </c:pt>
                <c:pt idx="17">
                  <c:v>2.5622922685899246E-2</c:v>
                </c:pt>
                <c:pt idx="18">
                  <c:v>3.7831555623139924E-2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8-4DB6-87A6-3D54E3643E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18-4DB6-87A6-3D54E3643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10.12'!$Y$44:$Y$60</c:f>
              <c:numCache>
                <c:formatCode>#,##0</c:formatCode>
                <c:ptCount val="17"/>
                <c:pt idx="0">
                  <c:v>28</c:v>
                </c:pt>
                <c:pt idx="1">
                  <c:v>599</c:v>
                </c:pt>
                <c:pt idx="2">
                  <c:v>2266</c:v>
                </c:pt>
                <c:pt idx="3">
                  <c:v>4449</c:v>
                </c:pt>
                <c:pt idx="4">
                  <c:v>6092</c:v>
                </c:pt>
                <c:pt idx="5">
                  <c:v>5870</c:v>
                </c:pt>
                <c:pt idx="6">
                  <c:v>4888</c:v>
                </c:pt>
                <c:pt idx="7">
                  <c:v>4179</c:v>
                </c:pt>
                <c:pt idx="8">
                  <c:v>4458</c:v>
                </c:pt>
                <c:pt idx="9">
                  <c:v>4131</c:v>
                </c:pt>
                <c:pt idx="10">
                  <c:v>3596</c:v>
                </c:pt>
                <c:pt idx="11">
                  <c:v>2507</c:v>
                </c:pt>
                <c:pt idx="12">
                  <c:v>1274</c:v>
                </c:pt>
                <c:pt idx="13">
                  <c:v>602</c:v>
                </c:pt>
                <c:pt idx="14">
                  <c:v>207</c:v>
                </c:pt>
                <c:pt idx="15">
                  <c:v>123</c:v>
                </c:pt>
                <c:pt idx="16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3-4962-A7E0-732CB180FBA3}"/>
            </c:ext>
          </c:extLst>
        </c:ser>
        <c:ser>
          <c:idx val="1"/>
          <c:order val="1"/>
          <c:tx>
            <c:strRef>
              <c:f>'Table 10.12'!$S$62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10.12'!$Y$63:$Y$79</c:f>
              <c:numCache>
                <c:formatCode>#,##0</c:formatCode>
                <c:ptCount val="17"/>
                <c:pt idx="0">
                  <c:v>48</c:v>
                </c:pt>
                <c:pt idx="1">
                  <c:v>862</c:v>
                </c:pt>
                <c:pt idx="2">
                  <c:v>2471</c:v>
                </c:pt>
                <c:pt idx="3">
                  <c:v>4803</c:v>
                </c:pt>
                <c:pt idx="4">
                  <c:v>5728</c:v>
                </c:pt>
                <c:pt idx="5">
                  <c:v>5279</c:v>
                </c:pt>
                <c:pt idx="6">
                  <c:v>4391</c:v>
                </c:pt>
                <c:pt idx="7">
                  <c:v>4009</c:v>
                </c:pt>
                <c:pt idx="8">
                  <c:v>4467</c:v>
                </c:pt>
                <c:pt idx="9">
                  <c:v>4095</c:v>
                </c:pt>
                <c:pt idx="10">
                  <c:v>3645</c:v>
                </c:pt>
                <c:pt idx="11">
                  <c:v>2407</c:v>
                </c:pt>
                <c:pt idx="12">
                  <c:v>1093</c:v>
                </c:pt>
                <c:pt idx="13">
                  <c:v>368</c:v>
                </c:pt>
                <c:pt idx="14">
                  <c:v>162</c:v>
                </c:pt>
                <c:pt idx="15">
                  <c:v>92</c:v>
                </c:pt>
                <c:pt idx="16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3-4962-A7E0-732CB180F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10.12'!$Y$83:$Y$90</c:f>
              <c:numCache>
                <c:formatCode>#,##0</c:formatCode>
                <c:ptCount val="8"/>
                <c:pt idx="0">
                  <c:v>3975</c:v>
                </c:pt>
                <c:pt idx="1">
                  <c:v>5297</c:v>
                </c:pt>
                <c:pt idx="2">
                  <c:v>4977</c:v>
                </c:pt>
                <c:pt idx="3">
                  <c:v>2304</c:v>
                </c:pt>
                <c:pt idx="4">
                  <c:v>2136</c:v>
                </c:pt>
                <c:pt idx="5">
                  <c:v>2030</c:v>
                </c:pt>
                <c:pt idx="6">
                  <c:v>2290</c:v>
                </c:pt>
                <c:pt idx="7">
                  <c:v>3462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C-41FA-9B1D-2075D3AC6B17}"/>
            </c:ext>
          </c:extLst>
        </c:ser>
        <c:ser>
          <c:idx val="1"/>
          <c:order val="1"/>
          <c:tx>
            <c:strRef>
              <c:f>'Table 10.12'!$S$92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10.12'!$Y$93:$Y$100</c:f>
              <c:numCache>
                <c:formatCode>#,##0</c:formatCode>
                <c:ptCount val="8"/>
                <c:pt idx="0">
                  <c:v>2833</c:v>
                </c:pt>
                <c:pt idx="1">
                  <c:v>7020</c:v>
                </c:pt>
                <c:pt idx="2">
                  <c:v>944</c:v>
                </c:pt>
                <c:pt idx="3">
                  <c:v>4433</c:v>
                </c:pt>
                <c:pt idx="4">
                  <c:v>6218</c:v>
                </c:pt>
                <c:pt idx="5">
                  <c:v>3382</c:v>
                </c:pt>
                <c:pt idx="6">
                  <c:v>240</c:v>
                </c:pt>
                <c:pt idx="7">
                  <c:v>1629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C-41FA-9B1D-2075D3AC6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10.12'!$U$8:$Y$8</c:f>
              <c:numCache>
                <c:formatCode>#,##0</c:formatCode>
                <c:ptCount val="5"/>
                <c:pt idx="1">
                  <c:v>41209</c:v>
                </c:pt>
                <c:pt idx="2">
                  <c:v>42918.32</c:v>
                </c:pt>
                <c:pt idx="3">
                  <c:v>43354</c:v>
                </c:pt>
                <c:pt idx="4">
                  <c:v>44937.01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1-44EB-B46E-2023741DE8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C1-44EB-B46E-2023741DE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10.12'!$V$4:$Z$4</c:f>
              <c:numCache>
                <c:formatCode>#,##0</c:formatCode>
                <c:ptCount val="5"/>
                <c:pt idx="0">
                  <c:v>81736</c:v>
                </c:pt>
                <c:pt idx="1">
                  <c:v>81820</c:v>
                </c:pt>
                <c:pt idx="2">
                  <c:v>85738</c:v>
                </c:pt>
                <c:pt idx="3">
                  <c:v>89349</c:v>
                </c:pt>
                <c:pt idx="4">
                  <c:v>92067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7-4961-9395-39D00E4F3B8B}"/>
            </c:ext>
          </c:extLst>
        </c:ser>
        <c:ser>
          <c:idx val="1"/>
          <c:order val="1"/>
          <c:tx>
            <c:strRef>
              <c:f>'Table 10.12'!$S$7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10.12'!$V$7:$Z$7</c:f>
              <c:numCache>
                <c:formatCode>#,##0</c:formatCode>
                <c:ptCount val="5"/>
                <c:pt idx="0">
                  <c:v>59839</c:v>
                </c:pt>
                <c:pt idx="1">
                  <c:v>60428</c:v>
                </c:pt>
                <c:pt idx="2">
                  <c:v>62033</c:v>
                </c:pt>
                <c:pt idx="3">
                  <c:v>63764</c:v>
                </c:pt>
                <c:pt idx="4">
                  <c:v>65430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D7-4961-9395-39D00E4F3B8B}"/>
            </c:ext>
          </c:extLst>
        </c:ser>
        <c:ser>
          <c:idx val="2"/>
          <c:order val="2"/>
          <c:tx>
            <c:strRef>
              <c:f>'Table 10.12'!$S$11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10.12'!$V$11:$Z$11</c:f>
              <c:numCache>
                <c:formatCode>#,##0</c:formatCode>
                <c:ptCount val="5"/>
                <c:pt idx="0">
                  <c:v>73775</c:v>
                </c:pt>
                <c:pt idx="1">
                  <c:v>73574</c:v>
                </c:pt>
                <c:pt idx="2">
                  <c:v>77268</c:v>
                </c:pt>
                <c:pt idx="3">
                  <c:v>80560</c:v>
                </c:pt>
                <c:pt idx="4">
                  <c:v>82732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D7-4961-9395-39D00E4F3B8B}"/>
            </c:ext>
          </c:extLst>
        </c:ser>
        <c:ser>
          <c:idx val="3"/>
          <c:order val="3"/>
          <c:tx>
            <c:strRef>
              <c:f>'Table 10.12'!$S$12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10.12'!$V$12:$Z$12</c:f>
              <c:numCache>
                <c:formatCode>#,##0</c:formatCode>
                <c:ptCount val="5"/>
                <c:pt idx="0">
                  <c:v>7963</c:v>
                </c:pt>
                <c:pt idx="1">
                  <c:v>8249</c:v>
                </c:pt>
                <c:pt idx="2">
                  <c:v>8470</c:v>
                </c:pt>
                <c:pt idx="3">
                  <c:v>8788</c:v>
                </c:pt>
                <c:pt idx="4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D7-4961-9395-39D00E4F3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10.12'!$AB$15:$AB$33</c:f>
              <c:numCache>
                <c:formatCode>0.0%</c:formatCode>
                <c:ptCount val="19"/>
                <c:pt idx="0">
                  <c:v>6.0282840570894791E-3</c:v>
                </c:pt>
                <c:pt idx="1">
                  <c:v>5.6372602263593512E-3</c:v>
                </c:pt>
                <c:pt idx="2">
                  <c:v>6.4030152282058522E-2</c:v>
                </c:pt>
                <c:pt idx="3">
                  <c:v>7.7987530684508937E-3</c:v>
                </c:pt>
                <c:pt idx="4">
                  <c:v>6.1477635609236851E-2</c:v>
                </c:pt>
                <c:pt idx="5">
                  <c:v>3.7429670019333956E-2</c:v>
                </c:pt>
                <c:pt idx="6">
                  <c:v>9.1466991071622525E-2</c:v>
                </c:pt>
                <c:pt idx="7">
                  <c:v>7.455521039254448E-2</c:v>
                </c:pt>
                <c:pt idx="8">
                  <c:v>4.1687485065062022E-2</c:v>
                </c:pt>
                <c:pt idx="9">
                  <c:v>1.4706840744683163E-2</c:v>
                </c:pt>
                <c:pt idx="10">
                  <c:v>3.5420242000304129E-2</c:v>
                </c:pt>
                <c:pt idx="11">
                  <c:v>1.7248495644428995E-2</c:v>
                </c:pt>
                <c:pt idx="12">
                  <c:v>6.956965655073534E-2</c:v>
                </c:pt>
                <c:pt idx="13">
                  <c:v>8.9414115960289364E-2</c:v>
                </c:pt>
                <c:pt idx="14">
                  <c:v>7.292594443116894E-2</c:v>
                </c:pt>
                <c:pt idx="15">
                  <c:v>8.2766710837877178E-2</c:v>
                </c:pt>
                <c:pt idx="16">
                  <c:v>0.12671344470271326</c:v>
                </c:pt>
                <c:pt idx="17">
                  <c:v>2.5622922685899246E-2</c:v>
                </c:pt>
                <c:pt idx="18">
                  <c:v>3.7831555623139924E-2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1-42CE-AE61-9E4B62595F7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1-42CE-AE61-9E4B62595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10.12'!$Z$44:$Z$60</c:f>
              <c:numCache>
                <c:formatCode>#,##0</c:formatCode>
                <c:ptCount val="17"/>
                <c:pt idx="0">
                  <c:v>34</c:v>
                </c:pt>
                <c:pt idx="1">
                  <c:v>614</c:v>
                </c:pt>
                <c:pt idx="2">
                  <c:v>2317</c:v>
                </c:pt>
                <c:pt idx="3">
                  <c:v>4532</c:v>
                </c:pt>
                <c:pt idx="4">
                  <c:v>6395</c:v>
                </c:pt>
                <c:pt idx="5">
                  <c:v>6022</c:v>
                </c:pt>
                <c:pt idx="6">
                  <c:v>5288</c:v>
                </c:pt>
                <c:pt idx="7">
                  <c:v>4311</c:v>
                </c:pt>
                <c:pt idx="8">
                  <c:v>4397</c:v>
                </c:pt>
                <c:pt idx="9">
                  <c:v>4112</c:v>
                </c:pt>
                <c:pt idx="10">
                  <c:v>3673</c:v>
                </c:pt>
                <c:pt idx="11">
                  <c:v>2600</c:v>
                </c:pt>
                <c:pt idx="12">
                  <c:v>1286</c:v>
                </c:pt>
                <c:pt idx="13">
                  <c:v>645</c:v>
                </c:pt>
                <c:pt idx="14">
                  <c:v>199</c:v>
                </c:pt>
                <c:pt idx="15">
                  <c:v>131</c:v>
                </c:pt>
                <c:pt idx="16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84-40B7-BFE5-EEE89ED4A61A}"/>
            </c:ext>
          </c:extLst>
        </c:ser>
        <c:ser>
          <c:idx val="1"/>
          <c:order val="1"/>
          <c:tx>
            <c:strRef>
              <c:f>'Table 10.12'!$S$62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10.12'!$Z$63:$Z$79</c:f>
              <c:numCache>
                <c:formatCode>#,##0</c:formatCode>
                <c:ptCount val="17"/>
                <c:pt idx="0">
                  <c:v>41</c:v>
                </c:pt>
                <c:pt idx="1">
                  <c:v>952</c:v>
                </c:pt>
                <c:pt idx="2">
                  <c:v>2524</c:v>
                </c:pt>
                <c:pt idx="3">
                  <c:v>4863</c:v>
                </c:pt>
                <c:pt idx="4">
                  <c:v>6070</c:v>
                </c:pt>
                <c:pt idx="5">
                  <c:v>5463</c:v>
                </c:pt>
                <c:pt idx="6">
                  <c:v>4633</c:v>
                </c:pt>
                <c:pt idx="7">
                  <c:v>4086</c:v>
                </c:pt>
                <c:pt idx="8">
                  <c:v>4403</c:v>
                </c:pt>
                <c:pt idx="9">
                  <c:v>4200</c:v>
                </c:pt>
                <c:pt idx="10">
                  <c:v>3801</c:v>
                </c:pt>
                <c:pt idx="11">
                  <c:v>2542</c:v>
                </c:pt>
                <c:pt idx="12">
                  <c:v>1125</c:v>
                </c:pt>
                <c:pt idx="13">
                  <c:v>413</c:v>
                </c:pt>
                <c:pt idx="14">
                  <c:v>157</c:v>
                </c:pt>
                <c:pt idx="15">
                  <c:v>91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84-40B7-BFE5-EEE89ED4A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10.12'!$Z$83:$Z$90</c:f>
              <c:numCache>
                <c:formatCode>#,##0</c:formatCode>
                <c:ptCount val="8"/>
                <c:pt idx="0">
                  <c:v>4058</c:v>
                </c:pt>
                <c:pt idx="1">
                  <c:v>5570</c:v>
                </c:pt>
                <c:pt idx="2">
                  <c:v>5091</c:v>
                </c:pt>
                <c:pt idx="3">
                  <c:v>2444</c:v>
                </c:pt>
                <c:pt idx="4">
                  <c:v>2208</c:v>
                </c:pt>
                <c:pt idx="5">
                  <c:v>2045</c:v>
                </c:pt>
                <c:pt idx="6">
                  <c:v>2399</c:v>
                </c:pt>
                <c:pt idx="7">
                  <c:v>3475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0-460A-9739-E99305347F6B}"/>
            </c:ext>
          </c:extLst>
        </c:ser>
        <c:ser>
          <c:idx val="1"/>
          <c:order val="1"/>
          <c:tx>
            <c:strRef>
              <c:f>'Table 10.12'!$S$92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10.12'!$Z$93:$Z$100</c:f>
              <c:numCache>
                <c:formatCode>#,##0</c:formatCode>
                <c:ptCount val="8"/>
                <c:pt idx="0">
                  <c:v>2951</c:v>
                </c:pt>
                <c:pt idx="1">
                  <c:v>7352</c:v>
                </c:pt>
                <c:pt idx="2">
                  <c:v>997</c:v>
                </c:pt>
                <c:pt idx="3">
                  <c:v>4702</c:v>
                </c:pt>
                <c:pt idx="4">
                  <c:v>6310</c:v>
                </c:pt>
                <c:pt idx="5">
                  <c:v>3342</c:v>
                </c:pt>
                <c:pt idx="6">
                  <c:v>258</c:v>
                </c:pt>
                <c:pt idx="7">
                  <c:v>1729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C0-460A-9739-E99305347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10.2'!$AB$15:$AB$33</c:f>
              <c:numCache>
                <c:formatCode>0.0%</c:formatCode>
                <c:ptCount val="19"/>
                <c:pt idx="0">
                  <c:v>2.9199653835058816E-2</c:v>
                </c:pt>
                <c:pt idx="1">
                  <c:v>9.8721112856181292E-3</c:v>
                </c:pt>
                <c:pt idx="2">
                  <c:v>6.1572486297637744E-2</c:v>
                </c:pt>
                <c:pt idx="3">
                  <c:v>8.077181960960288E-3</c:v>
                </c:pt>
                <c:pt idx="4">
                  <c:v>6.6252123465495694E-2</c:v>
                </c:pt>
                <c:pt idx="5">
                  <c:v>3.1475367800250009E-2</c:v>
                </c:pt>
                <c:pt idx="6">
                  <c:v>6.6604698868553483E-2</c:v>
                </c:pt>
                <c:pt idx="7">
                  <c:v>6.1989166319433318E-2</c:v>
                </c:pt>
                <c:pt idx="8">
                  <c:v>2.2180198083271901E-2</c:v>
                </c:pt>
                <c:pt idx="9">
                  <c:v>1.4744062309689413E-2</c:v>
                </c:pt>
                <c:pt idx="10">
                  <c:v>2.9103496906952145E-2</c:v>
                </c:pt>
                <c:pt idx="11">
                  <c:v>1.5160742331484983E-2</c:v>
                </c:pt>
                <c:pt idx="12">
                  <c:v>8.6060450655469731E-2</c:v>
                </c:pt>
                <c:pt idx="13">
                  <c:v>6.4136671047148944E-2</c:v>
                </c:pt>
                <c:pt idx="14">
                  <c:v>7.2983108432962601E-2</c:v>
                </c:pt>
                <c:pt idx="15">
                  <c:v>0.11490752908747075</c:v>
                </c:pt>
                <c:pt idx="16">
                  <c:v>0.13042084682201352</c:v>
                </c:pt>
                <c:pt idx="17">
                  <c:v>2.4520016667200873E-2</c:v>
                </c:pt>
                <c:pt idx="18">
                  <c:v>3.3558767909227863E-2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2-4B5B-88B3-2267E978AB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2-4B5B-88B3-2267E978A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10.12'!$V$8:$Z$8</c:f>
              <c:numCache>
                <c:formatCode>#,##0</c:formatCode>
                <c:ptCount val="5"/>
                <c:pt idx="0">
                  <c:v>41209</c:v>
                </c:pt>
                <c:pt idx="1">
                  <c:v>42918.32</c:v>
                </c:pt>
                <c:pt idx="2">
                  <c:v>43354</c:v>
                </c:pt>
                <c:pt idx="3">
                  <c:v>44937.01</c:v>
                </c:pt>
                <c:pt idx="4">
                  <c:v>46735.57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65-4A39-8F69-9FEC382ACF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65-4A39-8F69-9FEC382AC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10.13'!$U$4:$Y$4</c:f>
              <c:numCache>
                <c:formatCode>#,##0</c:formatCode>
                <c:ptCount val="5"/>
                <c:pt idx="1">
                  <c:v>6090</c:v>
                </c:pt>
                <c:pt idx="2">
                  <c:v>5895</c:v>
                </c:pt>
                <c:pt idx="3">
                  <c:v>6652</c:v>
                </c:pt>
                <c:pt idx="4">
                  <c:v>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0-45D7-9821-C85384F48A1C}"/>
            </c:ext>
          </c:extLst>
        </c:ser>
        <c:ser>
          <c:idx val="1"/>
          <c:order val="1"/>
          <c:tx>
            <c:strRef>
              <c:f>'Table 10.13'!$S$7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10.13'!$U$7:$Y$7</c:f>
              <c:numCache>
                <c:formatCode>#,##0</c:formatCode>
                <c:ptCount val="5"/>
                <c:pt idx="1">
                  <c:v>4237</c:v>
                </c:pt>
                <c:pt idx="2">
                  <c:v>4126</c:v>
                </c:pt>
                <c:pt idx="3">
                  <c:v>4578</c:v>
                </c:pt>
                <c:pt idx="4">
                  <c:v>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0-45D7-9821-C85384F48A1C}"/>
            </c:ext>
          </c:extLst>
        </c:ser>
        <c:ser>
          <c:idx val="2"/>
          <c:order val="2"/>
          <c:tx>
            <c:strRef>
              <c:f>'Table 10.13'!$S$11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10.13'!$U$11:$Y$11</c:f>
              <c:numCache>
                <c:formatCode>#,##0</c:formatCode>
                <c:ptCount val="5"/>
                <c:pt idx="1">
                  <c:v>4899</c:v>
                </c:pt>
                <c:pt idx="2">
                  <c:v>4811</c:v>
                </c:pt>
                <c:pt idx="3">
                  <c:v>5326</c:v>
                </c:pt>
                <c:pt idx="4">
                  <c:v>5829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40-45D7-9821-C85384F48A1C}"/>
            </c:ext>
          </c:extLst>
        </c:ser>
        <c:ser>
          <c:idx val="3"/>
          <c:order val="3"/>
          <c:tx>
            <c:strRef>
              <c:f>'Table 10.13'!$S$12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10.13'!$U$12:$Y$12</c:f>
              <c:numCache>
                <c:formatCode>#,##0</c:formatCode>
                <c:ptCount val="5"/>
                <c:pt idx="1">
                  <c:v>1191</c:v>
                </c:pt>
                <c:pt idx="2">
                  <c:v>1088</c:v>
                </c:pt>
                <c:pt idx="3">
                  <c:v>1326</c:v>
                </c:pt>
                <c:pt idx="4">
                  <c:v>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40-45D7-9821-C85384F48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10.13'!$AB$15:$AB$33</c:f>
              <c:numCache>
                <c:formatCode>0.0%</c:formatCode>
                <c:ptCount val="19"/>
                <c:pt idx="0">
                  <c:v>0.11201179071481208</c:v>
                </c:pt>
                <c:pt idx="1">
                  <c:v>1.4001473839351511E-2</c:v>
                </c:pt>
                <c:pt idx="2">
                  <c:v>0.10243183492999262</c:v>
                </c:pt>
                <c:pt idx="3">
                  <c:v>8.2535003684598377E-3</c:v>
                </c:pt>
                <c:pt idx="4">
                  <c:v>5.2321296978629327E-2</c:v>
                </c:pt>
                <c:pt idx="5">
                  <c:v>2.5792188651436992E-2</c:v>
                </c:pt>
                <c:pt idx="6">
                  <c:v>7.3397199705232133E-2</c:v>
                </c:pt>
                <c:pt idx="7">
                  <c:v>5.3500368459837876E-2</c:v>
                </c:pt>
                <c:pt idx="8">
                  <c:v>3.6845983787767135E-2</c:v>
                </c:pt>
                <c:pt idx="9">
                  <c:v>2.6529108327192335E-3</c:v>
                </c:pt>
                <c:pt idx="10">
                  <c:v>2.6234340456890198E-2</c:v>
                </c:pt>
                <c:pt idx="11">
                  <c:v>1.7243920412675019E-2</c:v>
                </c:pt>
                <c:pt idx="12">
                  <c:v>4.6868091378039795E-2</c:v>
                </c:pt>
                <c:pt idx="13">
                  <c:v>5.3352984524686807E-2</c:v>
                </c:pt>
                <c:pt idx="14">
                  <c:v>4.2593957258658804E-2</c:v>
                </c:pt>
                <c:pt idx="15">
                  <c:v>7.2807663964627858E-2</c:v>
                </c:pt>
                <c:pt idx="16">
                  <c:v>8.4303610906411197E-2</c:v>
                </c:pt>
                <c:pt idx="17">
                  <c:v>9.1378039793662495E-3</c:v>
                </c:pt>
                <c:pt idx="18">
                  <c:v>4.3773028739867353E-2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D-4F04-9C83-9D0FCE94025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7D-4F04-9C83-9D0FCE94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10.13'!$Y$44:$Y$60</c:f>
              <c:numCache>
                <c:formatCode>#,##0</c:formatCode>
                <c:ptCount val="17"/>
                <c:pt idx="0">
                  <c:v>1</c:v>
                </c:pt>
                <c:pt idx="1">
                  <c:v>106</c:v>
                </c:pt>
                <c:pt idx="2">
                  <c:v>244</c:v>
                </c:pt>
                <c:pt idx="3">
                  <c:v>280</c:v>
                </c:pt>
                <c:pt idx="4">
                  <c:v>344</c:v>
                </c:pt>
                <c:pt idx="5">
                  <c:v>340</c:v>
                </c:pt>
                <c:pt idx="6">
                  <c:v>259</c:v>
                </c:pt>
                <c:pt idx="7">
                  <c:v>232</c:v>
                </c:pt>
                <c:pt idx="8">
                  <c:v>340</c:v>
                </c:pt>
                <c:pt idx="9">
                  <c:v>370</c:v>
                </c:pt>
                <c:pt idx="10">
                  <c:v>346</c:v>
                </c:pt>
                <c:pt idx="11">
                  <c:v>329</c:v>
                </c:pt>
                <c:pt idx="12">
                  <c:v>220</c:v>
                </c:pt>
                <c:pt idx="13">
                  <c:v>120</c:v>
                </c:pt>
                <c:pt idx="14">
                  <c:v>56</c:v>
                </c:pt>
                <c:pt idx="15">
                  <c:v>18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52-4F60-918D-1C9785B5601B}"/>
            </c:ext>
          </c:extLst>
        </c:ser>
        <c:ser>
          <c:idx val="1"/>
          <c:order val="1"/>
          <c:tx>
            <c:strRef>
              <c:f>'Table 10.13'!$S$62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10.13'!$Y$63:$Y$79</c:f>
              <c:numCache>
                <c:formatCode>#,##0</c:formatCode>
                <c:ptCount val="17"/>
                <c:pt idx="0">
                  <c:v>7</c:v>
                </c:pt>
                <c:pt idx="1">
                  <c:v>82</c:v>
                </c:pt>
                <c:pt idx="2">
                  <c:v>217</c:v>
                </c:pt>
                <c:pt idx="3">
                  <c:v>253</c:v>
                </c:pt>
                <c:pt idx="4">
                  <c:v>299</c:v>
                </c:pt>
                <c:pt idx="5">
                  <c:v>307</c:v>
                </c:pt>
                <c:pt idx="6">
                  <c:v>287</c:v>
                </c:pt>
                <c:pt idx="7">
                  <c:v>311</c:v>
                </c:pt>
                <c:pt idx="8">
                  <c:v>384</c:v>
                </c:pt>
                <c:pt idx="9">
                  <c:v>373</c:v>
                </c:pt>
                <c:pt idx="10">
                  <c:v>413</c:v>
                </c:pt>
                <c:pt idx="11">
                  <c:v>293</c:v>
                </c:pt>
                <c:pt idx="12">
                  <c:v>173</c:v>
                </c:pt>
                <c:pt idx="13">
                  <c:v>76</c:v>
                </c:pt>
                <c:pt idx="14">
                  <c:v>41</c:v>
                </c:pt>
                <c:pt idx="15">
                  <c:v>16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52-4F60-918D-1C9785B56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10.13'!$Y$83:$Y$90</c:f>
              <c:numCache>
                <c:formatCode>#,##0</c:formatCode>
                <c:ptCount val="8"/>
                <c:pt idx="0">
                  <c:v>257</c:v>
                </c:pt>
                <c:pt idx="1">
                  <c:v>209</c:v>
                </c:pt>
                <c:pt idx="2">
                  <c:v>404</c:v>
                </c:pt>
                <c:pt idx="3">
                  <c:v>68</c:v>
                </c:pt>
                <c:pt idx="4">
                  <c:v>75</c:v>
                </c:pt>
                <c:pt idx="5">
                  <c:v>97</c:v>
                </c:pt>
                <c:pt idx="6">
                  <c:v>273</c:v>
                </c:pt>
                <c:pt idx="7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B8-4B26-A531-69ED05CA6C2F}"/>
            </c:ext>
          </c:extLst>
        </c:ser>
        <c:ser>
          <c:idx val="1"/>
          <c:order val="1"/>
          <c:tx>
            <c:strRef>
              <c:f>'Table 10.13'!$S$92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10.13'!$Y$93:$Y$100</c:f>
              <c:numCache>
                <c:formatCode>#,##0</c:formatCode>
                <c:ptCount val="8"/>
                <c:pt idx="0">
                  <c:v>150</c:v>
                </c:pt>
                <c:pt idx="1">
                  <c:v>422</c:v>
                </c:pt>
                <c:pt idx="2">
                  <c:v>83</c:v>
                </c:pt>
                <c:pt idx="3">
                  <c:v>351</c:v>
                </c:pt>
                <c:pt idx="4">
                  <c:v>360</c:v>
                </c:pt>
                <c:pt idx="5">
                  <c:v>222</c:v>
                </c:pt>
                <c:pt idx="6">
                  <c:v>23</c:v>
                </c:pt>
                <c:pt idx="7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B8-4B26-A531-69ED05CA6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10.13'!$U$8:$Y$8</c:f>
              <c:numCache>
                <c:formatCode>#,##0</c:formatCode>
                <c:ptCount val="5"/>
                <c:pt idx="1">
                  <c:v>33302.800000000003</c:v>
                </c:pt>
                <c:pt idx="2">
                  <c:v>33690.22</c:v>
                </c:pt>
                <c:pt idx="3">
                  <c:v>33739</c:v>
                </c:pt>
                <c:pt idx="4">
                  <c:v>34168.06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9-40F9-8683-4B334CA62D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89-40F9-8683-4B334CA62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10.13'!$V$4:$Z$4</c:f>
              <c:numCache>
                <c:formatCode>#,##0</c:formatCode>
                <c:ptCount val="5"/>
                <c:pt idx="0">
                  <c:v>6090</c:v>
                </c:pt>
                <c:pt idx="1">
                  <c:v>5895</c:v>
                </c:pt>
                <c:pt idx="2">
                  <c:v>6652</c:v>
                </c:pt>
                <c:pt idx="3">
                  <c:v>7301</c:v>
                </c:pt>
                <c:pt idx="4">
                  <c:v>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61-49E6-8D9B-A5443293129E}"/>
            </c:ext>
          </c:extLst>
        </c:ser>
        <c:ser>
          <c:idx val="1"/>
          <c:order val="1"/>
          <c:tx>
            <c:strRef>
              <c:f>'Table 10.13'!$S$7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10.13'!$V$7:$Z$7</c:f>
              <c:numCache>
                <c:formatCode>#,##0</c:formatCode>
                <c:ptCount val="5"/>
                <c:pt idx="0">
                  <c:v>4237</c:v>
                </c:pt>
                <c:pt idx="1">
                  <c:v>4126</c:v>
                </c:pt>
                <c:pt idx="2">
                  <c:v>4578</c:v>
                </c:pt>
                <c:pt idx="3">
                  <c:v>5079</c:v>
                </c:pt>
                <c:pt idx="4">
                  <c:v>4822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61-49E6-8D9B-A5443293129E}"/>
            </c:ext>
          </c:extLst>
        </c:ser>
        <c:ser>
          <c:idx val="2"/>
          <c:order val="2"/>
          <c:tx>
            <c:strRef>
              <c:f>'Table 10.13'!$S$11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10.13'!$V$11:$Z$11</c:f>
              <c:numCache>
                <c:formatCode>#,##0</c:formatCode>
                <c:ptCount val="5"/>
                <c:pt idx="0">
                  <c:v>4899</c:v>
                </c:pt>
                <c:pt idx="1">
                  <c:v>4811</c:v>
                </c:pt>
                <c:pt idx="2">
                  <c:v>5326</c:v>
                </c:pt>
                <c:pt idx="3">
                  <c:v>5829</c:v>
                </c:pt>
                <c:pt idx="4">
                  <c:v>5483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61-49E6-8D9B-A5443293129E}"/>
            </c:ext>
          </c:extLst>
        </c:ser>
        <c:ser>
          <c:idx val="3"/>
          <c:order val="3"/>
          <c:tx>
            <c:strRef>
              <c:f>'Table 10.13'!$S$12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10.13'!$V$12:$Z$12</c:f>
              <c:numCache>
                <c:formatCode>#,##0</c:formatCode>
                <c:ptCount val="5"/>
                <c:pt idx="0">
                  <c:v>1191</c:v>
                </c:pt>
                <c:pt idx="1">
                  <c:v>1088</c:v>
                </c:pt>
                <c:pt idx="2">
                  <c:v>1326</c:v>
                </c:pt>
                <c:pt idx="3">
                  <c:v>1467</c:v>
                </c:pt>
                <c:pt idx="4">
                  <c:v>1303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61-49E6-8D9B-A54432931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10.13'!$AB$15:$AB$33</c:f>
              <c:numCache>
                <c:formatCode>0.0%</c:formatCode>
                <c:ptCount val="19"/>
                <c:pt idx="0">
                  <c:v>0.11201179071481208</c:v>
                </c:pt>
                <c:pt idx="1">
                  <c:v>1.4001473839351511E-2</c:v>
                </c:pt>
                <c:pt idx="2">
                  <c:v>0.10243183492999262</c:v>
                </c:pt>
                <c:pt idx="3">
                  <c:v>8.2535003684598377E-3</c:v>
                </c:pt>
                <c:pt idx="4">
                  <c:v>5.2321296978629327E-2</c:v>
                </c:pt>
                <c:pt idx="5">
                  <c:v>2.5792188651436992E-2</c:v>
                </c:pt>
                <c:pt idx="6">
                  <c:v>7.3397199705232133E-2</c:v>
                </c:pt>
                <c:pt idx="7">
                  <c:v>5.3500368459837876E-2</c:v>
                </c:pt>
                <c:pt idx="8">
                  <c:v>3.6845983787767135E-2</c:v>
                </c:pt>
                <c:pt idx="9">
                  <c:v>2.6529108327192335E-3</c:v>
                </c:pt>
                <c:pt idx="10">
                  <c:v>2.6234340456890198E-2</c:v>
                </c:pt>
                <c:pt idx="11">
                  <c:v>1.7243920412675019E-2</c:v>
                </c:pt>
                <c:pt idx="12">
                  <c:v>4.6868091378039795E-2</c:v>
                </c:pt>
                <c:pt idx="13">
                  <c:v>5.3352984524686807E-2</c:v>
                </c:pt>
                <c:pt idx="14">
                  <c:v>4.2593957258658804E-2</c:v>
                </c:pt>
                <c:pt idx="15">
                  <c:v>7.2807663964627858E-2</c:v>
                </c:pt>
                <c:pt idx="16">
                  <c:v>8.4303610906411197E-2</c:v>
                </c:pt>
                <c:pt idx="17">
                  <c:v>9.1378039793662495E-3</c:v>
                </c:pt>
                <c:pt idx="18">
                  <c:v>4.3773028739867353E-2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DC-45D1-A5F4-535E8E5DFB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DC-45D1-A5F4-535E8E5DF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10.13'!$Z$44:$Z$60</c:f>
              <c:numCache>
                <c:formatCode>#,##0</c:formatCode>
                <c:ptCount val="17"/>
                <c:pt idx="0">
                  <c:v>7</c:v>
                </c:pt>
                <c:pt idx="1">
                  <c:v>80</c:v>
                </c:pt>
                <c:pt idx="2">
                  <c:v>231</c:v>
                </c:pt>
                <c:pt idx="3">
                  <c:v>273</c:v>
                </c:pt>
                <c:pt idx="4">
                  <c:v>306</c:v>
                </c:pt>
                <c:pt idx="5">
                  <c:v>336</c:v>
                </c:pt>
                <c:pt idx="6">
                  <c:v>276</c:v>
                </c:pt>
                <c:pt idx="7">
                  <c:v>217</c:v>
                </c:pt>
                <c:pt idx="8">
                  <c:v>296</c:v>
                </c:pt>
                <c:pt idx="9">
                  <c:v>357</c:v>
                </c:pt>
                <c:pt idx="10">
                  <c:v>348</c:v>
                </c:pt>
                <c:pt idx="11">
                  <c:v>314</c:v>
                </c:pt>
                <c:pt idx="12">
                  <c:v>210</c:v>
                </c:pt>
                <c:pt idx="13">
                  <c:v>111</c:v>
                </c:pt>
                <c:pt idx="14">
                  <c:v>49</c:v>
                </c:pt>
                <c:pt idx="15">
                  <c:v>22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F-464B-87A0-7687E63A6D27}"/>
            </c:ext>
          </c:extLst>
        </c:ser>
        <c:ser>
          <c:idx val="1"/>
          <c:order val="1"/>
          <c:tx>
            <c:strRef>
              <c:f>'Table 10.13'!$S$62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10.13'!$Z$63:$Z$79</c:f>
              <c:numCache>
                <c:formatCode>#,##0</c:formatCode>
                <c:ptCount val="17"/>
                <c:pt idx="0">
                  <c:v>7</c:v>
                </c:pt>
                <c:pt idx="1">
                  <c:v>73</c:v>
                </c:pt>
                <c:pt idx="2">
                  <c:v>205</c:v>
                </c:pt>
                <c:pt idx="3">
                  <c:v>224</c:v>
                </c:pt>
                <c:pt idx="4">
                  <c:v>296</c:v>
                </c:pt>
                <c:pt idx="5">
                  <c:v>284</c:v>
                </c:pt>
                <c:pt idx="6">
                  <c:v>280</c:v>
                </c:pt>
                <c:pt idx="7">
                  <c:v>310</c:v>
                </c:pt>
                <c:pt idx="8">
                  <c:v>344</c:v>
                </c:pt>
                <c:pt idx="9">
                  <c:v>326</c:v>
                </c:pt>
                <c:pt idx="10">
                  <c:v>366</c:v>
                </c:pt>
                <c:pt idx="11">
                  <c:v>287</c:v>
                </c:pt>
                <c:pt idx="12">
                  <c:v>178</c:v>
                </c:pt>
                <c:pt idx="13">
                  <c:v>66</c:v>
                </c:pt>
                <c:pt idx="14">
                  <c:v>28</c:v>
                </c:pt>
                <c:pt idx="15">
                  <c:v>21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F-464B-87A0-7687E63A6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10.13'!$Z$83:$Z$90</c:f>
              <c:numCache>
                <c:formatCode>#,##0</c:formatCode>
                <c:ptCount val="8"/>
                <c:pt idx="0">
                  <c:v>256</c:v>
                </c:pt>
                <c:pt idx="1">
                  <c:v>225</c:v>
                </c:pt>
                <c:pt idx="2">
                  <c:v>383</c:v>
                </c:pt>
                <c:pt idx="3">
                  <c:v>76</c:v>
                </c:pt>
                <c:pt idx="4">
                  <c:v>67</c:v>
                </c:pt>
                <c:pt idx="5">
                  <c:v>110</c:v>
                </c:pt>
                <c:pt idx="6">
                  <c:v>253</c:v>
                </c:pt>
                <c:pt idx="7">
                  <c:v>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A-44F5-A5E2-AE47560832E1}"/>
            </c:ext>
          </c:extLst>
        </c:ser>
        <c:ser>
          <c:idx val="1"/>
          <c:order val="1"/>
          <c:tx>
            <c:strRef>
              <c:f>'Table 10.13'!$S$92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10.13'!$Z$93:$Z$100</c:f>
              <c:numCache>
                <c:formatCode>#,##0</c:formatCode>
                <c:ptCount val="8"/>
                <c:pt idx="0">
                  <c:v>157</c:v>
                </c:pt>
                <c:pt idx="1">
                  <c:v>420</c:v>
                </c:pt>
                <c:pt idx="2">
                  <c:v>75</c:v>
                </c:pt>
                <c:pt idx="3">
                  <c:v>376</c:v>
                </c:pt>
                <c:pt idx="4">
                  <c:v>337</c:v>
                </c:pt>
                <c:pt idx="5">
                  <c:v>193</c:v>
                </c:pt>
                <c:pt idx="6">
                  <c:v>24</c:v>
                </c:pt>
                <c:pt idx="7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A-44F5-A5E2-AE475608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10.2'!$Y$44:$Y$60</c:f>
              <c:numCache>
                <c:formatCode>#,##0</c:formatCode>
                <c:ptCount val="17"/>
                <c:pt idx="0">
                  <c:v>11</c:v>
                </c:pt>
                <c:pt idx="1">
                  <c:v>275</c:v>
                </c:pt>
                <c:pt idx="2">
                  <c:v>961</c:v>
                </c:pt>
                <c:pt idx="3">
                  <c:v>1344</c:v>
                </c:pt>
                <c:pt idx="4">
                  <c:v>1326</c:v>
                </c:pt>
                <c:pt idx="5">
                  <c:v>1110</c:v>
                </c:pt>
                <c:pt idx="6">
                  <c:v>1333</c:v>
                </c:pt>
                <c:pt idx="7">
                  <c:v>1402</c:v>
                </c:pt>
                <c:pt idx="8">
                  <c:v>1859</c:v>
                </c:pt>
                <c:pt idx="9">
                  <c:v>1662</c:v>
                </c:pt>
                <c:pt idx="10">
                  <c:v>1753</c:v>
                </c:pt>
                <c:pt idx="11">
                  <c:v>1288</c:v>
                </c:pt>
                <c:pt idx="12">
                  <c:v>844</c:v>
                </c:pt>
                <c:pt idx="13">
                  <c:v>410</c:v>
                </c:pt>
                <c:pt idx="14">
                  <c:v>142</c:v>
                </c:pt>
                <c:pt idx="15">
                  <c:v>42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AE-4626-A594-53F542EA6810}"/>
            </c:ext>
          </c:extLst>
        </c:ser>
        <c:ser>
          <c:idx val="1"/>
          <c:order val="1"/>
          <c:tx>
            <c:strRef>
              <c:f>'Table 10.2'!$S$62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10.2'!$Y$63:$Y$79</c:f>
              <c:numCache>
                <c:formatCode>#,##0</c:formatCode>
                <c:ptCount val="17"/>
                <c:pt idx="0">
                  <c:v>18</c:v>
                </c:pt>
                <c:pt idx="1">
                  <c:v>348</c:v>
                </c:pt>
                <c:pt idx="2">
                  <c:v>1054</c:v>
                </c:pt>
                <c:pt idx="3">
                  <c:v>1382</c:v>
                </c:pt>
                <c:pt idx="4">
                  <c:v>1251</c:v>
                </c:pt>
                <c:pt idx="5">
                  <c:v>1176</c:v>
                </c:pt>
                <c:pt idx="6">
                  <c:v>1303</c:v>
                </c:pt>
                <c:pt idx="7">
                  <c:v>1677</c:v>
                </c:pt>
                <c:pt idx="8">
                  <c:v>1941</c:v>
                </c:pt>
                <c:pt idx="9">
                  <c:v>1804</c:v>
                </c:pt>
                <c:pt idx="10">
                  <c:v>1655</c:v>
                </c:pt>
                <c:pt idx="11">
                  <c:v>1248</c:v>
                </c:pt>
                <c:pt idx="12">
                  <c:v>666</c:v>
                </c:pt>
                <c:pt idx="13">
                  <c:v>259</c:v>
                </c:pt>
                <c:pt idx="14">
                  <c:v>69</c:v>
                </c:pt>
                <c:pt idx="15">
                  <c:v>37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AE-4626-A594-53F542EA6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10.13'!$V$8:$Z$8</c:f>
              <c:numCache>
                <c:formatCode>#,##0</c:formatCode>
                <c:ptCount val="5"/>
                <c:pt idx="0">
                  <c:v>33302.800000000003</c:v>
                </c:pt>
                <c:pt idx="1">
                  <c:v>33690.22</c:v>
                </c:pt>
                <c:pt idx="2">
                  <c:v>33739</c:v>
                </c:pt>
                <c:pt idx="3">
                  <c:v>34168.06</c:v>
                </c:pt>
                <c:pt idx="4">
                  <c:v>37891.4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1-4596-B2B1-9346299A46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51-4596-B2B1-9346299A4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10.14'!$U$4:$Y$4</c:f>
              <c:numCache>
                <c:formatCode>#,##0</c:formatCode>
                <c:ptCount val="5"/>
                <c:pt idx="1">
                  <c:v>1095</c:v>
                </c:pt>
                <c:pt idx="2">
                  <c:v>959</c:v>
                </c:pt>
                <c:pt idx="3">
                  <c:v>1222</c:v>
                </c:pt>
                <c:pt idx="4">
                  <c:v>1525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B9-406B-888B-23A908C7E683}"/>
            </c:ext>
          </c:extLst>
        </c:ser>
        <c:ser>
          <c:idx val="1"/>
          <c:order val="1"/>
          <c:tx>
            <c:strRef>
              <c:f>'Table 10.14'!$S$7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10.14'!$U$7:$Y$7</c:f>
              <c:numCache>
                <c:formatCode>#,##0</c:formatCode>
                <c:ptCount val="5"/>
                <c:pt idx="1">
                  <c:v>774</c:v>
                </c:pt>
                <c:pt idx="2">
                  <c:v>684</c:v>
                </c:pt>
                <c:pt idx="3">
                  <c:v>793</c:v>
                </c:pt>
                <c:pt idx="4">
                  <c:v>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B9-406B-888B-23A908C7E683}"/>
            </c:ext>
          </c:extLst>
        </c:ser>
        <c:ser>
          <c:idx val="2"/>
          <c:order val="2"/>
          <c:tx>
            <c:strRef>
              <c:f>'Table 10.14'!$S$11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10.14'!$U$11:$Y$11</c:f>
              <c:numCache>
                <c:formatCode>#,##0</c:formatCode>
                <c:ptCount val="5"/>
                <c:pt idx="1">
                  <c:v>761</c:v>
                </c:pt>
                <c:pt idx="2">
                  <c:v>720</c:v>
                </c:pt>
                <c:pt idx="3">
                  <c:v>920</c:v>
                </c:pt>
                <c:pt idx="4">
                  <c:v>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B9-406B-888B-23A908C7E683}"/>
            </c:ext>
          </c:extLst>
        </c:ser>
        <c:ser>
          <c:idx val="3"/>
          <c:order val="3"/>
          <c:tx>
            <c:strRef>
              <c:f>'Table 10.14'!$S$12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10.14'!$U$12:$Y$12</c:f>
              <c:numCache>
                <c:formatCode>#,##0</c:formatCode>
                <c:ptCount val="5"/>
                <c:pt idx="1">
                  <c:v>332</c:v>
                </c:pt>
                <c:pt idx="2">
                  <c:v>246</c:v>
                </c:pt>
                <c:pt idx="3">
                  <c:v>302</c:v>
                </c:pt>
                <c:pt idx="4">
                  <c:v>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B9-406B-888B-23A908C7E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10.14'!$AB$15:$AB$33</c:f>
              <c:numCache>
                <c:formatCode>0.0%</c:formatCode>
                <c:ptCount val="19"/>
                <c:pt idx="0">
                  <c:v>0.22045454545454546</c:v>
                </c:pt>
                <c:pt idx="1">
                  <c:v>9.8484848484848477E-3</c:v>
                </c:pt>
                <c:pt idx="2">
                  <c:v>1.7424242424242425E-2</c:v>
                </c:pt>
                <c:pt idx="3">
                  <c:v>1.5151515151515152E-2</c:v>
                </c:pt>
                <c:pt idx="4">
                  <c:v>4.0151515151515153E-2</c:v>
                </c:pt>
                <c:pt idx="5">
                  <c:v>1.7424242424242425E-2</c:v>
                </c:pt>
                <c:pt idx="6">
                  <c:v>9.3181818181818185E-2</c:v>
                </c:pt>
                <c:pt idx="7">
                  <c:v>3.8636363636363635E-2</c:v>
                </c:pt>
                <c:pt idx="8">
                  <c:v>6.2121212121212119E-2</c:v>
                </c:pt>
                <c:pt idx="9">
                  <c:v>3.0303030303030303E-3</c:v>
                </c:pt>
                <c:pt idx="10">
                  <c:v>1.6666666666666666E-2</c:v>
                </c:pt>
                <c:pt idx="11">
                  <c:v>7.575757575757576E-3</c:v>
                </c:pt>
                <c:pt idx="12">
                  <c:v>2.1212121212121213E-2</c:v>
                </c:pt>
                <c:pt idx="13">
                  <c:v>3.6363636363636362E-2</c:v>
                </c:pt>
                <c:pt idx="14">
                  <c:v>3.8636363636363635E-2</c:v>
                </c:pt>
                <c:pt idx="15">
                  <c:v>8.0303030303030307E-2</c:v>
                </c:pt>
                <c:pt idx="16">
                  <c:v>8.3333333333333329E-2</c:v>
                </c:pt>
                <c:pt idx="17">
                  <c:v>9.0909090909090905E-3</c:v>
                </c:pt>
                <c:pt idx="18">
                  <c:v>4.2424242424242427E-2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89-427B-A77E-B2C911A05E3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89-427B-A77E-B2C911A05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10.14'!$Y$44:$Y$60</c:f>
              <c:numCache>
                <c:formatCode>#,##0</c:formatCode>
                <c:ptCount val="17"/>
                <c:pt idx="0">
                  <c:v>5</c:v>
                </c:pt>
                <c:pt idx="1">
                  <c:v>37</c:v>
                </c:pt>
                <c:pt idx="2">
                  <c:v>51</c:v>
                </c:pt>
                <c:pt idx="3">
                  <c:v>46</c:v>
                </c:pt>
                <c:pt idx="4">
                  <c:v>85</c:v>
                </c:pt>
                <c:pt idx="5">
                  <c:v>69</c:v>
                </c:pt>
                <c:pt idx="6">
                  <c:v>71</c:v>
                </c:pt>
                <c:pt idx="7">
                  <c:v>36</c:v>
                </c:pt>
                <c:pt idx="8">
                  <c:v>46</c:v>
                </c:pt>
                <c:pt idx="9">
                  <c:v>76</c:v>
                </c:pt>
                <c:pt idx="10">
                  <c:v>93</c:v>
                </c:pt>
                <c:pt idx="11">
                  <c:v>73</c:v>
                </c:pt>
                <c:pt idx="12">
                  <c:v>30</c:v>
                </c:pt>
                <c:pt idx="13">
                  <c:v>19</c:v>
                </c:pt>
                <c:pt idx="14">
                  <c:v>13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A-4BFF-8B21-0756885C56BF}"/>
            </c:ext>
          </c:extLst>
        </c:ser>
        <c:ser>
          <c:idx val="1"/>
          <c:order val="1"/>
          <c:tx>
            <c:strRef>
              <c:f>'Table 10.14'!$S$62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10.14'!$Y$63:$Y$79</c:f>
              <c:numCache>
                <c:formatCode>#,##0</c:formatCode>
                <c:ptCount val="17"/>
                <c:pt idx="0">
                  <c:v>5</c:v>
                </c:pt>
                <c:pt idx="1">
                  <c:v>22</c:v>
                </c:pt>
                <c:pt idx="2">
                  <c:v>49</c:v>
                </c:pt>
                <c:pt idx="3">
                  <c:v>61</c:v>
                </c:pt>
                <c:pt idx="4">
                  <c:v>57</c:v>
                </c:pt>
                <c:pt idx="5">
                  <c:v>63</c:v>
                </c:pt>
                <c:pt idx="6">
                  <c:v>47</c:v>
                </c:pt>
                <c:pt idx="7">
                  <c:v>75</c:v>
                </c:pt>
                <c:pt idx="8">
                  <c:v>80</c:v>
                </c:pt>
                <c:pt idx="9">
                  <c:v>70</c:v>
                </c:pt>
                <c:pt idx="10">
                  <c:v>59</c:v>
                </c:pt>
                <c:pt idx="11">
                  <c:v>51</c:v>
                </c:pt>
                <c:pt idx="12">
                  <c:v>31</c:v>
                </c:pt>
                <c:pt idx="13">
                  <c:v>12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A-4BFF-8B21-0756885C5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10.14'!$Y$83:$Y$90</c:f>
              <c:numCache>
                <c:formatCode>#,##0</c:formatCode>
                <c:ptCount val="8"/>
                <c:pt idx="0">
                  <c:v>42</c:v>
                </c:pt>
                <c:pt idx="1">
                  <c:v>15</c:v>
                </c:pt>
                <c:pt idx="2">
                  <c:v>84</c:v>
                </c:pt>
                <c:pt idx="3">
                  <c:v>7</c:v>
                </c:pt>
                <c:pt idx="4">
                  <c:v>13</c:v>
                </c:pt>
                <c:pt idx="5">
                  <c:v>19</c:v>
                </c:pt>
                <c:pt idx="6">
                  <c:v>51</c:v>
                </c:pt>
                <c:pt idx="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F-48CB-B47B-4F56CF0F3357}"/>
            </c:ext>
          </c:extLst>
        </c:ser>
        <c:ser>
          <c:idx val="1"/>
          <c:order val="1"/>
          <c:tx>
            <c:strRef>
              <c:f>'Table 10.14'!$S$92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10.14'!$Y$93:$Y$100</c:f>
              <c:numCache>
                <c:formatCode>#,##0</c:formatCode>
                <c:ptCount val="8"/>
                <c:pt idx="0">
                  <c:v>17</c:v>
                </c:pt>
                <c:pt idx="1">
                  <c:v>75</c:v>
                </c:pt>
                <c:pt idx="2">
                  <c:v>12</c:v>
                </c:pt>
                <c:pt idx="3">
                  <c:v>69</c:v>
                </c:pt>
                <c:pt idx="4">
                  <c:v>64</c:v>
                </c:pt>
                <c:pt idx="5">
                  <c:v>36</c:v>
                </c:pt>
                <c:pt idx="6">
                  <c:v>10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F-48CB-B47B-4F56CF0F3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10.14'!$U$8:$Y$8</c:f>
              <c:numCache>
                <c:formatCode>#,##0</c:formatCode>
                <c:ptCount val="5"/>
                <c:pt idx="1">
                  <c:v>30306.5</c:v>
                </c:pt>
                <c:pt idx="2">
                  <c:v>32946</c:v>
                </c:pt>
                <c:pt idx="3">
                  <c:v>28333.67</c:v>
                </c:pt>
                <c:pt idx="4">
                  <c:v>24568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41-42C2-AE22-B5FBD11C10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41-42C2-AE22-B5FBD11C1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10.14'!$V$4:$Z$4</c:f>
              <c:numCache>
                <c:formatCode>#,##0</c:formatCode>
                <c:ptCount val="5"/>
                <c:pt idx="0">
                  <c:v>1095</c:v>
                </c:pt>
                <c:pt idx="1">
                  <c:v>959</c:v>
                </c:pt>
                <c:pt idx="2">
                  <c:v>1222</c:v>
                </c:pt>
                <c:pt idx="3">
                  <c:v>1525</c:v>
                </c:pt>
                <c:pt idx="4">
                  <c:v>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DC-4F55-A3CD-20B4EE30FCB1}"/>
            </c:ext>
          </c:extLst>
        </c:ser>
        <c:ser>
          <c:idx val="1"/>
          <c:order val="1"/>
          <c:tx>
            <c:strRef>
              <c:f>'Table 10.14'!$S$7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10.14'!$V$7:$Z$7</c:f>
              <c:numCache>
                <c:formatCode>#,##0</c:formatCode>
                <c:ptCount val="5"/>
                <c:pt idx="0">
                  <c:v>774</c:v>
                </c:pt>
                <c:pt idx="1">
                  <c:v>684</c:v>
                </c:pt>
                <c:pt idx="2">
                  <c:v>793</c:v>
                </c:pt>
                <c:pt idx="3">
                  <c:v>994</c:v>
                </c:pt>
                <c:pt idx="4">
                  <c:v>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DC-4F55-A3CD-20B4EE30FCB1}"/>
            </c:ext>
          </c:extLst>
        </c:ser>
        <c:ser>
          <c:idx val="2"/>
          <c:order val="2"/>
          <c:tx>
            <c:strRef>
              <c:f>'Table 10.14'!$S$11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10.14'!$V$11:$Z$11</c:f>
              <c:numCache>
                <c:formatCode>#,##0</c:formatCode>
                <c:ptCount val="5"/>
                <c:pt idx="0">
                  <c:v>761</c:v>
                </c:pt>
                <c:pt idx="1">
                  <c:v>720</c:v>
                </c:pt>
                <c:pt idx="2">
                  <c:v>920</c:v>
                </c:pt>
                <c:pt idx="3">
                  <c:v>1098</c:v>
                </c:pt>
                <c:pt idx="4">
                  <c:v>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DC-4F55-A3CD-20B4EE30FCB1}"/>
            </c:ext>
          </c:extLst>
        </c:ser>
        <c:ser>
          <c:idx val="3"/>
          <c:order val="3"/>
          <c:tx>
            <c:strRef>
              <c:f>'Table 10.14'!$S$12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10.14'!$V$12:$Z$12</c:f>
              <c:numCache>
                <c:formatCode>#,##0</c:formatCode>
                <c:ptCount val="5"/>
                <c:pt idx="0">
                  <c:v>332</c:v>
                </c:pt>
                <c:pt idx="1">
                  <c:v>246</c:v>
                </c:pt>
                <c:pt idx="2">
                  <c:v>302</c:v>
                </c:pt>
                <c:pt idx="3">
                  <c:v>432</c:v>
                </c:pt>
                <c:pt idx="4">
                  <c:v>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DC-4F55-A3CD-20B4EE30F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10.14'!$AB$15:$AB$33</c:f>
              <c:numCache>
                <c:formatCode>0.0%</c:formatCode>
                <c:ptCount val="19"/>
                <c:pt idx="0">
                  <c:v>0.22045454545454546</c:v>
                </c:pt>
                <c:pt idx="1">
                  <c:v>9.8484848484848477E-3</c:v>
                </c:pt>
                <c:pt idx="2">
                  <c:v>1.7424242424242425E-2</c:v>
                </c:pt>
                <c:pt idx="3">
                  <c:v>1.5151515151515152E-2</c:v>
                </c:pt>
                <c:pt idx="4">
                  <c:v>4.0151515151515153E-2</c:v>
                </c:pt>
                <c:pt idx="5">
                  <c:v>1.7424242424242425E-2</c:v>
                </c:pt>
                <c:pt idx="6">
                  <c:v>9.3181818181818185E-2</c:v>
                </c:pt>
                <c:pt idx="7">
                  <c:v>3.8636363636363635E-2</c:v>
                </c:pt>
                <c:pt idx="8">
                  <c:v>6.2121212121212119E-2</c:v>
                </c:pt>
                <c:pt idx="9">
                  <c:v>3.0303030303030303E-3</c:v>
                </c:pt>
                <c:pt idx="10">
                  <c:v>1.6666666666666666E-2</c:v>
                </c:pt>
                <c:pt idx="11">
                  <c:v>7.575757575757576E-3</c:v>
                </c:pt>
                <c:pt idx="12">
                  <c:v>2.1212121212121213E-2</c:v>
                </c:pt>
                <c:pt idx="13">
                  <c:v>3.6363636363636362E-2</c:v>
                </c:pt>
                <c:pt idx="14">
                  <c:v>3.8636363636363635E-2</c:v>
                </c:pt>
                <c:pt idx="15">
                  <c:v>8.0303030303030307E-2</c:v>
                </c:pt>
                <c:pt idx="16">
                  <c:v>8.3333333333333329E-2</c:v>
                </c:pt>
                <c:pt idx="17">
                  <c:v>9.0909090909090905E-3</c:v>
                </c:pt>
                <c:pt idx="18">
                  <c:v>4.2424242424242427E-2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1-42DC-92E2-C0AB3B3FD4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1-42DC-92E2-C0AB3B3FD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10.14'!$Z$44:$Z$60</c:f>
              <c:numCache>
                <c:formatCode>#,##0</c:formatCode>
                <c:ptCount val="17"/>
                <c:pt idx="0">
                  <c:v>4</c:v>
                </c:pt>
                <c:pt idx="1">
                  <c:v>29</c:v>
                </c:pt>
                <c:pt idx="2">
                  <c:v>82</c:v>
                </c:pt>
                <c:pt idx="3">
                  <c:v>35</c:v>
                </c:pt>
                <c:pt idx="4">
                  <c:v>51</c:v>
                </c:pt>
                <c:pt idx="5">
                  <c:v>78</c:v>
                </c:pt>
                <c:pt idx="6">
                  <c:v>78</c:v>
                </c:pt>
                <c:pt idx="7">
                  <c:v>50</c:v>
                </c:pt>
                <c:pt idx="8">
                  <c:v>35</c:v>
                </c:pt>
                <c:pt idx="9">
                  <c:v>68</c:v>
                </c:pt>
                <c:pt idx="10">
                  <c:v>86</c:v>
                </c:pt>
                <c:pt idx="11">
                  <c:v>55</c:v>
                </c:pt>
                <c:pt idx="12">
                  <c:v>27</c:v>
                </c:pt>
                <c:pt idx="13">
                  <c:v>21</c:v>
                </c:pt>
                <c:pt idx="14">
                  <c:v>7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986-BA7C-34F5287A5519}"/>
            </c:ext>
          </c:extLst>
        </c:ser>
        <c:ser>
          <c:idx val="1"/>
          <c:order val="1"/>
          <c:tx>
            <c:strRef>
              <c:f>'Table 10.14'!$S$62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10.14'!$Z$63:$Z$79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57</c:v>
                </c:pt>
                <c:pt idx="3">
                  <c:v>45</c:v>
                </c:pt>
                <c:pt idx="4">
                  <c:v>55</c:v>
                </c:pt>
                <c:pt idx="5">
                  <c:v>53</c:v>
                </c:pt>
                <c:pt idx="6">
                  <c:v>46</c:v>
                </c:pt>
                <c:pt idx="7">
                  <c:v>58</c:v>
                </c:pt>
                <c:pt idx="8">
                  <c:v>70</c:v>
                </c:pt>
                <c:pt idx="9">
                  <c:v>62</c:v>
                </c:pt>
                <c:pt idx="10">
                  <c:v>54</c:v>
                </c:pt>
                <c:pt idx="11">
                  <c:v>47</c:v>
                </c:pt>
                <c:pt idx="12">
                  <c:v>22</c:v>
                </c:pt>
                <c:pt idx="13">
                  <c:v>13</c:v>
                </c:pt>
                <c:pt idx="14">
                  <c:v>3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06-4986-BA7C-34F5287A5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10.14'!$Z$83:$Z$90</c:f>
              <c:numCache>
                <c:formatCode>#,##0</c:formatCode>
                <c:ptCount val="8"/>
                <c:pt idx="0">
                  <c:v>48</c:v>
                </c:pt>
                <c:pt idx="1">
                  <c:v>14</c:v>
                </c:pt>
                <c:pt idx="2">
                  <c:v>80</c:v>
                </c:pt>
                <c:pt idx="3">
                  <c:v>4</c:v>
                </c:pt>
                <c:pt idx="4">
                  <c:v>10</c:v>
                </c:pt>
                <c:pt idx="5">
                  <c:v>18</c:v>
                </c:pt>
                <c:pt idx="6">
                  <c:v>43</c:v>
                </c:pt>
                <c:pt idx="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0-4634-BEC8-5C35A925B82E}"/>
            </c:ext>
          </c:extLst>
        </c:ser>
        <c:ser>
          <c:idx val="1"/>
          <c:order val="1"/>
          <c:tx>
            <c:strRef>
              <c:f>'Table 10.14'!$S$92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10.14'!$Z$93:$Z$100</c:f>
              <c:numCache>
                <c:formatCode>#,##0</c:formatCode>
                <c:ptCount val="8"/>
                <c:pt idx="0">
                  <c:v>22</c:v>
                </c:pt>
                <c:pt idx="1">
                  <c:v>68</c:v>
                </c:pt>
                <c:pt idx="2">
                  <c:v>18</c:v>
                </c:pt>
                <c:pt idx="3">
                  <c:v>66</c:v>
                </c:pt>
                <c:pt idx="4">
                  <c:v>58</c:v>
                </c:pt>
                <c:pt idx="5">
                  <c:v>29</c:v>
                </c:pt>
                <c:pt idx="6">
                  <c:v>4</c:v>
                </c:pt>
                <c:pt idx="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70-4634-BEC8-5C35A925B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10.2'!$Y$83:$Y$90</c:f>
              <c:numCache>
                <c:formatCode>#,##0</c:formatCode>
                <c:ptCount val="8"/>
                <c:pt idx="0">
                  <c:v>1688</c:v>
                </c:pt>
                <c:pt idx="1">
                  <c:v>2328</c:v>
                </c:pt>
                <c:pt idx="2">
                  <c:v>1690</c:v>
                </c:pt>
                <c:pt idx="3">
                  <c:v>735</c:v>
                </c:pt>
                <c:pt idx="4">
                  <c:v>532</c:v>
                </c:pt>
                <c:pt idx="5">
                  <c:v>554</c:v>
                </c:pt>
                <c:pt idx="6">
                  <c:v>577</c:v>
                </c:pt>
                <c:pt idx="7">
                  <c:v>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8-4BD5-A365-BA9624A52E58}"/>
            </c:ext>
          </c:extLst>
        </c:ser>
        <c:ser>
          <c:idx val="1"/>
          <c:order val="1"/>
          <c:tx>
            <c:strRef>
              <c:f>'Table 10.2'!$S$92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10.2'!$Y$93:$Y$100</c:f>
              <c:numCache>
                <c:formatCode>#,##0</c:formatCode>
                <c:ptCount val="8"/>
                <c:pt idx="0">
                  <c:v>1030</c:v>
                </c:pt>
                <c:pt idx="1">
                  <c:v>3104</c:v>
                </c:pt>
                <c:pt idx="2">
                  <c:v>320</c:v>
                </c:pt>
                <c:pt idx="3">
                  <c:v>1394</c:v>
                </c:pt>
                <c:pt idx="4">
                  <c:v>1886</c:v>
                </c:pt>
                <c:pt idx="5">
                  <c:v>910</c:v>
                </c:pt>
                <c:pt idx="6">
                  <c:v>54</c:v>
                </c:pt>
                <c:pt idx="7">
                  <c:v>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B8-4BD5-A365-BA9624A52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10.14'!$V$8:$Z$8</c:f>
              <c:numCache>
                <c:formatCode>#,##0</c:formatCode>
                <c:ptCount val="5"/>
                <c:pt idx="0">
                  <c:v>30306.5</c:v>
                </c:pt>
                <c:pt idx="1">
                  <c:v>32946</c:v>
                </c:pt>
                <c:pt idx="2">
                  <c:v>28333.67</c:v>
                </c:pt>
                <c:pt idx="3">
                  <c:v>24568</c:v>
                </c:pt>
                <c:pt idx="4">
                  <c:v>27208.01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2-4F30-859D-DD871E56B0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E2-4F30-859D-DD871E56B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10.15'!$U$4:$Y$4</c:f>
              <c:numCache>
                <c:formatCode>#,##0</c:formatCode>
                <c:ptCount val="5"/>
                <c:pt idx="1">
                  <c:v>742</c:v>
                </c:pt>
                <c:pt idx="2">
                  <c:v>623</c:v>
                </c:pt>
                <c:pt idx="3">
                  <c:v>836</c:v>
                </c:pt>
                <c:pt idx="4">
                  <c:v>1214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1E-498A-AC7A-8B4540F91FA1}"/>
            </c:ext>
          </c:extLst>
        </c:ser>
        <c:ser>
          <c:idx val="1"/>
          <c:order val="1"/>
          <c:tx>
            <c:strRef>
              <c:f>'Table 10.15'!$S$7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10.15'!$U$7:$Y$7</c:f>
              <c:numCache>
                <c:formatCode>#,##0</c:formatCode>
                <c:ptCount val="5"/>
                <c:pt idx="1">
                  <c:v>533</c:v>
                </c:pt>
                <c:pt idx="2">
                  <c:v>483</c:v>
                </c:pt>
                <c:pt idx="3">
                  <c:v>590</c:v>
                </c:pt>
                <c:pt idx="4">
                  <c:v>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1E-498A-AC7A-8B4540F91FA1}"/>
            </c:ext>
          </c:extLst>
        </c:ser>
        <c:ser>
          <c:idx val="2"/>
          <c:order val="2"/>
          <c:tx>
            <c:strRef>
              <c:f>'Table 10.15'!$S$11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10.15'!$U$11:$Y$11</c:f>
              <c:numCache>
                <c:formatCode>#,##0</c:formatCode>
                <c:ptCount val="5"/>
                <c:pt idx="1">
                  <c:v>652</c:v>
                </c:pt>
                <c:pt idx="2">
                  <c:v>543</c:v>
                </c:pt>
                <c:pt idx="3">
                  <c:v>725</c:v>
                </c:pt>
                <c:pt idx="4">
                  <c:v>1043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1E-498A-AC7A-8B4540F91FA1}"/>
            </c:ext>
          </c:extLst>
        </c:ser>
        <c:ser>
          <c:idx val="3"/>
          <c:order val="3"/>
          <c:tx>
            <c:strRef>
              <c:f>'Table 10.15'!$S$12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10.15'!$U$12:$Y$12</c:f>
              <c:numCache>
                <c:formatCode>#,##0</c:formatCode>
                <c:ptCount val="5"/>
                <c:pt idx="1">
                  <c:v>96</c:v>
                </c:pt>
                <c:pt idx="2">
                  <c:v>83</c:v>
                </c:pt>
                <c:pt idx="3">
                  <c:v>111</c:v>
                </c:pt>
                <c:pt idx="4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1E-498A-AC7A-8B4540F91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10.15'!$AB$15:$AB$33</c:f>
              <c:numCache>
                <c:formatCode>0.0%</c:formatCode>
                <c:ptCount val="19"/>
                <c:pt idx="0">
                  <c:v>1.2371134020618556E-2</c:v>
                </c:pt>
                <c:pt idx="1">
                  <c:v>2.7835051546391754E-2</c:v>
                </c:pt>
                <c:pt idx="2">
                  <c:v>9.2783505154639175E-3</c:v>
                </c:pt>
                <c:pt idx="3">
                  <c:v>5.1546391752577319E-3</c:v>
                </c:pt>
                <c:pt idx="4">
                  <c:v>5.7731958762886601E-2</c:v>
                </c:pt>
                <c:pt idx="5">
                  <c:v>3.9175257731958762E-2</c:v>
                </c:pt>
                <c:pt idx="6">
                  <c:v>0.10412371134020619</c:v>
                </c:pt>
                <c:pt idx="7">
                  <c:v>0.19175257731958764</c:v>
                </c:pt>
                <c:pt idx="8">
                  <c:v>2.4742268041237112E-2</c:v>
                </c:pt>
                <c:pt idx="9">
                  <c:v>0</c:v>
                </c:pt>
                <c:pt idx="10">
                  <c:v>1.2371134020618556E-2</c:v>
                </c:pt>
                <c:pt idx="11">
                  <c:v>1.7525773195876289E-2</c:v>
                </c:pt>
                <c:pt idx="12">
                  <c:v>1.443298969072165E-2</c:v>
                </c:pt>
                <c:pt idx="13">
                  <c:v>5.6701030927835051E-2</c:v>
                </c:pt>
                <c:pt idx="14">
                  <c:v>0.12371134020618557</c:v>
                </c:pt>
                <c:pt idx="15">
                  <c:v>5.7731958762886601E-2</c:v>
                </c:pt>
                <c:pt idx="16">
                  <c:v>0.14432989690721648</c:v>
                </c:pt>
                <c:pt idx="17">
                  <c:v>4.1237113402061857E-3</c:v>
                </c:pt>
                <c:pt idx="18">
                  <c:v>2.5773195876288658E-2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8-4E24-B5F5-6548BEC96C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8-4E24-B5F5-6548BEC96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10.15'!$Y$44:$Y$60</c:f>
              <c:numCache>
                <c:formatCode>#,##0</c:formatCode>
                <c:ptCount val="17"/>
                <c:pt idx="0">
                  <c:v>6</c:v>
                </c:pt>
                <c:pt idx="1">
                  <c:v>8</c:v>
                </c:pt>
                <c:pt idx="2">
                  <c:v>28</c:v>
                </c:pt>
                <c:pt idx="3">
                  <c:v>68</c:v>
                </c:pt>
                <c:pt idx="4">
                  <c:v>70</c:v>
                </c:pt>
                <c:pt idx="5">
                  <c:v>66</c:v>
                </c:pt>
                <c:pt idx="6">
                  <c:v>61</c:v>
                </c:pt>
                <c:pt idx="7">
                  <c:v>58</c:v>
                </c:pt>
                <c:pt idx="8">
                  <c:v>50</c:v>
                </c:pt>
                <c:pt idx="9">
                  <c:v>53</c:v>
                </c:pt>
                <c:pt idx="10">
                  <c:v>63</c:v>
                </c:pt>
                <c:pt idx="11">
                  <c:v>54</c:v>
                </c:pt>
                <c:pt idx="12">
                  <c:v>13</c:v>
                </c:pt>
                <c:pt idx="13">
                  <c:v>21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5-4D2B-AE0A-750735CAD646}"/>
            </c:ext>
          </c:extLst>
        </c:ser>
        <c:ser>
          <c:idx val="1"/>
          <c:order val="1"/>
          <c:tx>
            <c:strRef>
              <c:f>'Table 10.15'!$S$62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10.15'!$Y$63:$Y$79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22</c:v>
                </c:pt>
                <c:pt idx="3">
                  <c:v>39</c:v>
                </c:pt>
                <c:pt idx="4">
                  <c:v>86</c:v>
                </c:pt>
                <c:pt idx="5">
                  <c:v>80</c:v>
                </c:pt>
                <c:pt idx="6">
                  <c:v>37</c:v>
                </c:pt>
                <c:pt idx="7">
                  <c:v>57</c:v>
                </c:pt>
                <c:pt idx="8">
                  <c:v>44</c:v>
                </c:pt>
                <c:pt idx="9">
                  <c:v>67</c:v>
                </c:pt>
                <c:pt idx="10">
                  <c:v>61</c:v>
                </c:pt>
                <c:pt idx="11">
                  <c:v>30</c:v>
                </c:pt>
                <c:pt idx="12">
                  <c:v>30</c:v>
                </c:pt>
                <c:pt idx="13">
                  <c:v>11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5-4D2B-AE0A-750735CAD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10.15'!$Y$83:$Y$90</c:f>
              <c:numCache>
                <c:formatCode>#,##0</c:formatCode>
                <c:ptCount val="8"/>
                <c:pt idx="0">
                  <c:v>42</c:v>
                </c:pt>
                <c:pt idx="1">
                  <c:v>36</c:v>
                </c:pt>
                <c:pt idx="2">
                  <c:v>49</c:v>
                </c:pt>
                <c:pt idx="3">
                  <c:v>36</c:v>
                </c:pt>
                <c:pt idx="4">
                  <c:v>14</c:v>
                </c:pt>
                <c:pt idx="5">
                  <c:v>9</c:v>
                </c:pt>
                <c:pt idx="6">
                  <c:v>39</c:v>
                </c:pt>
                <c:pt idx="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2-4C70-8DFB-31859B24B7E7}"/>
            </c:ext>
          </c:extLst>
        </c:ser>
        <c:ser>
          <c:idx val="1"/>
          <c:order val="1"/>
          <c:tx>
            <c:strRef>
              <c:f>'Table 10.15'!$S$92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10.15'!$Y$93:$Y$100</c:f>
              <c:numCache>
                <c:formatCode>#,##0</c:formatCode>
                <c:ptCount val="8"/>
                <c:pt idx="0">
                  <c:v>29</c:v>
                </c:pt>
                <c:pt idx="1">
                  <c:v>48</c:v>
                </c:pt>
                <c:pt idx="2">
                  <c:v>7</c:v>
                </c:pt>
                <c:pt idx="3">
                  <c:v>80</c:v>
                </c:pt>
                <c:pt idx="4">
                  <c:v>66</c:v>
                </c:pt>
                <c:pt idx="5">
                  <c:v>31</c:v>
                </c:pt>
                <c:pt idx="6">
                  <c:v>0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2-4C70-8DFB-31859B24B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10.15'!$U$8:$Y$8</c:f>
              <c:numCache>
                <c:formatCode>#,##0</c:formatCode>
                <c:ptCount val="5"/>
                <c:pt idx="1">
                  <c:v>33271.769999999997</c:v>
                </c:pt>
                <c:pt idx="2">
                  <c:v>34417.25</c:v>
                </c:pt>
                <c:pt idx="3">
                  <c:v>36980</c:v>
                </c:pt>
                <c:pt idx="4">
                  <c:v>38046.550000000003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3C-46F6-BC9D-61132CC6CE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3C-46F6-BC9D-61132CC6C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10.15'!$V$4:$Z$4</c:f>
              <c:numCache>
                <c:formatCode>#,##0</c:formatCode>
                <c:ptCount val="5"/>
                <c:pt idx="0">
                  <c:v>742</c:v>
                </c:pt>
                <c:pt idx="1">
                  <c:v>623</c:v>
                </c:pt>
                <c:pt idx="2">
                  <c:v>836</c:v>
                </c:pt>
                <c:pt idx="3">
                  <c:v>1214</c:v>
                </c:pt>
                <c:pt idx="4">
                  <c:v>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8-49BC-AC69-85A9A77B67FF}"/>
            </c:ext>
          </c:extLst>
        </c:ser>
        <c:ser>
          <c:idx val="1"/>
          <c:order val="1"/>
          <c:tx>
            <c:strRef>
              <c:f>'Table 10.15'!$S$7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10.15'!$V$7:$Z$7</c:f>
              <c:numCache>
                <c:formatCode>#,##0</c:formatCode>
                <c:ptCount val="5"/>
                <c:pt idx="0">
                  <c:v>533</c:v>
                </c:pt>
                <c:pt idx="1">
                  <c:v>483</c:v>
                </c:pt>
                <c:pt idx="2">
                  <c:v>590</c:v>
                </c:pt>
                <c:pt idx="3">
                  <c:v>816</c:v>
                </c:pt>
                <c:pt idx="4">
                  <c:v>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8-49BC-AC69-85A9A77B67FF}"/>
            </c:ext>
          </c:extLst>
        </c:ser>
        <c:ser>
          <c:idx val="2"/>
          <c:order val="2"/>
          <c:tx>
            <c:strRef>
              <c:f>'Table 10.15'!$S$11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10.15'!$V$11:$Z$11</c:f>
              <c:numCache>
                <c:formatCode>#,##0</c:formatCode>
                <c:ptCount val="5"/>
                <c:pt idx="0">
                  <c:v>652</c:v>
                </c:pt>
                <c:pt idx="1">
                  <c:v>543</c:v>
                </c:pt>
                <c:pt idx="2">
                  <c:v>725</c:v>
                </c:pt>
                <c:pt idx="3">
                  <c:v>1043</c:v>
                </c:pt>
                <c:pt idx="4">
                  <c:v>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8-49BC-AC69-85A9A77B67FF}"/>
            </c:ext>
          </c:extLst>
        </c:ser>
        <c:ser>
          <c:idx val="3"/>
          <c:order val="3"/>
          <c:tx>
            <c:strRef>
              <c:f>'Table 10.15'!$S$12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10.15'!$V$12:$Z$12</c:f>
              <c:numCache>
                <c:formatCode>#,##0</c:formatCode>
                <c:ptCount val="5"/>
                <c:pt idx="0">
                  <c:v>96</c:v>
                </c:pt>
                <c:pt idx="1">
                  <c:v>83</c:v>
                </c:pt>
                <c:pt idx="2">
                  <c:v>111</c:v>
                </c:pt>
                <c:pt idx="3">
                  <c:v>168</c:v>
                </c:pt>
                <c:pt idx="4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D8-49BC-AC69-85A9A77B6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10.15'!$AB$15:$AB$33</c:f>
              <c:numCache>
                <c:formatCode>0.0%</c:formatCode>
                <c:ptCount val="19"/>
                <c:pt idx="0">
                  <c:v>1.2371134020618556E-2</c:v>
                </c:pt>
                <c:pt idx="1">
                  <c:v>2.7835051546391754E-2</c:v>
                </c:pt>
                <c:pt idx="2">
                  <c:v>9.2783505154639175E-3</c:v>
                </c:pt>
                <c:pt idx="3">
                  <c:v>5.1546391752577319E-3</c:v>
                </c:pt>
                <c:pt idx="4">
                  <c:v>5.7731958762886601E-2</c:v>
                </c:pt>
                <c:pt idx="5">
                  <c:v>3.9175257731958762E-2</c:v>
                </c:pt>
                <c:pt idx="6">
                  <c:v>0.10412371134020619</c:v>
                </c:pt>
                <c:pt idx="7">
                  <c:v>0.19175257731958764</c:v>
                </c:pt>
                <c:pt idx="8">
                  <c:v>2.4742268041237112E-2</c:v>
                </c:pt>
                <c:pt idx="9">
                  <c:v>0</c:v>
                </c:pt>
                <c:pt idx="10">
                  <c:v>1.2371134020618556E-2</c:v>
                </c:pt>
                <c:pt idx="11">
                  <c:v>1.7525773195876289E-2</c:v>
                </c:pt>
                <c:pt idx="12">
                  <c:v>1.443298969072165E-2</c:v>
                </c:pt>
                <c:pt idx="13">
                  <c:v>5.6701030927835051E-2</c:v>
                </c:pt>
                <c:pt idx="14">
                  <c:v>0.12371134020618557</c:v>
                </c:pt>
                <c:pt idx="15">
                  <c:v>5.7731958762886601E-2</c:v>
                </c:pt>
                <c:pt idx="16">
                  <c:v>0.14432989690721648</c:v>
                </c:pt>
                <c:pt idx="17">
                  <c:v>4.1237113402061857E-3</c:v>
                </c:pt>
                <c:pt idx="18">
                  <c:v>2.5773195876288658E-2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5-4FD5-975A-1197F376B6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B5-4FD5-975A-1197F376B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10.15'!$Z$44:$Z$60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20</c:v>
                </c:pt>
                <c:pt idx="3">
                  <c:v>43</c:v>
                </c:pt>
                <c:pt idx="4">
                  <c:v>51</c:v>
                </c:pt>
                <c:pt idx="5">
                  <c:v>59</c:v>
                </c:pt>
                <c:pt idx="6">
                  <c:v>47</c:v>
                </c:pt>
                <c:pt idx="7">
                  <c:v>52</c:v>
                </c:pt>
                <c:pt idx="8">
                  <c:v>42</c:v>
                </c:pt>
                <c:pt idx="9">
                  <c:v>44</c:v>
                </c:pt>
                <c:pt idx="10">
                  <c:v>47</c:v>
                </c:pt>
                <c:pt idx="11">
                  <c:v>38</c:v>
                </c:pt>
                <c:pt idx="12">
                  <c:v>5</c:v>
                </c:pt>
                <c:pt idx="13">
                  <c:v>11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9-4084-B2DD-D8652528F1CE}"/>
            </c:ext>
          </c:extLst>
        </c:ser>
        <c:ser>
          <c:idx val="1"/>
          <c:order val="1"/>
          <c:tx>
            <c:strRef>
              <c:f>'Table 10.15'!$S$62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10.15'!$Z$63:$Z$79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20</c:v>
                </c:pt>
                <c:pt idx="3">
                  <c:v>37</c:v>
                </c:pt>
                <c:pt idx="4">
                  <c:v>47</c:v>
                </c:pt>
                <c:pt idx="5">
                  <c:v>64</c:v>
                </c:pt>
                <c:pt idx="6">
                  <c:v>60</c:v>
                </c:pt>
                <c:pt idx="7">
                  <c:v>51</c:v>
                </c:pt>
                <c:pt idx="8">
                  <c:v>37</c:v>
                </c:pt>
                <c:pt idx="9">
                  <c:v>49</c:v>
                </c:pt>
                <c:pt idx="10">
                  <c:v>55</c:v>
                </c:pt>
                <c:pt idx="11">
                  <c:v>32</c:v>
                </c:pt>
                <c:pt idx="12">
                  <c:v>25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E9-4084-B2DD-D8652528F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10.15'!$Z$83:$Z$90</c:f>
              <c:numCache>
                <c:formatCode>#,##0</c:formatCode>
                <c:ptCount val="8"/>
                <c:pt idx="0">
                  <c:v>28</c:v>
                </c:pt>
                <c:pt idx="1">
                  <c:v>19</c:v>
                </c:pt>
                <c:pt idx="2">
                  <c:v>42</c:v>
                </c:pt>
                <c:pt idx="3">
                  <c:v>36</c:v>
                </c:pt>
                <c:pt idx="4">
                  <c:v>8</c:v>
                </c:pt>
                <c:pt idx="5">
                  <c:v>9</c:v>
                </c:pt>
                <c:pt idx="6">
                  <c:v>32</c:v>
                </c:pt>
                <c:pt idx="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3-48CF-AF81-48C833EA15BA}"/>
            </c:ext>
          </c:extLst>
        </c:ser>
        <c:ser>
          <c:idx val="1"/>
          <c:order val="1"/>
          <c:tx>
            <c:strRef>
              <c:f>'Table 10.15'!$S$92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10.15'!$Z$93:$Z$100</c:f>
              <c:numCache>
                <c:formatCode>#,##0</c:formatCode>
                <c:ptCount val="8"/>
                <c:pt idx="0">
                  <c:v>25</c:v>
                </c:pt>
                <c:pt idx="1">
                  <c:v>51</c:v>
                </c:pt>
                <c:pt idx="2">
                  <c:v>5</c:v>
                </c:pt>
                <c:pt idx="3">
                  <c:v>75</c:v>
                </c:pt>
                <c:pt idx="4">
                  <c:v>61</c:v>
                </c:pt>
                <c:pt idx="5">
                  <c:v>27</c:v>
                </c:pt>
                <c:pt idx="6">
                  <c:v>6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3-48CF-AF81-48C833EA1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10.2'!$U$8:$Y$8</c:f>
              <c:numCache>
                <c:formatCode>#,##0</c:formatCode>
                <c:ptCount val="5"/>
                <c:pt idx="1">
                  <c:v>41451</c:v>
                </c:pt>
                <c:pt idx="2">
                  <c:v>43757</c:v>
                </c:pt>
                <c:pt idx="3">
                  <c:v>44583.45</c:v>
                </c:pt>
                <c:pt idx="4">
                  <c:v>45365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D-4B78-B286-DB17ECEA39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0D-4B78-B286-DB17ECEA3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10.15'!$V$8:$Z$8</c:f>
              <c:numCache>
                <c:formatCode>#,##0</c:formatCode>
                <c:ptCount val="5"/>
                <c:pt idx="0">
                  <c:v>33271.769999999997</c:v>
                </c:pt>
                <c:pt idx="1">
                  <c:v>34417.25</c:v>
                </c:pt>
                <c:pt idx="2">
                  <c:v>36980</c:v>
                </c:pt>
                <c:pt idx="3">
                  <c:v>38046.550000000003</c:v>
                </c:pt>
                <c:pt idx="4">
                  <c:v>39263.57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F6-46E4-A9C6-973A0B643E0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F6-46E4-A9C6-973A0B643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10.16'!$U$4:$Y$4</c:f>
              <c:numCache>
                <c:formatCode>#,##0</c:formatCode>
                <c:ptCount val="5"/>
                <c:pt idx="1">
                  <c:v>7660</c:v>
                </c:pt>
                <c:pt idx="2">
                  <c:v>7582</c:v>
                </c:pt>
                <c:pt idx="3">
                  <c:v>8103</c:v>
                </c:pt>
                <c:pt idx="4">
                  <c:v>8527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AD-4BDE-8C02-F6DFBB73AFC5}"/>
            </c:ext>
          </c:extLst>
        </c:ser>
        <c:ser>
          <c:idx val="1"/>
          <c:order val="1"/>
          <c:tx>
            <c:strRef>
              <c:f>'Table 10.16'!$S$7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10.16'!$U$7:$Y$7</c:f>
              <c:numCache>
                <c:formatCode>#,##0</c:formatCode>
                <c:ptCount val="5"/>
                <c:pt idx="1">
                  <c:v>5659</c:v>
                </c:pt>
                <c:pt idx="2">
                  <c:v>5799</c:v>
                </c:pt>
                <c:pt idx="3">
                  <c:v>6094</c:v>
                </c:pt>
                <c:pt idx="4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AD-4BDE-8C02-F6DFBB73AFC5}"/>
            </c:ext>
          </c:extLst>
        </c:ser>
        <c:ser>
          <c:idx val="2"/>
          <c:order val="2"/>
          <c:tx>
            <c:strRef>
              <c:f>'Table 10.16'!$S$11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10.16'!$U$11:$Y$11</c:f>
              <c:numCache>
                <c:formatCode>#,##0</c:formatCode>
                <c:ptCount val="5"/>
                <c:pt idx="1">
                  <c:v>6491</c:v>
                </c:pt>
                <c:pt idx="2">
                  <c:v>6326</c:v>
                </c:pt>
                <c:pt idx="3">
                  <c:v>6825</c:v>
                </c:pt>
                <c:pt idx="4">
                  <c:v>7108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AD-4BDE-8C02-F6DFBB73AFC5}"/>
            </c:ext>
          </c:extLst>
        </c:ser>
        <c:ser>
          <c:idx val="3"/>
          <c:order val="3"/>
          <c:tx>
            <c:strRef>
              <c:f>'Table 10.16'!$S$12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10.16'!$U$12:$Y$12</c:f>
              <c:numCache>
                <c:formatCode>#,##0</c:formatCode>
                <c:ptCount val="5"/>
                <c:pt idx="1">
                  <c:v>1172</c:v>
                </c:pt>
                <c:pt idx="2">
                  <c:v>1257</c:v>
                </c:pt>
                <c:pt idx="3">
                  <c:v>1278</c:v>
                </c:pt>
                <c:pt idx="4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AD-4BDE-8C02-F6DFBB73A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10.16'!$AB$15:$AB$33</c:f>
              <c:numCache>
                <c:formatCode>0.0%</c:formatCode>
                <c:ptCount val="19"/>
                <c:pt idx="0">
                  <c:v>3.8392536777897383E-2</c:v>
                </c:pt>
                <c:pt idx="1">
                  <c:v>1.7701231910058606E-2</c:v>
                </c:pt>
                <c:pt idx="2">
                  <c:v>4.9994019854084443E-2</c:v>
                </c:pt>
                <c:pt idx="3">
                  <c:v>8.0133955268508559E-3</c:v>
                </c:pt>
                <c:pt idx="4">
                  <c:v>6.6858031335964602E-2</c:v>
                </c:pt>
                <c:pt idx="5">
                  <c:v>3.4445640473627553E-2</c:v>
                </c:pt>
                <c:pt idx="6">
                  <c:v>0.11015428776462145</c:v>
                </c:pt>
                <c:pt idx="7">
                  <c:v>6.6977634254275803E-2</c:v>
                </c:pt>
                <c:pt idx="8">
                  <c:v>5.6332974524578402E-2</c:v>
                </c:pt>
                <c:pt idx="9">
                  <c:v>1.076426264800861E-3</c:v>
                </c:pt>
                <c:pt idx="10">
                  <c:v>2.5475421600287047E-2</c:v>
                </c:pt>
                <c:pt idx="11">
                  <c:v>1.7462026073436193E-2</c:v>
                </c:pt>
                <c:pt idx="12">
                  <c:v>3.683769883985169E-2</c:v>
                </c:pt>
                <c:pt idx="13">
                  <c:v>7.4273412271259415E-2</c:v>
                </c:pt>
                <c:pt idx="14">
                  <c:v>5.5017342423155126E-2</c:v>
                </c:pt>
                <c:pt idx="15">
                  <c:v>7.6306661882549934E-2</c:v>
                </c:pt>
                <c:pt idx="16">
                  <c:v>0.13730415022126541</c:v>
                </c:pt>
                <c:pt idx="17">
                  <c:v>7.4153809352948208E-3</c:v>
                </c:pt>
                <c:pt idx="18">
                  <c:v>3.4326037555316352E-2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9-4D37-8CE9-73FC404F6A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9-4D37-8CE9-73FC404F6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10.16'!$Y$44:$Y$60</c:f>
              <c:numCache>
                <c:formatCode>#,##0</c:formatCode>
                <c:ptCount val="17"/>
                <c:pt idx="0">
                  <c:v>8</c:v>
                </c:pt>
                <c:pt idx="1">
                  <c:v>132</c:v>
                </c:pt>
                <c:pt idx="2">
                  <c:v>308</c:v>
                </c:pt>
                <c:pt idx="3">
                  <c:v>323</c:v>
                </c:pt>
                <c:pt idx="4">
                  <c:v>405</c:v>
                </c:pt>
                <c:pt idx="5">
                  <c:v>384</c:v>
                </c:pt>
                <c:pt idx="6">
                  <c:v>371</c:v>
                </c:pt>
                <c:pt idx="7">
                  <c:v>352</c:v>
                </c:pt>
                <c:pt idx="8">
                  <c:v>406</c:v>
                </c:pt>
                <c:pt idx="9">
                  <c:v>441</c:v>
                </c:pt>
                <c:pt idx="10">
                  <c:v>497</c:v>
                </c:pt>
                <c:pt idx="11">
                  <c:v>360</c:v>
                </c:pt>
                <c:pt idx="12">
                  <c:v>229</c:v>
                </c:pt>
                <c:pt idx="13">
                  <c:v>94</c:v>
                </c:pt>
                <c:pt idx="14">
                  <c:v>49</c:v>
                </c:pt>
                <c:pt idx="15">
                  <c:v>17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86-4436-8831-9CE8131A3C80}"/>
            </c:ext>
          </c:extLst>
        </c:ser>
        <c:ser>
          <c:idx val="1"/>
          <c:order val="1"/>
          <c:tx>
            <c:strRef>
              <c:f>'Table 10.16'!$S$62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10.16'!$Y$63:$Y$79</c:f>
              <c:numCache>
                <c:formatCode>#,##0</c:formatCode>
                <c:ptCount val="17"/>
                <c:pt idx="0">
                  <c:v>7</c:v>
                </c:pt>
                <c:pt idx="1">
                  <c:v>148</c:v>
                </c:pt>
                <c:pt idx="2">
                  <c:v>288</c:v>
                </c:pt>
                <c:pt idx="3">
                  <c:v>302</c:v>
                </c:pt>
                <c:pt idx="4">
                  <c:v>322</c:v>
                </c:pt>
                <c:pt idx="5">
                  <c:v>306</c:v>
                </c:pt>
                <c:pt idx="6">
                  <c:v>283</c:v>
                </c:pt>
                <c:pt idx="7">
                  <c:v>328</c:v>
                </c:pt>
                <c:pt idx="8">
                  <c:v>487</c:v>
                </c:pt>
                <c:pt idx="9">
                  <c:v>502</c:v>
                </c:pt>
                <c:pt idx="10">
                  <c:v>484</c:v>
                </c:pt>
                <c:pt idx="11">
                  <c:v>345</c:v>
                </c:pt>
                <c:pt idx="12">
                  <c:v>185</c:v>
                </c:pt>
                <c:pt idx="13">
                  <c:v>68</c:v>
                </c:pt>
                <c:pt idx="14">
                  <c:v>50</c:v>
                </c:pt>
                <c:pt idx="15">
                  <c:v>20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86-4436-8831-9CE8131A3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10.16'!$Y$83:$Y$90</c:f>
              <c:numCache>
                <c:formatCode>#,##0</c:formatCode>
                <c:ptCount val="8"/>
                <c:pt idx="0">
                  <c:v>221</c:v>
                </c:pt>
                <c:pt idx="1">
                  <c:v>212</c:v>
                </c:pt>
                <c:pt idx="2">
                  <c:v>564</c:v>
                </c:pt>
                <c:pt idx="3">
                  <c:v>158</c:v>
                </c:pt>
                <c:pt idx="4">
                  <c:v>95</c:v>
                </c:pt>
                <c:pt idx="5">
                  <c:v>207</c:v>
                </c:pt>
                <c:pt idx="6">
                  <c:v>418</c:v>
                </c:pt>
                <c:pt idx="7">
                  <c:v>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0-42F9-8E9A-583102E21DB7}"/>
            </c:ext>
          </c:extLst>
        </c:ser>
        <c:ser>
          <c:idx val="1"/>
          <c:order val="1"/>
          <c:tx>
            <c:strRef>
              <c:f>'Table 10.16'!$S$92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10.16'!$Y$93:$Y$100</c:f>
              <c:numCache>
                <c:formatCode>#,##0</c:formatCode>
                <c:ptCount val="8"/>
                <c:pt idx="0">
                  <c:v>172</c:v>
                </c:pt>
                <c:pt idx="1">
                  <c:v>488</c:v>
                </c:pt>
                <c:pt idx="2">
                  <c:v>95</c:v>
                </c:pt>
                <c:pt idx="3">
                  <c:v>579</c:v>
                </c:pt>
                <c:pt idx="4">
                  <c:v>443</c:v>
                </c:pt>
                <c:pt idx="5">
                  <c:v>400</c:v>
                </c:pt>
                <c:pt idx="6">
                  <c:v>28</c:v>
                </c:pt>
                <c:pt idx="7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F0-42F9-8E9A-583102E21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10.16'!$U$8:$Y$8</c:f>
              <c:numCache>
                <c:formatCode>#,##0</c:formatCode>
                <c:ptCount val="5"/>
                <c:pt idx="1">
                  <c:v>32737.5</c:v>
                </c:pt>
                <c:pt idx="2">
                  <c:v>34850.26</c:v>
                </c:pt>
                <c:pt idx="3">
                  <c:v>35139.550000000003</c:v>
                </c:pt>
                <c:pt idx="4">
                  <c:v>36007.5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67-4B03-AD5C-ED38B22CCB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67-4B03-AD5C-ED38B22CC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10.16'!$V$4:$Z$4</c:f>
              <c:numCache>
                <c:formatCode>#,##0</c:formatCode>
                <c:ptCount val="5"/>
                <c:pt idx="0">
                  <c:v>7660</c:v>
                </c:pt>
                <c:pt idx="1">
                  <c:v>7582</c:v>
                </c:pt>
                <c:pt idx="2">
                  <c:v>8103</c:v>
                </c:pt>
                <c:pt idx="3">
                  <c:v>8527</c:v>
                </c:pt>
                <c:pt idx="4">
                  <c:v>8355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F-4990-BA57-FB0F1A1FD39C}"/>
            </c:ext>
          </c:extLst>
        </c:ser>
        <c:ser>
          <c:idx val="1"/>
          <c:order val="1"/>
          <c:tx>
            <c:strRef>
              <c:f>'Table 10.16'!$S$7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10.16'!$V$7:$Z$7</c:f>
              <c:numCache>
                <c:formatCode>#,##0</c:formatCode>
                <c:ptCount val="5"/>
                <c:pt idx="0">
                  <c:v>5659</c:v>
                </c:pt>
                <c:pt idx="1">
                  <c:v>5799</c:v>
                </c:pt>
                <c:pt idx="2">
                  <c:v>6094</c:v>
                </c:pt>
                <c:pt idx="3">
                  <c:v>6405</c:v>
                </c:pt>
                <c:pt idx="4">
                  <c:v>6202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F-4990-BA57-FB0F1A1FD39C}"/>
            </c:ext>
          </c:extLst>
        </c:ser>
        <c:ser>
          <c:idx val="2"/>
          <c:order val="2"/>
          <c:tx>
            <c:strRef>
              <c:f>'Table 10.16'!$S$11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10.16'!$V$11:$Z$11</c:f>
              <c:numCache>
                <c:formatCode>#,##0</c:formatCode>
                <c:ptCount val="5"/>
                <c:pt idx="0">
                  <c:v>6491</c:v>
                </c:pt>
                <c:pt idx="1">
                  <c:v>6326</c:v>
                </c:pt>
                <c:pt idx="2">
                  <c:v>6825</c:v>
                </c:pt>
                <c:pt idx="3">
                  <c:v>7108</c:v>
                </c:pt>
                <c:pt idx="4">
                  <c:v>7112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F-4990-BA57-FB0F1A1FD39C}"/>
            </c:ext>
          </c:extLst>
        </c:ser>
        <c:ser>
          <c:idx val="3"/>
          <c:order val="3"/>
          <c:tx>
            <c:strRef>
              <c:f>'Table 10.16'!$S$12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10.16'!$V$12:$Z$12</c:f>
              <c:numCache>
                <c:formatCode>#,##0</c:formatCode>
                <c:ptCount val="5"/>
                <c:pt idx="0">
                  <c:v>1172</c:v>
                </c:pt>
                <c:pt idx="1">
                  <c:v>1257</c:v>
                </c:pt>
                <c:pt idx="2">
                  <c:v>1278</c:v>
                </c:pt>
                <c:pt idx="3">
                  <c:v>1419</c:v>
                </c:pt>
                <c:pt idx="4">
                  <c:v>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4F-4990-BA57-FB0F1A1FD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10.16'!$AB$15:$AB$33</c:f>
              <c:numCache>
                <c:formatCode>0.0%</c:formatCode>
                <c:ptCount val="19"/>
                <c:pt idx="0">
                  <c:v>3.8392536777897383E-2</c:v>
                </c:pt>
                <c:pt idx="1">
                  <c:v>1.7701231910058606E-2</c:v>
                </c:pt>
                <c:pt idx="2">
                  <c:v>4.9994019854084443E-2</c:v>
                </c:pt>
                <c:pt idx="3">
                  <c:v>8.0133955268508559E-3</c:v>
                </c:pt>
                <c:pt idx="4">
                  <c:v>6.6858031335964602E-2</c:v>
                </c:pt>
                <c:pt idx="5">
                  <c:v>3.4445640473627553E-2</c:v>
                </c:pt>
                <c:pt idx="6">
                  <c:v>0.11015428776462145</c:v>
                </c:pt>
                <c:pt idx="7">
                  <c:v>6.6977634254275803E-2</c:v>
                </c:pt>
                <c:pt idx="8">
                  <c:v>5.6332974524578402E-2</c:v>
                </c:pt>
                <c:pt idx="9">
                  <c:v>1.076426264800861E-3</c:v>
                </c:pt>
                <c:pt idx="10">
                  <c:v>2.5475421600287047E-2</c:v>
                </c:pt>
                <c:pt idx="11">
                  <c:v>1.7462026073436193E-2</c:v>
                </c:pt>
                <c:pt idx="12">
                  <c:v>3.683769883985169E-2</c:v>
                </c:pt>
                <c:pt idx="13">
                  <c:v>7.4273412271259415E-2</c:v>
                </c:pt>
                <c:pt idx="14">
                  <c:v>5.5017342423155126E-2</c:v>
                </c:pt>
                <c:pt idx="15">
                  <c:v>7.6306661882549934E-2</c:v>
                </c:pt>
                <c:pt idx="16">
                  <c:v>0.13730415022126541</c:v>
                </c:pt>
                <c:pt idx="17">
                  <c:v>7.4153809352948208E-3</c:v>
                </c:pt>
                <c:pt idx="18">
                  <c:v>3.4326037555316352E-2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A-4559-837A-4024907E42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3A-4559-837A-4024907E4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10.16'!$Z$44:$Z$60</c:f>
              <c:numCache>
                <c:formatCode>#,##0</c:formatCode>
                <c:ptCount val="17"/>
                <c:pt idx="0">
                  <c:v>0</c:v>
                </c:pt>
                <c:pt idx="1">
                  <c:v>115</c:v>
                </c:pt>
                <c:pt idx="2">
                  <c:v>286</c:v>
                </c:pt>
                <c:pt idx="3">
                  <c:v>317</c:v>
                </c:pt>
                <c:pt idx="4">
                  <c:v>385</c:v>
                </c:pt>
                <c:pt idx="5">
                  <c:v>360</c:v>
                </c:pt>
                <c:pt idx="6">
                  <c:v>351</c:v>
                </c:pt>
                <c:pt idx="7">
                  <c:v>329</c:v>
                </c:pt>
                <c:pt idx="8">
                  <c:v>380</c:v>
                </c:pt>
                <c:pt idx="9">
                  <c:v>455</c:v>
                </c:pt>
                <c:pt idx="10">
                  <c:v>460</c:v>
                </c:pt>
                <c:pt idx="11">
                  <c:v>387</c:v>
                </c:pt>
                <c:pt idx="12">
                  <c:v>221</c:v>
                </c:pt>
                <c:pt idx="13">
                  <c:v>91</c:v>
                </c:pt>
                <c:pt idx="14">
                  <c:v>33</c:v>
                </c:pt>
                <c:pt idx="15">
                  <c:v>14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D-4A76-9E04-6E9BA52E8C68}"/>
            </c:ext>
          </c:extLst>
        </c:ser>
        <c:ser>
          <c:idx val="1"/>
          <c:order val="1"/>
          <c:tx>
            <c:strRef>
              <c:f>'Table 10.16'!$S$62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10.16'!$Z$63:$Z$79</c:f>
              <c:numCache>
                <c:formatCode>#,##0</c:formatCode>
                <c:ptCount val="17"/>
                <c:pt idx="0">
                  <c:v>5</c:v>
                </c:pt>
                <c:pt idx="1">
                  <c:v>123</c:v>
                </c:pt>
                <c:pt idx="2">
                  <c:v>293</c:v>
                </c:pt>
                <c:pt idx="3">
                  <c:v>319</c:v>
                </c:pt>
                <c:pt idx="4">
                  <c:v>347</c:v>
                </c:pt>
                <c:pt idx="5">
                  <c:v>340</c:v>
                </c:pt>
                <c:pt idx="6">
                  <c:v>303</c:v>
                </c:pt>
                <c:pt idx="7">
                  <c:v>328</c:v>
                </c:pt>
                <c:pt idx="8">
                  <c:v>489</c:v>
                </c:pt>
                <c:pt idx="9">
                  <c:v>438</c:v>
                </c:pt>
                <c:pt idx="10">
                  <c:v>525</c:v>
                </c:pt>
                <c:pt idx="11">
                  <c:v>345</c:v>
                </c:pt>
                <c:pt idx="12">
                  <c:v>176</c:v>
                </c:pt>
                <c:pt idx="13">
                  <c:v>60</c:v>
                </c:pt>
                <c:pt idx="14">
                  <c:v>41</c:v>
                </c:pt>
                <c:pt idx="15">
                  <c:v>13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AD-4A76-9E04-6E9BA52E8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10.16'!$Z$83:$Z$90</c:f>
              <c:numCache>
                <c:formatCode>#,##0</c:formatCode>
                <c:ptCount val="8"/>
                <c:pt idx="0">
                  <c:v>229</c:v>
                </c:pt>
                <c:pt idx="1">
                  <c:v>220</c:v>
                </c:pt>
                <c:pt idx="2">
                  <c:v>566</c:v>
                </c:pt>
                <c:pt idx="3">
                  <c:v>171</c:v>
                </c:pt>
                <c:pt idx="4">
                  <c:v>104</c:v>
                </c:pt>
                <c:pt idx="5">
                  <c:v>203</c:v>
                </c:pt>
                <c:pt idx="6">
                  <c:v>444</c:v>
                </c:pt>
                <c:pt idx="7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9-461D-8772-F1AA1C67F90C}"/>
            </c:ext>
          </c:extLst>
        </c:ser>
        <c:ser>
          <c:idx val="1"/>
          <c:order val="1"/>
          <c:tx>
            <c:strRef>
              <c:f>'Table 10.16'!$S$92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10.16'!$Z$93:$Z$100</c:f>
              <c:numCache>
                <c:formatCode>#,##0</c:formatCode>
                <c:ptCount val="8"/>
                <c:pt idx="0">
                  <c:v>165</c:v>
                </c:pt>
                <c:pt idx="1">
                  <c:v>477</c:v>
                </c:pt>
                <c:pt idx="2">
                  <c:v>90</c:v>
                </c:pt>
                <c:pt idx="3">
                  <c:v>632</c:v>
                </c:pt>
                <c:pt idx="4">
                  <c:v>430</c:v>
                </c:pt>
                <c:pt idx="5">
                  <c:v>385</c:v>
                </c:pt>
                <c:pt idx="6">
                  <c:v>29</c:v>
                </c:pt>
                <c:pt idx="7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9-461D-8772-F1AA1C67F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10.2'!$V$4:$Z$4</c:f>
              <c:numCache>
                <c:formatCode>#,##0</c:formatCode>
                <c:ptCount val="5"/>
                <c:pt idx="0">
                  <c:v>29488</c:v>
                </c:pt>
                <c:pt idx="1">
                  <c:v>28811</c:v>
                </c:pt>
                <c:pt idx="2">
                  <c:v>30044</c:v>
                </c:pt>
                <c:pt idx="3">
                  <c:v>31764</c:v>
                </c:pt>
                <c:pt idx="4">
                  <c:v>31199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F-4E83-ACBB-F4780CA5772A}"/>
            </c:ext>
          </c:extLst>
        </c:ser>
        <c:ser>
          <c:idx val="1"/>
          <c:order val="1"/>
          <c:tx>
            <c:strRef>
              <c:f>'Table 10.2'!$S$7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10.2'!$V$7:$Z$7</c:f>
              <c:numCache>
                <c:formatCode>#,##0</c:formatCode>
                <c:ptCount val="5"/>
                <c:pt idx="0">
                  <c:v>21468</c:v>
                </c:pt>
                <c:pt idx="1">
                  <c:v>21162</c:v>
                </c:pt>
                <c:pt idx="2">
                  <c:v>21778</c:v>
                </c:pt>
                <c:pt idx="3">
                  <c:v>23004</c:v>
                </c:pt>
                <c:pt idx="4">
                  <c:v>22554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F-4E83-ACBB-F4780CA5772A}"/>
            </c:ext>
          </c:extLst>
        </c:ser>
        <c:ser>
          <c:idx val="2"/>
          <c:order val="2"/>
          <c:tx>
            <c:strRef>
              <c:f>'Table 10.2'!$S$11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10.2'!$V$11:$Z$11</c:f>
              <c:numCache>
                <c:formatCode>#,##0</c:formatCode>
                <c:ptCount val="5"/>
                <c:pt idx="0">
                  <c:v>25112</c:v>
                </c:pt>
                <c:pt idx="1">
                  <c:v>24506</c:v>
                </c:pt>
                <c:pt idx="2">
                  <c:v>25573</c:v>
                </c:pt>
                <c:pt idx="3">
                  <c:v>26959</c:v>
                </c:pt>
                <c:pt idx="4">
                  <c:v>26563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F-4E83-ACBB-F4780CA5772A}"/>
            </c:ext>
          </c:extLst>
        </c:ser>
        <c:ser>
          <c:idx val="3"/>
          <c:order val="3"/>
          <c:tx>
            <c:strRef>
              <c:f>'Table 10.2'!$S$12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10.2'!$V$12:$Z$12</c:f>
              <c:numCache>
                <c:formatCode>#,##0</c:formatCode>
                <c:ptCount val="5"/>
                <c:pt idx="0">
                  <c:v>4374</c:v>
                </c:pt>
                <c:pt idx="1">
                  <c:v>4304</c:v>
                </c:pt>
                <c:pt idx="2">
                  <c:v>4471</c:v>
                </c:pt>
                <c:pt idx="3">
                  <c:v>4802</c:v>
                </c:pt>
                <c:pt idx="4">
                  <c:v>4635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9F-4E83-ACBB-F4780CA57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10.16'!$V$8:$Z$8</c:f>
              <c:numCache>
                <c:formatCode>#,##0</c:formatCode>
                <c:ptCount val="5"/>
                <c:pt idx="0">
                  <c:v>32737.5</c:v>
                </c:pt>
                <c:pt idx="1">
                  <c:v>34850.26</c:v>
                </c:pt>
                <c:pt idx="2">
                  <c:v>35139.550000000003</c:v>
                </c:pt>
                <c:pt idx="3">
                  <c:v>36007.5</c:v>
                </c:pt>
                <c:pt idx="4">
                  <c:v>37747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D4-4CCA-9AA5-5A55ECC03D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4-4CCA-9AA5-5A55ECC03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10.17'!$U$4:$Y$4</c:f>
              <c:numCache>
                <c:formatCode>#,##0</c:formatCode>
                <c:ptCount val="5"/>
                <c:pt idx="1">
                  <c:v>543</c:v>
                </c:pt>
                <c:pt idx="2">
                  <c:v>582</c:v>
                </c:pt>
                <c:pt idx="3">
                  <c:v>751</c:v>
                </c:pt>
                <c:pt idx="4">
                  <c:v>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9-4D41-BB82-16176274EF32}"/>
            </c:ext>
          </c:extLst>
        </c:ser>
        <c:ser>
          <c:idx val="1"/>
          <c:order val="1"/>
          <c:tx>
            <c:strRef>
              <c:f>'Table 10.17'!$S$7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10.17'!$U$7:$Y$7</c:f>
              <c:numCache>
                <c:formatCode>#,##0</c:formatCode>
                <c:ptCount val="5"/>
                <c:pt idx="1">
                  <c:v>340</c:v>
                </c:pt>
                <c:pt idx="2">
                  <c:v>358</c:v>
                </c:pt>
                <c:pt idx="3">
                  <c:v>434</c:v>
                </c:pt>
                <c:pt idx="4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9-4D41-BB82-16176274EF32}"/>
            </c:ext>
          </c:extLst>
        </c:ser>
        <c:ser>
          <c:idx val="2"/>
          <c:order val="2"/>
          <c:tx>
            <c:strRef>
              <c:f>'Table 10.17'!$S$11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10.17'!$U$11:$Y$11</c:f>
              <c:numCache>
                <c:formatCode>#,##0</c:formatCode>
                <c:ptCount val="5"/>
                <c:pt idx="1">
                  <c:v>427</c:v>
                </c:pt>
                <c:pt idx="2">
                  <c:v>449</c:v>
                </c:pt>
                <c:pt idx="3">
                  <c:v>582</c:v>
                </c:pt>
                <c:pt idx="4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9-4D41-BB82-16176274EF32}"/>
            </c:ext>
          </c:extLst>
        </c:ser>
        <c:ser>
          <c:idx val="3"/>
          <c:order val="3"/>
          <c:tx>
            <c:strRef>
              <c:f>'Table 10.17'!$S$12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10.17'!$U$12:$Y$12</c:f>
              <c:numCache>
                <c:formatCode>#,##0</c:formatCode>
                <c:ptCount val="5"/>
                <c:pt idx="1">
                  <c:v>120</c:v>
                </c:pt>
                <c:pt idx="2">
                  <c:v>138</c:v>
                </c:pt>
                <c:pt idx="3">
                  <c:v>169</c:v>
                </c:pt>
                <c:pt idx="4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F9-4D41-BB82-16176274E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10.17'!$AB$15:$AB$33</c:f>
              <c:numCache>
                <c:formatCode>0.0%</c:formatCode>
                <c:ptCount val="19"/>
                <c:pt idx="0">
                  <c:v>0.28133333333333332</c:v>
                </c:pt>
                <c:pt idx="1">
                  <c:v>8.0000000000000002E-3</c:v>
                </c:pt>
                <c:pt idx="2">
                  <c:v>1.8666666666666668E-2</c:v>
                </c:pt>
                <c:pt idx="3">
                  <c:v>4.0000000000000001E-3</c:v>
                </c:pt>
                <c:pt idx="4">
                  <c:v>4.3999999999999997E-2</c:v>
                </c:pt>
                <c:pt idx="5">
                  <c:v>5.3333333333333332E-3</c:v>
                </c:pt>
                <c:pt idx="6">
                  <c:v>4.6666666666666669E-2</c:v>
                </c:pt>
                <c:pt idx="7">
                  <c:v>0.06</c:v>
                </c:pt>
                <c:pt idx="8">
                  <c:v>3.4666666666666665E-2</c:v>
                </c:pt>
                <c:pt idx="9">
                  <c:v>0</c:v>
                </c:pt>
                <c:pt idx="10">
                  <c:v>1.7333333333333333E-2</c:v>
                </c:pt>
                <c:pt idx="11">
                  <c:v>5.3333333333333332E-3</c:v>
                </c:pt>
                <c:pt idx="12">
                  <c:v>1.3333333333333334E-2</c:v>
                </c:pt>
                <c:pt idx="13">
                  <c:v>3.5999999999999997E-2</c:v>
                </c:pt>
                <c:pt idx="14">
                  <c:v>5.0666666666666665E-2</c:v>
                </c:pt>
                <c:pt idx="15">
                  <c:v>8.2666666666666666E-2</c:v>
                </c:pt>
                <c:pt idx="16">
                  <c:v>9.0666666666666673E-2</c:v>
                </c:pt>
                <c:pt idx="17">
                  <c:v>1.2E-2</c:v>
                </c:pt>
                <c:pt idx="18">
                  <c:v>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06-4E0F-B7ED-9C3F0FF38A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06-4E0F-B7ED-9C3F0FF38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35</c:v>
                </c:pt>
                <c:pt idx="3">
                  <c:v>32</c:v>
                </c:pt>
                <c:pt idx="4">
                  <c:v>47</c:v>
                </c:pt>
                <c:pt idx="5">
                  <c:v>34</c:v>
                </c:pt>
                <c:pt idx="6">
                  <c:v>36</c:v>
                </c:pt>
                <c:pt idx="7">
                  <c:v>34</c:v>
                </c:pt>
                <c:pt idx="8">
                  <c:v>47</c:v>
                </c:pt>
                <c:pt idx="9">
                  <c:v>60</c:v>
                </c:pt>
                <c:pt idx="10">
                  <c:v>51</c:v>
                </c:pt>
                <c:pt idx="11">
                  <c:v>57</c:v>
                </c:pt>
                <c:pt idx="12">
                  <c:v>22</c:v>
                </c:pt>
                <c:pt idx="13">
                  <c:v>7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16-4457-A1E3-D5D1A0805F6B}"/>
            </c:ext>
          </c:extLst>
        </c:ser>
        <c:ser>
          <c:idx val="1"/>
          <c:order val="1"/>
          <c:tx>
            <c:strRef>
              <c:f>'Table 10.17'!$S$62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10.17'!$Y$63:$Y$79</c:f>
              <c:numCache>
                <c:formatCode>#,##0</c:formatCode>
                <c:ptCount val="17"/>
                <c:pt idx="0">
                  <c:v>0</c:v>
                </c:pt>
                <c:pt idx="1">
                  <c:v>13</c:v>
                </c:pt>
                <c:pt idx="2">
                  <c:v>42</c:v>
                </c:pt>
                <c:pt idx="3">
                  <c:v>27</c:v>
                </c:pt>
                <c:pt idx="4">
                  <c:v>36</c:v>
                </c:pt>
                <c:pt idx="5">
                  <c:v>42</c:v>
                </c:pt>
                <c:pt idx="6">
                  <c:v>25</c:v>
                </c:pt>
                <c:pt idx="7">
                  <c:v>27</c:v>
                </c:pt>
                <c:pt idx="8">
                  <c:v>45</c:v>
                </c:pt>
                <c:pt idx="9">
                  <c:v>35</c:v>
                </c:pt>
                <c:pt idx="10">
                  <c:v>62</c:v>
                </c:pt>
                <c:pt idx="11">
                  <c:v>43</c:v>
                </c:pt>
                <c:pt idx="12">
                  <c:v>12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16-4457-A1E3-D5D1A0805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10.17'!$Y$83:$Y$90</c:f>
              <c:numCache>
                <c:formatCode>#,##0</c:formatCode>
                <c:ptCount val="8"/>
                <c:pt idx="0">
                  <c:v>23</c:v>
                </c:pt>
                <c:pt idx="1">
                  <c:v>13</c:v>
                </c:pt>
                <c:pt idx="2">
                  <c:v>30</c:v>
                </c:pt>
                <c:pt idx="3">
                  <c:v>6</c:v>
                </c:pt>
                <c:pt idx="4">
                  <c:v>3</c:v>
                </c:pt>
                <c:pt idx="5">
                  <c:v>4</c:v>
                </c:pt>
                <c:pt idx="6">
                  <c:v>14</c:v>
                </c:pt>
                <c:pt idx="7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F7-4C18-9824-FFD85BF25C54}"/>
            </c:ext>
          </c:extLst>
        </c:ser>
        <c:ser>
          <c:idx val="1"/>
          <c:order val="1"/>
          <c:tx>
            <c:strRef>
              <c:f>'Table 10.17'!$S$92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10.17'!$Y$93:$Y$100</c:f>
              <c:numCache>
                <c:formatCode>#,##0</c:formatCode>
                <c:ptCount val="8"/>
                <c:pt idx="0">
                  <c:v>6</c:v>
                </c:pt>
                <c:pt idx="1">
                  <c:v>53</c:v>
                </c:pt>
                <c:pt idx="2">
                  <c:v>6</c:v>
                </c:pt>
                <c:pt idx="3">
                  <c:v>32</c:v>
                </c:pt>
                <c:pt idx="4">
                  <c:v>23</c:v>
                </c:pt>
                <c:pt idx="5">
                  <c:v>16</c:v>
                </c:pt>
                <c:pt idx="6">
                  <c:v>6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F7-4C18-9824-FFD85BF25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10.17'!$U$8:$Y$8</c:f>
              <c:numCache>
                <c:formatCode>#,##0</c:formatCode>
                <c:ptCount val="5"/>
                <c:pt idx="1">
                  <c:v>22082.5</c:v>
                </c:pt>
                <c:pt idx="2">
                  <c:v>20823.330000000002</c:v>
                </c:pt>
                <c:pt idx="3">
                  <c:v>21836.57</c:v>
                </c:pt>
                <c:pt idx="4">
                  <c:v>22353.48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93-4A8D-BD84-F90960FEA3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93-4A8D-BD84-F90960FEA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10.17'!$V$4:$Z$4</c:f>
              <c:numCache>
                <c:formatCode>#,##0</c:formatCode>
                <c:ptCount val="5"/>
                <c:pt idx="0">
                  <c:v>543</c:v>
                </c:pt>
                <c:pt idx="1">
                  <c:v>582</c:v>
                </c:pt>
                <c:pt idx="2">
                  <c:v>751</c:v>
                </c:pt>
                <c:pt idx="3">
                  <c:v>924</c:v>
                </c:pt>
                <c:pt idx="4">
                  <c:v>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B0-4550-9675-771621BE9F56}"/>
            </c:ext>
          </c:extLst>
        </c:ser>
        <c:ser>
          <c:idx val="1"/>
          <c:order val="1"/>
          <c:tx>
            <c:strRef>
              <c:f>'Table 10.17'!$S$7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10.17'!$V$7:$Z$7</c:f>
              <c:numCache>
                <c:formatCode>#,##0</c:formatCode>
                <c:ptCount val="5"/>
                <c:pt idx="0">
                  <c:v>340</c:v>
                </c:pt>
                <c:pt idx="1">
                  <c:v>358</c:v>
                </c:pt>
                <c:pt idx="2">
                  <c:v>434</c:v>
                </c:pt>
                <c:pt idx="3">
                  <c:v>572</c:v>
                </c:pt>
                <c:pt idx="4">
                  <c:v>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B0-4550-9675-771621BE9F56}"/>
            </c:ext>
          </c:extLst>
        </c:ser>
        <c:ser>
          <c:idx val="2"/>
          <c:order val="2"/>
          <c:tx>
            <c:strRef>
              <c:f>'Table 10.17'!$S$11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10.17'!$V$11:$Z$11</c:f>
              <c:numCache>
                <c:formatCode>#,##0</c:formatCode>
                <c:ptCount val="5"/>
                <c:pt idx="0">
                  <c:v>427</c:v>
                </c:pt>
                <c:pt idx="1">
                  <c:v>449</c:v>
                </c:pt>
                <c:pt idx="2">
                  <c:v>582</c:v>
                </c:pt>
                <c:pt idx="3">
                  <c:v>648</c:v>
                </c:pt>
                <c:pt idx="4">
                  <c:v>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B0-4550-9675-771621BE9F56}"/>
            </c:ext>
          </c:extLst>
        </c:ser>
        <c:ser>
          <c:idx val="3"/>
          <c:order val="3"/>
          <c:tx>
            <c:strRef>
              <c:f>'Table 10.17'!$S$12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10.17'!$V$12:$Z$12</c:f>
              <c:numCache>
                <c:formatCode>#,##0</c:formatCode>
                <c:ptCount val="5"/>
                <c:pt idx="0">
                  <c:v>120</c:v>
                </c:pt>
                <c:pt idx="1">
                  <c:v>138</c:v>
                </c:pt>
                <c:pt idx="2">
                  <c:v>169</c:v>
                </c:pt>
                <c:pt idx="3">
                  <c:v>268</c:v>
                </c:pt>
                <c:pt idx="4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B0-4550-9675-771621BE9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10.17'!$AB$15:$AB$33</c:f>
              <c:numCache>
                <c:formatCode>0.0%</c:formatCode>
                <c:ptCount val="19"/>
                <c:pt idx="0">
                  <c:v>0.28133333333333332</c:v>
                </c:pt>
                <c:pt idx="1">
                  <c:v>8.0000000000000002E-3</c:v>
                </c:pt>
                <c:pt idx="2">
                  <c:v>1.8666666666666668E-2</c:v>
                </c:pt>
                <c:pt idx="3">
                  <c:v>4.0000000000000001E-3</c:v>
                </c:pt>
                <c:pt idx="4">
                  <c:v>4.3999999999999997E-2</c:v>
                </c:pt>
                <c:pt idx="5">
                  <c:v>5.3333333333333332E-3</c:v>
                </c:pt>
                <c:pt idx="6">
                  <c:v>4.6666666666666669E-2</c:v>
                </c:pt>
                <c:pt idx="7">
                  <c:v>0.06</c:v>
                </c:pt>
                <c:pt idx="8">
                  <c:v>3.4666666666666665E-2</c:v>
                </c:pt>
                <c:pt idx="9">
                  <c:v>0</c:v>
                </c:pt>
                <c:pt idx="10">
                  <c:v>1.7333333333333333E-2</c:v>
                </c:pt>
                <c:pt idx="11">
                  <c:v>5.3333333333333332E-3</c:v>
                </c:pt>
                <c:pt idx="12">
                  <c:v>1.3333333333333334E-2</c:v>
                </c:pt>
                <c:pt idx="13">
                  <c:v>3.5999999999999997E-2</c:v>
                </c:pt>
                <c:pt idx="14">
                  <c:v>5.0666666666666665E-2</c:v>
                </c:pt>
                <c:pt idx="15">
                  <c:v>8.2666666666666666E-2</c:v>
                </c:pt>
                <c:pt idx="16">
                  <c:v>9.0666666666666673E-2</c:v>
                </c:pt>
                <c:pt idx="17">
                  <c:v>1.2E-2</c:v>
                </c:pt>
                <c:pt idx="18">
                  <c:v>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39-4514-A3EC-E48954B424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39-4514-A3EC-E48954B42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10.17'!$Z$44:$Z$60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21</c:v>
                </c:pt>
                <c:pt idx="3">
                  <c:v>41</c:v>
                </c:pt>
                <c:pt idx="4">
                  <c:v>42</c:v>
                </c:pt>
                <c:pt idx="5">
                  <c:v>29</c:v>
                </c:pt>
                <c:pt idx="6">
                  <c:v>32</c:v>
                </c:pt>
                <c:pt idx="7">
                  <c:v>27</c:v>
                </c:pt>
                <c:pt idx="8">
                  <c:v>41</c:v>
                </c:pt>
                <c:pt idx="9">
                  <c:v>19</c:v>
                </c:pt>
                <c:pt idx="10">
                  <c:v>59</c:v>
                </c:pt>
                <c:pt idx="11">
                  <c:v>34</c:v>
                </c:pt>
                <c:pt idx="12">
                  <c:v>28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C-414E-8EF7-5B9DB6476002}"/>
            </c:ext>
          </c:extLst>
        </c:ser>
        <c:ser>
          <c:idx val="1"/>
          <c:order val="1"/>
          <c:tx>
            <c:strRef>
              <c:f>'Table 10.17'!$S$62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10.17'!$Z$63:$Z$79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22</c:v>
                </c:pt>
                <c:pt idx="3">
                  <c:v>22</c:v>
                </c:pt>
                <c:pt idx="4">
                  <c:v>37</c:v>
                </c:pt>
                <c:pt idx="5">
                  <c:v>37</c:v>
                </c:pt>
                <c:pt idx="6">
                  <c:v>23</c:v>
                </c:pt>
                <c:pt idx="7">
                  <c:v>23</c:v>
                </c:pt>
                <c:pt idx="8">
                  <c:v>34</c:v>
                </c:pt>
                <c:pt idx="9">
                  <c:v>28</c:v>
                </c:pt>
                <c:pt idx="10">
                  <c:v>50</c:v>
                </c:pt>
                <c:pt idx="11">
                  <c:v>31</c:v>
                </c:pt>
                <c:pt idx="12">
                  <c:v>17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AC-414E-8EF7-5B9DB6476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10.17'!$Z$83:$Z$90</c:f>
              <c:numCache>
                <c:formatCode>#,##0</c:formatCode>
                <c:ptCount val="8"/>
                <c:pt idx="0">
                  <c:v>20</c:v>
                </c:pt>
                <c:pt idx="1">
                  <c:v>11</c:v>
                </c:pt>
                <c:pt idx="2">
                  <c:v>21</c:v>
                </c:pt>
                <c:pt idx="3">
                  <c:v>9</c:v>
                </c:pt>
                <c:pt idx="4">
                  <c:v>0</c:v>
                </c:pt>
                <c:pt idx="5">
                  <c:v>7</c:v>
                </c:pt>
                <c:pt idx="6">
                  <c:v>16</c:v>
                </c:pt>
                <c:pt idx="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90-423C-B01C-BC0839D0B96A}"/>
            </c:ext>
          </c:extLst>
        </c:ser>
        <c:ser>
          <c:idx val="1"/>
          <c:order val="1"/>
          <c:tx>
            <c:strRef>
              <c:f>'Table 10.17'!$S$92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10.17'!$Z$93:$Z$100</c:f>
              <c:numCache>
                <c:formatCode>#,##0</c:formatCode>
                <c:ptCount val="8"/>
                <c:pt idx="0">
                  <c:v>10</c:v>
                </c:pt>
                <c:pt idx="1">
                  <c:v>55</c:v>
                </c:pt>
                <c:pt idx="2">
                  <c:v>6</c:v>
                </c:pt>
                <c:pt idx="3">
                  <c:v>29</c:v>
                </c:pt>
                <c:pt idx="4">
                  <c:v>23</c:v>
                </c:pt>
                <c:pt idx="5">
                  <c:v>8</c:v>
                </c:pt>
                <c:pt idx="6">
                  <c:v>11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90-423C-B01C-BC0839D0B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10.2'!$AB$15:$AB$33</c:f>
              <c:numCache>
                <c:formatCode>0.0%</c:formatCode>
                <c:ptCount val="19"/>
                <c:pt idx="0">
                  <c:v>2.9199653835058816E-2</c:v>
                </c:pt>
                <c:pt idx="1">
                  <c:v>9.8721112856181292E-3</c:v>
                </c:pt>
                <c:pt idx="2">
                  <c:v>6.1572486297637744E-2</c:v>
                </c:pt>
                <c:pt idx="3">
                  <c:v>8.077181960960288E-3</c:v>
                </c:pt>
                <c:pt idx="4">
                  <c:v>6.6252123465495694E-2</c:v>
                </c:pt>
                <c:pt idx="5">
                  <c:v>3.1475367800250009E-2</c:v>
                </c:pt>
                <c:pt idx="6">
                  <c:v>6.6604698868553483E-2</c:v>
                </c:pt>
                <c:pt idx="7">
                  <c:v>6.1989166319433318E-2</c:v>
                </c:pt>
                <c:pt idx="8">
                  <c:v>2.2180198083271901E-2</c:v>
                </c:pt>
                <c:pt idx="9">
                  <c:v>1.4744062309689413E-2</c:v>
                </c:pt>
                <c:pt idx="10">
                  <c:v>2.9103496906952145E-2</c:v>
                </c:pt>
                <c:pt idx="11">
                  <c:v>1.5160742331484983E-2</c:v>
                </c:pt>
                <c:pt idx="12">
                  <c:v>8.6060450655469731E-2</c:v>
                </c:pt>
                <c:pt idx="13">
                  <c:v>6.4136671047148944E-2</c:v>
                </c:pt>
                <c:pt idx="14">
                  <c:v>7.2983108432962601E-2</c:v>
                </c:pt>
                <c:pt idx="15">
                  <c:v>0.11490752908747075</c:v>
                </c:pt>
                <c:pt idx="16">
                  <c:v>0.13042084682201352</c:v>
                </c:pt>
                <c:pt idx="17">
                  <c:v>2.4520016667200873E-2</c:v>
                </c:pt>
                <c:pt idx="18">
                  <c:v>3.3558767909227863E-2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9-41F7-94A2-11AFFD1251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9-41F7-94A2-11AFFD125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10.17'!$V$8:$Z$8</c:f>
              <c:numCache>
                <c:formatCode>#,##0</c:formatCode>
                <c:ptCount val="5"/>
                <c:pt idx="0">
                  <c:v>22082.5</c:v>
                </c:pt>
                <c:pt idx="1">
                  <c:v>20823.330000000002</c:v>
                </c:pt>
                <c:pt idx="2">
                  <c:v>21836.57</c:v>
                </c:pt>
                <c:pt idx="3">
                  <c:v>22353.48</c:v>
                </c:pt>
                <c:pt idx="4">
                  <c:v>22878.81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F-4EA7-897D-EAB3CC8BB6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F-4EA7-897D-EAB3CC8BB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10.18'!$U$4:$Y$4</c:f>
              <c:numCache>
                <c:formatCode>#,##0</c:formatCode>
                <c:ptCount val="5"/>
                <c:pt idx="1">
                  <c:v>1099</c:v>
                </c:pt>
                <c:pt idx="2">
                  <c:v>1089</c:v>
                </c:pt>
                <c:pt idx="3">
                  <c:v>1117</c:v>
                </c:pt>
                <c:pt idx="4">
                  <c:v>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11-4E84-9B49-290BA2077B1E}"/>
            </c:ext>
          </c:extLst>
        </c:ser>
        <c:ser>
          <c:idx val="1"/>
          <c:order val="1"/>
          <c:tx>
            <c:strRef>
              <c:f>'Table 10.18'!$S$7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10.18'!$U$7:$Y$7</c:f>
              <c:numCache>
                <c:formatCode>#,##0</c:formatCode>
                <c:ptCount val="5"/>
                <c:pt idx="1">
                  <c:v>732</c:v>
                </c:pt>
                <c:pt idx="2">
                  <c:v>714</c:v>
                </c:pt>
                <c:pt idx="3">
                  <c:v>746</c:v>
                </c:pt>
                <c:pt idx="4">
                  <c:v>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11-4E84-9B49-290BA2077B1E}"/>
            </c:ext>
          </c:extLst>
        </c:ser>
        <c:ser>
          <c:idx val="2"/>
          <c:order val="2"/>
          <c:tx>
            <c:strRef>
              <c:f>'Table 10.18'!$S$11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10.18'!$U$11:$Y$11</c:f>
              <c:numCache>
                <c:formatCode>#,##0</c:formatCode>
                <c:ptCount val="5"/>
                <c:pt idx="1">
                  <c:v>937</c:v>
                </c:pt>
                <c:pt idx="2">
                  <c:v>938</c:v>
                </c:pt>
                <c:pt idx="3">
                  <c:v>957</c:v>
                </c:pt>
                <c:pt idx="4">
                  <c:v>1192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11-4E84-9B49-290BA2077B1E}"/>
            </c:ext>
          </c:extLst>
        </c:ser>
        <c:ser>
          <c:idx val="3"/>
          <c:order val="3"/>
          <c:tx>
            <c:strRef>
              <c:f>'Table 10.18'!$S$12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10.18'!$U$12:$Y$12</c:f>
              <c:numCache>
                <c:formatCode>#,##0</c:formatCode>
                <c:ptCount val="5"/>
                <c:pt idx="1">
                  <c:v>163</c:v>
                </c:pt>
                <c:pt idx="2">
                  <c:v>152</c:v>
                </c:pt>
                <c:pt idx="3">
                  <c:v>160</c:v>
                </c:pt>
                <c:pt idx="4">
                  <c:v>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11-4E84-9B49-290BA2077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10.18'!$AB$15:$AB$33</c:f>
              <c:numCache>
                <c:formatCode>0.0%</c:formatCode>
                <c:ptCount val="19"/>
                <c:pt idx="0">
                  <c:v>0.12041884816753927</c:v>
                </c:pt>
                <c:pt idx="1">
                  <c:v>2.6925953627524309E-2</c:v>
                </c:pt>
                <c:pt idx="2">
                  <c:v>2.6178010471204188E-2</c:v>
                </c:pt>
                <c:pt idx="3">
                  <c:v>5.9835452505609572E-3</c:v>
                </c:pt>
                <c:pt idx="4">
                  <c:v>6.2827225130890049E-2</c:v>
                </c:pt>
                <c:pt idx="5">
                  <c:v>1.8698578908002993E-2</c:v>
                </c:pt>
                <c:pt idx="6">
                  <c:v>7.4046372475691846E-2</c:v>
                </c:pt>
                <c:pt idx="7">
                  <c:v>0.10246821241585639</c:v>
                </c:pt>
                <c:pt idx="8">
                  <c:v>3.5901271503365743E-2</c:v>
                </c:pt>
                <c:pt idx="9">
                  <c:v>5.235602094240838E-3</c:v>
                </c:pt>
                <c:pt idx="10">
                  <c:v>2.6178010471204188E-2</c:v>
                </c:pt>
                <c:pt idx="11">
                  <c:v>1.0471204188481676E-2</c:v>
                </c:pt>
                <c:pt idx="12">
                  <c:v>2.243829468960359E-2</c:v>
                </c:pt>
                <c:pt idx="13">
                  <c:v>0.10545998504113688</c:v>
                </c:pt>
                <c:pt idx="14">
                  <c:v>7.5542258788332081E-2</c:v>
                </c:pt>
                <c:pt idx="15">
                  <c:v>6.1331338818249814E-2</c:v>
                </c:pt>
                <c:pt idx="16">
                  <c:v>0.10845175766641735</c:v>
                </c:pt>
                <c:pt idx="17">
                  <c:v>9.7232610321615551E-3</c:v>
                </c:pt>
                <c:pt idx="18">
                  <c:v>2.6925953627524309E-2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E-4A79-B1EA-9CB1E2965D4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E-4A79-B1EA-9CB1E2965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10.18'!$Y$44:$Y$60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35</c:v>
                </c:pt>
                <c:pt idx="3">
                  <c:v>60</c:v>
                </c:pt>
                <c:pt idx="4">
                  <c:v>79</c:v>
                </c:pt>
                <c:pt idx="5">
                  <c:v>63</c:v>
                </c:pt>
                <c:pt idx="6">
                  <c:v>46</c:v>
                </c:pt>
                <c:pt idx="7">
                  <c:v>61</c:v>
                </c:pt>
                <c:pt idx="8">
                  <c:v>65</c:v>
                </c:pt>
                <c:pt idx="9">
                  <c:v>68</c:v>
                </c:pt>
                <c:pt idx="10">
                  <c:v>68</c:v>
                </c:pt>
                <c:pt idx="11">
                  <c:v>90</c:v>
                </c:pt>
                <c:pt idx="12">
                  <c:v>46</c:v>
                </c:pt>
                <c:pt idx="13">
                  <c:v>9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2-416A-AF96-C1B26FE83260}"/>
            </c:ext>
          </c:extLst>
        </c:ser>
        <c:ser>
          <c:idx val="1"/>
          <c:order val="1"/>
          <c:tx>
            <c:strRef>
              <c:f>'Table 10.18'!$S$62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10.18'!$Y$63:$Y$79</c:f>
              <c:numCache>
                <c:formatCode>#,##0</c:formatCode>
                <c:ptCount val="17"/>
                <c:pt idx="0">
                  <c:v>0</c:v>
                </c:pt>
                <c:pt idx="1">
                  <c:v>23</c:v>
                </c:pt>
                <c:pt idx="2">
                  <c:v>21</c:v>
                </c:pt>
                <c:pt idx="3">
                  <c:v>78</c:v>
                </c:pt>
                <c:pt idx="4">
                  <c:v>58</c:v>
                </c:pt>
                <c:pt idx="5">
                  <c:v>44</c:v>
                </c:pt>
                <c:pt idx="6">
                  <c:v>47</c:v>
                </c:pt>
                <c:pt idx="7">
                  <c:v>53</c:v>
                </c:pt>
                <c:pt idx="8">
                  <c:v>67</c:v>
                </c:pt>
                <c:pt idx="9">
                  <c:v>68</c:v>
                </c:pt>
                <c:pt idx="10">
                  <c:v>81</c:v>
                </c:pt>
                <c:pt idx="11">
                  <c:v>48</c:v>
                </c:pt>
                <c:pt idx="12">
                  <c:v>37</c:v>
                </c:pt>
                <c:pt idx="13">
                  <c:v>20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2-416A-AF96-C1B26FE83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10.18'!$Y$83:$Y$90</c:f>
              <c:numCache>
                <c:formatCode>#,##0</c:formatCode>
                <c:ptCount val="8"/>
                <c:pt idx="0">
                  <c:v>28</c:v>
                </c:pt>
                <c:pt idx="1">
                  <c:v>26</c:v>
                </c:pt>
                <c:pt idx="2">
                  <c:v>96</c:v>
                </c:pt>
                <c:pt idx="3">
                  <c:v>28</c:v>
                </c:pt>
                <c:pt idx="4">
                  <c:v>10</c:v>
                </c:pt>
                <c:pt idx="5">
                  <c:v>16</c:v>
                </c:pt>
                <c:pt idx="6">
                  <c:v>77</c:v>
                </c:pt>
                <c:pt idx="7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0-41D3-8100-69C7F049FA3E}"/>
            </c:ext>
          </c:extLst>
        </c:ser>
        <c:ser>
          <c:idx val="1"/>
          <c:order val="1"/>
          <c:tx>
            <c:strRef>
              <c:f>'Table 10.18'!$S$92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10.18'!$Y$93:$Y$100</c:f>
              <c:numCache>
                <c:formatCode>#,##0</c:formatCode>
                <c:ptCount val="8"/>
                <c:pt idx="0">
                  <c:v>19</c:v>
                </c:pt>
                <c:pt idx="1">
                  <c:v>82</c:v>
                </c:pt>
                <c:pt idx="2">
                  <c:v>18</c:v>
                </c:pt>
                <c:pt idx="3">
                  <c:v>83</c:v>
                </c:pt>
                <c:pt idx="4">
                  <c:v>60</c:v>
                </c:pt>
                <c:pt idx="5">
                  <c:v>31</c:v>
                </c:pt>
                <c:pt idx="6">
                  <c:v>2</c:v>
                </c:pt>
                <c:pt idx="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D0-41D3-8100-69C7F049F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10.18'!$U$8:$Y$8</c:f>
              <c:numCache>
                <c:formatCode>#,##0</c:formatCode>
                <c:ptCount val="5"/>
                <c:pt idx="1">
                  <c:v>38477</c:v>
                </c:pt>
                <c:pt idx="2">
                  <c:v>41928</c:v>
                </c:pt>
                <c:pt idx="3">
                  <c:v>41634.89</c:v>
                </c:pt>
                <c:pt idx="4">
                  <c:v>37210.620000000003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04-4FC2-AE20-3FCA8C926E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04-4FC2-AE20-3FCA8C926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10.18'!$V$4:$Z$4</c:f>
              <c:numCache>
                <c:formatCode>#,##0</c:formatCode>
                <c:ptCount val="5"/>
                <c:pt idx="0">
                  <c:v>1099</c:v>
                </c:pt>
                <c:pt idx="1">
                  <c:v>1089</c:v>
                </c:pt>
                <c:pt idx="2">
                  <c:v>1117</c:v>
                </c:pt>
                <c:pt idx="3">
                  <c:v>1406</c:v>
                </c:pt>
                <c:pt idx="4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B-441D-B1AE-6AB45C3515D5}"/>
            </c:ext>
          </c:extLst>
        </c:ser>
        <c:ser>
          <c:idx val="1"/>
          <c:order val="1"/>
          <c:tx>
            <c:strRef>
              <c:f>'Table 10.18'!$S$7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10.18'!$V$7:$Z$7</c:f>
              <c:numCache>
                <c:formatCode>#,##0</c:formatCode>
                <c:ptCount val="5"/>
                <c:pt idx="0">
                  <c:v>732</c:v>
                </c:pt>
                <c:pt idx="1">
                  <c:v>714</c:v>
                </c:pt>
                <c:pt idx="2">
                  <c:v>746</c:v>
                </c:pt>
                <c:pt idx="3">
                  <c:v>905</c:v>
                </c:pt>
                <c:pt idx="4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FB-441D-B1AE-6AB45C3515D5}"/>
            </c:ext>
          </c:extLst>
        </c:ser>
        <c:ser>
          <c:idx val="2"/>
          <c:order val="2"/>
          <c:tx>
            <c:strRef>
              <c:f>'Table 10.18'!$S$11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10.18'!$V$11:$Z$11</c:f>
              <c:numCache>
                <c:formatCode>#,##0</c:formatCode>
                <c:ptCount val="5"/>
                <c:pt idx="0">
                  <c:v>937</c:v>
                </c:pt>
                <c:pt idx="1">
                  <c:v>938</c:v>
                </c:pt>
                <c:pt idx="2">
                  <c:v>957</c:v>
                </c:pt>
                <c:pt idx="3">
                  <c:v>1192</c:v>
                </c:pt>
                <c:pt idx="4">
                  <c:v>1149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FB-441D-B1AE-6AB45C3515D5}"/>
            </c:ext>
          </c:extLst>
        </c:ser>
        <c:ser>
          <c:idx val="3"/>
          <c:order val="3"/>
          <c:tx>
            <c:strRef>
              <c:f>'Table 10.18'!$S$12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10.18'!$V$12:$Z$12</c:f>
              <c:numCache>
                <c:formatCode>#,##0</c:formatCode>
                <c:ptCount val="5"/>
                <c:pt idx="0">
                  <c:v>163</c:v>
                </c:pt>
                <c:pt idx="1">
                  <c:v>152</c:v>
                </c:pt>
                <c:pt idx="2">
                  <c:v>160</c:v>
                </c:pt>
                <c:pt idx="3">
                  <c:v>213</c:v>
                </c:pt>
                <c:pt idx="4">
                  <c:v>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FB-441D-B1AE-6AB45C351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10.18'!$AB$15:$AB$33</c:f>
              <c:numCache>
                <c:formatCode>0.0%</c:formatCode>
                <c:ptCount val="19"/>
                <c:pt idx="0">
                  <c:v>0.12041884816753927</c:v>
                </c:pt>
                <c:pt idx="1">
                  <c:v>2.6925953627524309E-2</c:v>
                </c:pt>
                <c:pt idx="2">
                  <c:v>2.6178010471204188E-2</c:v>
                </c:pt>
                <c:pt idx="3">
                  <c:v>5.9835452505609572E-3</c:v>
                </c:pt>
                <c:pt idx="4">
                  <c:v>6.2827225130890049E-2</c:v>
                </c:pt>
                <c:pt idx="5">
                  <c:v>1.8698578908002993E-2</c:v>
                </c:pt>
                <c:pt idx="6">
                  <c:v>7.4046372475691846E-2</c:v>
                </c:pt>
                <c:pt idx="7">
                  <c:v>0.10246821241585639</c:v>
                </c:pt>
                <c:pt idx="8">
                  <c:v>3.5901271503365743E-2</c:v>
                </c:pt>
                <c:pt idx="9">
                  <c:v>5.235602094240838E-3</c:v>
                </c:pt>
                <c:pt idx="10">
                  <c:v>2.6178010471204188E-2</c:v>
                </c:pt>
                <c:pt idx="11">
                  <c:v>1.0471204188481676E-2</c:v>
                </c:pt>
                <c:pt idx="12">
                  <c:v>2.243829468960359E-2</c:v>
                </c:pt>
                <c:pt idx="13">
                  <c:v>0.10545998504113688</c:v>
                </c:pt>
                <c:pt idx="14">
                  <c:v>7.5542258788332081E-2</c:v>
                </c:pt>
                <c:pt idx="15">
                  <c:v>6.1331338818249814E-2</c:v>
                </c:pt>
                <c:pt idx="16">
                  <c:v>0.10845175766641735</c:v>
                </c:pt>
                <c:pt idx="17">
                  <c:v>9.7232610321615551E-3</c:v>
                </c:pt>
                <c:pt idx="18">
                  <c:v>2.6925953627524309E-2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5-43BA-BE77-7A3260B784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5-43BA-BE77-7A3260B78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10.18'!$Z$44:$Z$60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34</c:v>
                </c:pt>
                <c:pt idx="3">
                  <c:v>50</c:v>
                </c:pt>
                <c:pt idx="4">
                  <c:v>69</c:v>
                </c:pt>
                <c:pt idx="5">
                  <c:v>65</c:v>
                </c:pt>
                <c:pt idx="6">
                  <c:v>53</c:v>
                </c:pt>
                <c:pt idx="7">
                  <c:v>62</c:v>
                </c:pt>
                <c:pt idx="8">
                  <c:v>61</c:v>
                </c:pt>
                <c:pt idx="9">
                  <c:v>57</c:v>
                </c:pt>
                <c:pt idx="10">
                  <c:v>79</c:v>
                </c:pt>
                <c:pt idx="11">
                  <c:v>74</c:v>
                </c:pt>
                <c:pt idx="12">
                  <c:v>29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14-4EE3-9BDC-FDA3E19220B7}"/>
            </c:ext>
          </c:extLst>
        </c:ser>
        <c:ser>
          <c:idx val="1"/>
          <c:order val="1"/>
          <c:tx>
            <c:strRef>
              <c:f>'Table 10.18'!$S$62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10.18'!$Z$63:$Z$79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46</c:v>
                </c:pt>
                <c:pt idx="3">
                  <c:v>67</c:v>
                </c:pt>
                <c:pt idx="4">
                  <c:v>64</c:v>
                </c:pt>
                <c:pt idx="5">
                  <c:v>40</c:v>
                </c:pt>
                <c:pt idx="6">
                  <c:v>52</c:v>
                </c:pt>
                <c:pt idx="7">
                  <c:v>47</c:v>
                </c:pt>
                <c:pt idx="8">
                  <c:v>72</c:v>
                </c:pt>
                <c:pt idx="9">
                  <c:v>63</c:v>
                </c:pt>
                <c:pt idx="10">
                  <c:v>76</c:v>
                </c:pt>
                <c:pt idx="11">
                  <c:v>37</c:v>
                </c:pt>
                <c:pt idx="12">
                  <c:v>38</c:v>
                </c:pt>
                <c:pt idx="13">
                  <c:v>18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14-4EE3-9BDC-FDA3E192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10.18'!$Z$83:$Z$90</c:f>
              <c:numCache>
                <c:formatCode>#,##0</c:formatCode>
                <c:ptCount val="8"/>
                <c:pt idx="0">
                  <c:v>29</c:v>
                </c:pt>
                <c:pt idx="1">
                  <c:v>31</c:v>
                </c:pt>
                <c:pt idx="2">
                  <c:v>94</c:v>
                </c:pt>
                <c:pt idx="3">
                  <c:v>17</c:v>
                </c:pt>
                <c:pt idx="4">
                  <c:v>3</c:v>
                </c:pt>
                <c:pt idx="5">
                  <c:v>19</c:v>
                </c:pt>
                <c:pt idx="6">
                  <c:v>69</c:v>
                </c:pt>
                <c:pt idx="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A-4B1B-8AB6-B3D5C5871471}"/>
            </c:ext>
          </c:extLst>
        </c:ser>
        <c:ser>
          <c:idx val="1"/>
          <c:order val="1"/>
          <c:tx>
            <c:strRef>
              <c:f>'Table 10.18'!$S$92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10.18'!$Z$93:$Z$100</c:f>
              <c:numCache>
                <c:formatCode>#,##0</c:formatCode>
                <c:ptCount val="8"/>
                <c:pt idx="0">
                  <c:v>22</c:v>
                </c:pt>
                <c:pt idx="1">
                  <c:v>74</c:v>
                </c:pt>
                <c:pt idx="2">
                  <c:v>22</c:v>
                </c:pt>
                <c:pt idx="3">
                  <c:v>96</c:v>
                </c:pt>
                <c:pt idx="4">
                  <c:v>55</c:v>
                </c:pt>
                <c:pt idx="5">
                  <c:v>27</c:v>
                </c:pt>
                <c:pt idx="6">
                  <c:v>6</c:v>
                </c:pt>
                <c:pt idx="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1A-4B1B-8AB6-B3D5C5871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10.2'!$Z$44:$Z$60</c:f>
              <c:numCache>
                <c:formatCode>#,##0</c:formatCode>
                <c:ptCount val="17"/>
                <c:pt idx="0">
                  <c:v>14</c:v>
                </c:pt>
                <c:pt idx="1">
                  <c:v>313</c:v>
                </c:pt>
                <c:pt idx="2">
                  <c:v>967</c:v>
                </c:pt>
                <c:pt idx="3">
                  <c:v>1353</c:v>
                </c:pt>
                <c:pt idx="4">
                  <c:v>1252</c:v>
                </c:pt>
                <c:pt idx="5">
                  <c:v>1120</c:v>
                </c:pt>
                <c:pt idx="6">
                  <c:v>1318</c:v>
                </c:pt>
                <c:pt idx="7">
                  <c:v>1394</c:v>
                </c:pt>
                <c:pt idx="8">
                  <c:v>1734</c:v>
                </c:pt>
                <c:pt idx="9">
                  <c:v>1655</c:v>
                </c:pt>
                <c:pt idx="10">
                  <c:v>1635</c:v>
                </c:pt>
                <c:pt idx="11">
                  <c:v>1249</c:v>
                </c:pt>
                <c:pt idx="12">
                  <c:v>799</c:v>
                </c:pt>
                <c:pt idx="13">
                  <c:v>401</c:v>
                </c:pt>
                <c:pt idx="14">
                  <c:v>130</c:v>
                </c:pt>
                <c:pt idx="15">
                  <c:v>44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4-46C2-A296-DD80A0C10935}"/>
            </c:ext>
          </c:extLst>
        </c:ser>
        <c:ser>
          <c:idx val="1"/>
          <c:order val="1"/>
          <c:tx>
            <c:strRef>
              <c:f>'Table 10.2'!$S$62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10.2'!$Z$63:$Z$79</c:f>
              <c:numCache>
                <c:formatCode>#,##0</c:formatCode>
                <c:ptCount val="17"/>
                <c:pt idx="0">
                  <c:v>28</c:v>
                </c:pt>
                <c:pt idx="1">
                  <c:v>371</c:v>
                </c:pt>
                <c:pt idx="2">
                  <c:v>1109</c:v>
                </c:pt>
                <c:pt idx="3">
                  <c:v>1369</c:v>
                </c:pt>
                <c:pt idx="4">
                  <c:v>1237</c:v>
                </c:pt>
                <c:pt idx="5">
                  <c:v>1206</c:v>
                </c:pt>
                <c:pt idx="6">
                  <c:v>1317</c:v>
                </c:pt>
                <c:pt idx="7">
                  <c:v>1637</c:v>
                </c:pt>
                <c:pt idx="8">
                  <c:v>1881</c:v>
                </c:pt>
                <c:pt idx="9">
                  <c:v>1765</c:v>
                </c:pt>
                <c:pt idx="10">
                  <c:v>1574</c:v>
                </c:pt>
                <c:pt idx="11">
                  <c:v>1260</c:v>
                </c:pt>
                <c:pt idx="12">
                  <c:v>664</c:v>
                </c:pt>
                <c:pt idx="13">
                  <c:v>263</c:v>
                </c:pt>
                <c:pt idx="14">
                  <c:v>65</c:v>
                </c:pt>
                <c:pt idx="15">
                  <c:v>30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B4-46C2-A296-DD80A0C10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10.18'!$V$8:$Z$8</c:f>
              <c:numCache>
                <c:formatCode>#,##0</c:formatCode>
                <c:ptCount val="5"/>
                <c:pt idx="0">
                  <c:v>38477</c:v>
                </c:pt>
                <c:pt idx="1">
                  <c:v>41928</c:v>
                </c:pt>
                <c:pt idx="2">
                  <c:v>41634.89</c:v>
                </c:pt>
                <c:pt idx="3">
                  <c:v>37210.620000000003</c:v>
                </c:pt>
                <c:pt idx="4">
                  <c:v>36953.72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F6-4C5F-8F6A-3F73FF74BA8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6-4C5F-8F6A-3F73FF74B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10.19'!$U$4:$Y$4</c:f>
              <c:numCache>
                <c:formatCode>#,##0</c:formatCode>
                <c:ptCount val="5"/>
                <c:pt idx="1">
                  <c:v>752</c:v>
                </c:pt>
                <c:pt idx="2">
                  <c:v>746</c:v>
                </c:pt>
                <c:pt idx="3">
                  <c:v>798</c:v>
                </c:pt>
                <c:pt idx="4">
                  <c:v>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B-4581-951E-4FE87F01511E}"/>
            </c:ext>
          </c:extLst>
        </c:ser>
        <c:ser>
          <c:idx val="1"/>
          <c:order val="1"/>
          <c:tx>
            <c:strRef>
              <c:f>'Table 10.19'!$S$7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10.19'!$U$7:$Y$7</c:f>
              <c:numCache>
                <c:formatCode>#,##0</c:formatCode>
                <c:ptCount val="5"/>
                <c:pt idx="1">
                  <c:v>545</c:v>
                </c:pt>
                <c:pt idx="2">
                  <c:v>528</c:v>
                </c:pt>
                <c:pt idx="3">
                  <c:v>540</c:v>
                </c:pt>
                <c:pt idx="4">
                  <c:v>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B-4581-951E-4FE87F01511E}"/>
            </c:ext>
          </c:extLst>
        </c:ser>
        <c:ser>
          <c:idx val="2"/>
          <c:order val="2"/>
          <c:tx>
            <c:strRef>
              <c:f>'Table 10.19'!$S$11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10.19'!$U$11:$Y$11</c:f>
              <c:numCache>
                <c:formatCode>#,##0</c:formatCode>
                <c:ptCount val="5"/>
                <c:pt idx="1">
                  <c:v>628</c:v>
                </c:pt>
                <c:pt idx="2">
                  <c:v>605</c:v>
                </c:pt>
                <c:pt idx="3">
                  <c:v>640</c:v>
                </c:pt>
                <c:pt idx="4">
                  <c:v>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B-4581-951E-4FE87F01511E}"/>
            </c:ext>
          </c:extLst>
        </c:ser>
        <c:ser>
          <c:idx val="3"/>
          <c:order val="3"/>
          <c:tx>
            <c:strRef>
              <c:f>'Table 10.19'!$S$12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10.19'!$U$12:$Y$12</c:f>
              <c:numCache>
                <c:formatCode>#,##0</c:formatCode>
                <c:ptCount val="5"/>
                <c:pt idx="1">
                  <c:v>130</c:v>
                </c:pt>
                <c:pt idx="2">
                  <c:v>141</c:v>
                </c:pt>
                <c:pt idx="3">
                  <c:v>158</c:v>
                </c:pt>
                <c:pt idx="4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7B-4581-951E-4FE87F015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10.19'!$AB$15:$AB$33</c:f>
              <c:numCache>
                <c:formatCode>0.0%</c:formatCode>
                <c:ptCount val="19"/>
                <c:pt idx="0">
                  <c:v>0.15230224321133412</c:v>
                </c:pt>
                <c:pt idx="1">
                  <c:v>2.3612750885478158E-2</c:v>
                </c:pt>
                <c:pt idx="2">
                  <c:v>3.7780401416765051E-2</c:v>
                </c:pt>
                <c:pt idx="3">
                  <c:v>4.7225501770956314E-3</c:v>
                </c:pt>
                <c:pt idx="4">
                  <c:v>7.2018890200708383E-2</c:v>
                </c:pt>
                <c:pt idx="5">
                  <c:v>2.0070838252656435E-2</c:v>
                </c:pt>
                <c:pt idx="6">
                  <c:v>5.9031877213695398E-2</c:v>
                </c:pt>
                <c:pt idx="7">
                  <c:v>5.0767414403778043E-2</c:v>
                </c:pt>
                <c:pt idx="8">
                  <c:v>4.4864226682408498E-2</c:v>
                </c:pt>
                <c:pt idx="9">
                  <c:v>0</c:v>
                </c:pt>
                <c:pt idx="10">
                  <c:v>6.3754427390791027E-2</c:v>
                </c:pt>
                <c:pt idx="11">
                  <c:v>9.4451003541912628E-3</c:v>
                </c:pt>
                <c:pt idx="12">
                  <c:v>2.5974025974025976E-2</c:v>
                </c:pt>
                <c:pt idx="13">
                  <c:v>4.7225501770956316E-2</c:v>
                </c:pt>
                <c:pt idx="14">
                  <c:v>5.3128689492325853E-2</c:v>
                </c:pt>
                <c:pt idx="15">
                  <c:v>7.2018890200708383E-2</c:v>
                </c:pt>
                <c:pt idx="16">
                  <c:v>8.5005903187721374E-2</c:v>
                </c:pt>
                <c:pt idx="17">
                  <c:v>8.2644628099173556E-3</c:v>
                </c:pt>
                <c:pt idx="18">
                  <c:v>2.1251475796930343E-2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6-4F81-B0D6-85C81D30A7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6-4F81-B0D6-85C81D30A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10.19'!$Y$44:$Y$60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30</c:v>
                </c:pt>
                <c:pt idx="3">
                  <c:v>39</c:v>
                </c:pt>
                <c:pt idx="4">
                  <c:v>40</c:v>
                </c:pt>
                <c:pt idx="5">
                  <c:v>42</c:v>
                </c:pt>
                <c:pt idx="6">
                  <c:v>35</c:v>
                </c:pt>
                <c:pt idx="7">
                  <c:v>34</c:v>
                </c:pt>
                <c:pt idx="8">
                  <c:v>52</c:v>
                </c:pt>
                <c:pt idx="9">
                  <c:v>56</c:v>
                </c:pt>
                <c:pt idx="10">
                  <c:v>59</c:v>
                </c:pt>
                <c:pt idx="11">
                  <c:v>41</c:v>
                </c:pt>
                <c:pt idx="12">
                  <c:v>41</c:v>
                </c:pt>
                <c:pt idx="13">
                  <c:v>9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0-4E2F-87E3-D0EB29E8409A}"/>
            </c:ext>
          </c:extLst>
        </c:ser>
        <c:ser>
          <c:idx val="1"/>
          <c:order val="1"/>
          <c:tx>
            <c:strRef>
              <c:f>'Table 10.19'!$S$62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10.19'!$Y$63:$Y$79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21</c:v>
                </c:pt>
                <c:pt idx="3">
                  <c:v>19</c:v>
                </c:pt>
                <c:pt idx="4">
                  <c:v>45</c:v>
                </c:pt>
                <c:pt idx="5">
                  <c:v>30</c:v>
                </c:pt>
                <c:pt idx="6">
                  <c:v>34</c:v>
                </c:pt>
                <c:pt idx="7">
                  <c:v>35</c:v>
                </c:pt>
                <c:pt idx="8">
                  <c:v>51</c:v>
                </c:pt>
                <c:pt idx="9">
                  <c:v>46</c:v>
                </c:pt>
                <c:pt idx="10">
                  <c:v>40</c:v>
                </c:pt>
                <c:pt idx="11">
                  <c:v>41</c:v>
                </c:pt>
                <c:pt idx="12">
                  <c:v>21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0-4E2F-87E3-D0EB29E84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10.19'!$Y$83:$Y$90</c:f>
              <c:numCache>
                <c:formatCode>#,##0</c:formatCode>
                <c:ptCount val="8"/>
                <c:pt idx="0">
                  <c:v>42</c:v>
                </c:pt>
                <c:pt idx="1">
                  <c:v>15</c:v>
                </c:pt>
                <c:pt idx="2">
                  <c:v>50</c:v>
                </c:pt>
                <c:pt idx="3">
                  <c:v>9</c:v>
                </c:pt>
                <c:pt idx="4">
                  <c:v>2</c:v>
                </c:pt>
                <c:pt idx="5">
                  <c:v>11</c:v>
                </c:pt>
                <c:pt idx="6">
                  <c:v>60</c:v>
                </c:pt>
                <c:pt idx="7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1-421C-AA39-16DDD13D727F}"/>
            </c:ext>
          </c:extLst>
        </c:ser>
        <c:ser>
          <c:idx val="1"/>
          <c:order val="1"/>
          <c:tx>
            <c:strRef>
              <c:f>'Table 10.19'!$S$92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10.19'!$Y$93:$Y$100</c:f>
              <c:numCache>
                <c:formatCode>#,##0</c:formatCode>
                <c:ptCount val="8"/>
                <c:pt idx="0">
                  <c:v>19</c:v>
                </c:pt>
                <c:pt idx="1">
                  <c:v>49</c:v>
                </c:pt>
                <c:pt idx="2">
                  <c:v>7</c:v>
                </c:pt>
                <c:pt idx="3">
                  <c:v>44</c:v>
                </c:pt>
                <c:pt idx="4">
                  <c:v>40</c:v>
                </c:pt>
                <c:pt idx="5">
                  <c:v>25</c:v>
                </c:pt>
                <c:pt idx="6">
                  <c:v>7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01-421C-AA39-16DDD13D7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10.19'!$U$8:$Y$8</c:f>
              <c:numCache>
                <c:formatCode>#,##0</c:formatCode>
                <c:ptCount val="5"/>
                <c:pt idx="1">
                  <c:v>31099</c:v>
                </c:pt>
                <c:pt idx="2">
                  <c:v>34525</c:v>
                </c:pt>
                <c:pt idx="3">
                  <c:v>30162</c:v>
                </c:pt>
                <c:pt idx="4">
                  <c:v>31516.5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13-4C3E-98CC-34AC681726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13-4C3E-98CC-34AC68172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10.19'!$V$4:$Z$4</c:f>
              <c:numCache>
                <c:formatCode>#,##0</c:formatCode>
                <c:ptCount val="5"/>
                <c:pt idx="0">
                  <c:v>752</c:v>
                </c:pt>
                <c:pt idx="1">
                  <c:v>746</c:v>
                </c:pt>
                <c:pt idx="2">
                  <c:v>798</c:v>
                </c:pt>
                <c:pt idx="3">
                  <c:v>941</c:v>
                </c:pt>
                <c:pt idx="4">
                  <c:v>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F-4BEA-A2EC-A2B16BB94E74}"/>
            </c:ext>
          </c:extLst>
        </c:ser>
        <c:ser>
          <c:idx val="1"/>
          <c:order val="1"/>
          <c:tx>
            <c:strRef>
              <c:f>'Table 10.19'!$S$7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10.19'!$V$7:$Z$7</c:f>
              <c:numCache>
                <c:formatCode>#,##0</c:formatCode>
                <c:ptCount val="5"/>
                <c:pt idx="0">
                  <c:v>545</c:v>
                </c:pt>
                <c:pt idx="1">
                  <c:v>528</c:v>
                </c:pt>
                <c:pt idx="2">
                  <c:v>540</c:v>
                </c:pt>
                <c:pt idx="3">
                  <c:v>645</c:v>
                </c:pt>
                <c:pt idx="4">
                  <c:v>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F-4BEA-A2EC-A2B16BB94E74}"/>
            </c:ext>
          </c:extLst>
        </c:ser>
        <c:ser>
          <c:idx val="2"/>
          <c:order val="2"/>
          <c:tx>
            <c:strRef>
              <c:f>'Table 10.19'!$S$11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10.19'!$V$11:$Z$11</c:f>
              <c:numCache>
                <c:formatCode>#,##0</c:formatCode>
                <c:ptCount val="5"/>
                <c:pt idx="0">
                  <c:v>628</c:v>
                </c:pt>
                <c:pt idx="1">
                  <c:v>605</c:v>
                </c:pt>
                <c:pt idx="2">
                  <c:v>640</c:v>
                </c:pt>
                <c:pt idx="3">
                  <c:v>722</c:v>
                </c:pt>
                <c:pt idx="4">
                  <c:v>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F-4BEA-A2EC-A2B16BB94E74}"/>
            </c:ext>
          </c:extLst>
        </c:ser>
        <c:ser>
          <c:idx val="3"/>
          <c:order val="3"/>
          <c:tx>
            <c:strRef>
              <c:f>'Table 10.19'!$S$12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10.19'!$V$12:$Z$12</c:f>
              <c:numCache>
                <c:formatCode>#,##0</c:formatCode>
                <c:ptCount val="5"/>
                <c:pt idx="0">
                  <c:v>130</c:v>
                </c:pt>
                <c:pt idx="1">
                  <c:v>141</c:v>
                </c:pt>
                <c:pt idx="2">
                  <c:v>158</c:v>
                </c:pt>
                <c:pt idx="3">
                  <c:v>224</c:v>
                </c:pt>
                <c:pt idx="4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CF-4BEA-A2EC-A2B16BB94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10.19'!$AB$15:$AB$33</c:f>
              <c:numCache>
                <c:formatCode>0.0%</c:formatCode>
                <c:ptCount val="19"/>
                <c:pt idx="0">
                  <c:v>0.15230224321133412</c:v>
                </c:pt>
                <c:pt idx="1">
                  <c:v>2.3612750885478158E-2</c:v>
                </c:pt>
                <c:pt idx="2">
                  <c:v>3.7780401416765051E-2</c:v>
                </c:pt>
                <c:pt idx="3">
                  <c:v>4.7225501770956314E-3</c:v>
                </c:pt>
                <c:pt idx="4">
                  <c:v>7.2018890200708383E-2</c:v>
                </c:pt>
                <c:pt idx="5">
                  <c:v>2.0070838252656435E-2</c:v>
                </c:pt>
                <c:pt idx="6">
                  <c:v>5.9031877213695398E-2</c:v>
                </c:pt>
                <c:pt idx="7">
                  <c:v>5.0767414403778043E-2</c:v>
                </c:pt>
                <c:pt idx="8">
                  <c:v>4.4864226682408498E-2</c:v>
                </c:pt>
                <c:pt idx="9">
                  <c:v>0</c:v>
                </c:pt>
                <c:pt idx="10">
                  <c:v>6.3754427390791027E-2</c:v>
                </c:pt>
                <c:pt idx="11">
                  <c:v>9.4451003541912628E-3</c:v>
                </c:pt>
                <c:pt idx="12">
                  <c:v>2.5974025974025976E-2</c:v>
                </c:pt>
                <c:pt idx="13">
                  <c:v>4.7225501770956316E-2</c:v>
                </c:pt>
                <c:pt idx="14">
                  <c:v>5.3128689492325853E-2</c:v>
                </c:pt>
                <c:pt idx="15">
                  <c:v>7.2018890200708383E-2</c:v>
                </c:pt>
                <c:pt idx="16">
                  <c:v>8.5005903187721374E-2</c:v>
                </c:pt>
                <c:pt idx="17">
                  <c:v>8.2644628099173556E-3</c:v>
                </c:pt>
                <c:pt idx="18">
                  <c:v>2.1251475796930343E-2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0-44C6-991E-AE0E05D806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0-44C6-991E-AE0E05D80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10.19'!$Z$44:$Z$60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26</c:v>
                </c:pt>
                <c:pt idx="3">
                  <c:v>35</c:v>
                </c:pt>
                <c:pt idx="4">
                  <c:v>43</c:v>
                </c:pt>
                <c:pt idx="5">
                  <c:v>54</c:v>
                </c:pt>
                <c:pt idx="6">
                  <c:v>21</c:v>
                </c:pt>
                <c:pt idx="7">
                  <c:v>26</c:v>
                </c:pt>
                <c:pt idx="8">
                  <c:v>44</c:v>
                </c:pt>
                <c:pt idx="9">
                  <c:v>58</c:v>
                </c:pt>
                <c:pt idx="10">
                  <c:v>43</c:v>
                </c:pt>
                <c:pt idx="11">
                  <c:v>51</c:v>
                </c:pt>
                <c:pt idx="12">
                  <c:v>26</c:v>
                </c:pt>
                <c:pt idx="13">
                  <c:v>15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F-4B91-AF21-787AEECE00F0}"/>
            </c:ext>
          </c:extLst>
        </c:ser>
        <c:ser>
          <c:idx val="1"/>
          <c:order val="1"/>
          <c:tx>
            <c:strRef>
              <c:f>'Table 10.19'!$S$62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10.19'!$Z$63:$Z$79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25</c:v>
                </c:pt>
                <c:pt idx="3">
                  <c:v>23</c:v>
                </c:pt>
                <c:pt idx="4">
                  <c:v>35</c:v>
                </c:pt>
                <c:pt idx="5">
                  <c:v>31</c:v>
                </c:pt>
                <c:pt idx="6">
                  <c:v>37</c:v>
                </c:pt>
                <c:pt idx="7">
                  <c:v>35</c:v>
                </c:pt>
                <c:pt idx="8">
                  <c:v>39</c:v>
                </c:pt>
                <c:pt idx="9">
                  <c:v>51</c:v>
                </c:pt>
                <c:pt idx="10">
                  <c:v>43</c:v>
                </c:pt>
                <c:pt idx="11">
                  <c:v>38</c:v>
                </c:pt>
                <c:pt idx="12">
                  <c:v>17</c:v>
                </c:pt>
                <c:pt idx="13">
                  <c:v>3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F-4B91-AF21-787AEECE0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10.19'!$Z$83:$Z$90</c:f>
              <c:numCache>
                <c:formatCode>#,##0</c:formatCode>
                <c:ptCount val="8"/>
                <c:pt idx="0">
                  <c:v>45</c:v>
                </c:pt>
                <c:pt idx="1">
                  <c:v>8</c:v>
                </c:pt>
                <c:pt idx="2">
                  <c:v>40</c:v>
                </c:pt>
                <c:pt idx="3">
                  <c:v>4</c:v>
                </c:pt>
                <c:pt idx="4">
                  <c:v>4</c:v>
                </c:pt>
                <c:pt idx="5">
                  <c:v>8</c:v>
                </c:pt>
                <c:pt idx="6">
                  <c:v>57</c:v>
                </c:pt>
                <c:pt idx="7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3-48CF-A089-52B79843720A}"/>
            </c:ext>
          </c:extLst>
        </c:ser>
        <c:ser>
          <c:idx val="1"/>
          <c:order val="1"/>
          <c:tx>
            <c:strRef>
              <c:f>'Table 10.19'!$S$92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10.19'!$Z$93:$Z$100</c:f>
              <c:numCache>
                <c:formatCode>#,##0</c:formatCode>
                <c:ptCount val="8"/>
                <c:pt idx="0">
                  <c:v>20</c:v>
                </c:pt>
                <c:pt idx="1">
                  <c:v>43</c:v>
                </c:pt>
                <c:pt idx="2">
                  <c:v>6</c:v>
                </c:pt>
                <c:pt idx="3">
                  <c:v>54</c:v>
                </c:pt>
                <c:pt idx="4">
                  <c:v>34</c:v>
                </c:pt>
                <c:pt idx="5">
                  <c:v>22</c:v>
                </c:pt>
                <c:pt idx="6">
                  <c:v>5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13-48CF-A089-52B798437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10.2'!$Z$83:$Z$90</c:f>
              <c:numCache>
                <c:formatCode>#,##0</c:formatCode>
                <c:ptCount val="8"/>
                <c:pt idx="0">
                  <c:v>1654</c:v>
                </c:pt>
                <c:pt idx="1">
                  <c:v>2277</c:v>
                </c:pt>
                <c:pt idx="2">
                  <c:v>1692</c:v>
                </c:pt>
                <c:pt idx="3">
                  <c:v>721</c:v>
                </c:pt>
                <c:pt idx="4">
                  <c:v>525</c:v>
                </c:pt>
                <c:pt idx="5">
                  <c:v>536</c:v>
                </c:pt>
                <c:pt idx="6">
                  <c:v>588</c:v>
                </c:pt>
                <c:pt idx="7">
                  <c:v>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A-4AD9-99A6-CA5B06A84DC7}"/>
            </c:ext>
          </c:extLst>
        </c:ser>
        <c:ser>
          <c:idx val="1"/>
          <c:order val="1"/>
          <c:tx>
            <c:strRef>
              <c:f>'Table 10.2'!$S$92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10.2'!$Z$93:$Z$100</c:f>
              <c:numCache>
                <c:formatCode>#,##0</c:formatCode>
                <c:ptCount val="8"/>
                <c:pt idx="0">
                  <c:v>990</c:v>
                </c:pt>
                <c:pt idx="1">
                  <c:v>3149</c:v>
                </c:pt>
                <c:pt idx="2">
                  <c:v>328</c:v>
                </c:pt>
                <c:pt idx="3">
                  <c:v>1478</c:v>
                </c:pt>
                <c:pt idx="4">
                  <c:v>1844</c:v>
                </c:pt>
                <c:pt idx="5">
                  <c:v>879</c:v>
                </c:pt>
                <c:pt idx="6">
                  <c:v>49</c:v>
                </c:pt>
                <c:pt idx="7">
                  <c:v>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A-4AD9-99A6-CA5B06A84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10.19'!$V$8:$Z$8</c:f>
              <c:numCache>
                <c:formatCode>#,##0</c:formatCode>
                <c:ptCount val="5"/>
                <c:pt idx="0">
                  <c:v>31099</c:v>
                </c:pt>
                <c:pt idx="1">
                  <c:v>34525</c:v>
                </c:pt>
                <c:pt idx="2">
                  <c:v>30162</c:v>
                </c:pt>
                <c:pt idx="3">
                  <c:v>31516.5</c:v>
                </c:pt>
                <c:pt idx="4">
                  <c:v>37021.43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B4-4FA1-8E34-86DCADEE88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B4-4FA1-8E34-86DCADEE8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10.20'!$U$4:$Y$4</c:f>
              <c:numCache>
                <c:formatCode>#,##0</c:formatCode>
                <c:ptCount val="5"/>
                <c:pt idx="1">
                  <c:v>15214</c:v>
                </c:pt>
                <c:pt idx="2">
                  <c:v>15283</c:v>
                </c:pt>
                <c:pt idx="3">
                  <c:v>16240</c:v>
                </c:pt>
                <c:pt idx="4">
                  <c:v>16877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97-4B67-80E1-AB4D489078E0}"/>
            </c:ext>
          </c:extLst>
        </c:ser>
        <c:ser>
          <c:idx val="1"/>
          <c:order val="1"/>
          <c:tx>
            <c:strRef>
              <c:f>'Table 10.20'!$S$7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10.20'!$U$7:$Y$7</c:f>
              <c:numCache>
                <c:formatCode>#,##0</c:formatCode>
                <c:ptCount val="5"/>
                <c:pt idx="1">
                  <c:v>11252</c:v>
                </c:pt>
                <c:pt idx="2">
                  <c:v>11475</c:v>
                </c:pt>
                <c:pt idx="3">
                  <c:v>11952</c:v>
                </c:pt>
                <c:pt idx="4">
                  <c:v>12422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97-4B67-80E1-AB4D489078E0}"/>
            </c:ext>
          </c:extLst>
        </c:ser>
        <c:ser>
          <c:idx val="2"/>
          <c:order val="2"/>
          <c:tx>
            <c:strRef>
              <c:f>'Table 10.20'!$S$11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10.20'!$U$11:$Y$11</c:f>
              <c:numCache>
                <c:formatCode>#,##0</c:formatCode>
                <c:ptCount val="5"/>
                <c:pt idx="1">
                  <c:v>13858</c:v>
                </c:pt>
                <c:pt idx="2">
                  <c:v>13906</c:v>
                </c:pt>
                <c:pt idx="3">
                  <c:v>14829</c:v>
                </c:pt>
                <c:pt idx="4">
                  <c:v>15401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97-4B67-80E1-AB4D489078E0}"/>
            </c:ext>
          </c:extLst>
        </c:ser>
        <c:ser>
          <c:idx val="3"/>
          <c:order val="3"/>
          <c:tx>
            <c:strRef>
              <c:f>'Table 10.20'!$S$12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10.20'!$U$12:$Y$12</c:f>
              <c:numCache>
                <c:formatCode>#,##0</c:formatCode>
                <c:ptCount val="5"/>
                <c:pt idx="1">
                  <c:v>1353</c:v>
                </c:pt>
                <c:pt idx="2">
                  <c:v>1380</c:v>
                </c:pt>
                <c:pt idx="3">
                  <c:v>1411</c:v>
                </c:pt>
                <c:pt idx="4">
                  <c:v>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97-4B67-80E1-AB4D48907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10.20'!$AB$15:$AB$33</c:f>
              <c:numCache>
                <c:formatCode>0.0%</c:formatCode>
                <c:ptCount val="19"/>
                <c:pt idx="0">
                  <c:v>1.7734620304686591E-2</c:v>
                </c:pt>
                <c:pt idx="1">
                  <c:v>7.1519944179555765E-3</c:v>
                </c:pt>
                <c:pt idx="2">
                  <c:v>8.1346668217234561E-2</c:v>
                </c:pt>
                <c:pt idx="3">
                  <c:v>7.1519944179555765E-3</c:v>
                </c:pt>
                <c:pt idx="4">
                  <c:v>7.7160134899406901E-2</c:v>
                </c:pt>
                <c:pt idx="5">
                  <c:v>3.6399581346668215E-2</c:v>
                </c:pt>
                <c:pt idx="6">
                  <c:v>0.1013489940690778</c:v>
                </c:pt>
                <c:pt idx="7">
                  <c:v>5.4831957204326084E-2</c:v>
                </c:pt>
                <c:pt idx="8">
                  <c:v>4.5295964647051982E-2</c:v>
                </c:pt>
                <c:pt idx="9">
                  <c:v>7.0357018257936966E-3</c:v>
                </c:pt>
                <c:pt idx="10">
                  <c:v>2.6921735085475056E-2</c:v>
                </c:pt>
                <c:pt idx="11">
                  <c:v>1.7153157343877196E-2</c:v>
                </c:pt>
                <c:pt idx="12">
                  <c:v>5.0645423886498432E-2</c:v>
                </c:pt>
                <c:pt idx="13">
                  <c:v>9.4429584835445987E-2</c:v>
                </c:pt>
                <c:pt idx="14">
                  <c:v>7.3496918246307705E-2</c:v>
                </c:pt>
                <c:pt idx="15">
                  <c:v>8.3265495987905572E-2</c:v>
                </c:pt>
                <c:pt idx="16">
                  <c:v>0.13117804395859983</c:v>
                </c:pt>
                <c:pt idx="17">
                  <c:v>1.2850331433887661E-2</c:v>
                </c:pt>
                <c:pt idx="18">
                  <c:v>3.7678799860448892E-2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B-4BEA-9C1C-61A620D3773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4B-4BEA-9C1C-61A620D37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10.20'!$Y$44:$Y$60</c:f>
              <c:numCache>
                <c:formatCode>#,##0</c:formatCode>
                <c:ptCount val="17"/>
                <c:pt idx="0">
                  <c:v>3</c:v>
                </c:pt>
                <c:pt idx="1">
                  <c:v>153</c:v>
                </c:pt>
                <c:pt idx="2">
                  <c:v>547</c:v>
                </c:pt>
                <c:pt idx="3">
                  <c:v>851</c:v>
                </c:pt>
                <c:pt idx="4">
                  <c:v>1009</c:v>
                </c:pt>
                <c:pt idx="5">
                  <c:v>990</c:v>
                </c:pt>
                <c:pt idx="6">
                  <c:v>815</c:v>
                </c:pt>
                <c:pt idx="7">
                  <c:v>734</c:v>
                </c:pt>
                <c:pt idx="8">
                  <c:v>860</c:v>
                </c:pt>
                <c:pt idx="9">
                  <c:v>825</c:v>
                </c:pt>
                <c:pt idx="10">
                  <c:v>776</c:v>
                </c:pt>
                <c:pt idx="11">
                  <c:v>581</c:v>
                </c:pt>
                <c:pt idx="12">
                  <c:v>277</c:v>
                </c:pt>
                <c:pt idx="13">
                  <c:v>93</c:v>
                </c:pt>
                <c:pt idx="14">
                  <c:v>32</c:v>
                </c:pt>
                <c:pt idx="15">
                  <c:v>19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30-44FD-A943-EC495DAE8117}"/>
            </c:ext>
          </c:extLst>
        </c:ser>
        <c:ser>
          <c:idx val="1"/>
          <c:order val="1"/>
          <c:tx>
            <c:strRef>
              <c:f>'Table 10.20'!$S$62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10.20'!$Y$63:$Y$79</c:f>
              <c:numCache>
                <c:formatCode>#,##0</c:formatCode>
                <c:ptCount val="17"/>
                <c:pt idx="0">
                  <c:v>12</c:v>
                </c:pt>
                <c:pt idx="1">
                  <c:v>191</c:v>
                </c:pt>
                <c:pt idx="2">
                  <c:v>563</c:v>
                </c:pt>
                <c:pt idx="3">
                  <c:v>910</c:v>
                </c:pt>
                <c:pt idx="4">
                  <c:v>855</c:v>
                </c:pt>
                <c:pt idx="5">
                  <c:v>812</c:v>
                </c:pt>
                <c:pt idx="6">
                  <c:v>757</c:v>
                </c:pt>
                <c:pt idx="7">
                  <c:v>707</c:v>
                </c:pt>
                <c:pt idx="8">
                  <c:v>930</c:v>
                </c:pt>
                <c:pt idx="9">
                  <c:v>865</c:v>
                </c:pt>
                <c:pt idx="10">
                  <c:v>832</c:v>
                </c:pt>
                <c:pt idx="11">
                  <c:v>517</c:v>
                </c:pt>
                <c:pt idx="12">
                  <c:v>183</c:v>
                </c:pt>
                <c:pt idx="13">
                  <c:v>68</c:v>
                </c:pt>
                <c:pt idx="14">
                  <c:v>27</c:v>
                </c:pt>
                <c:pt idx="15">
                  <c:v>23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30-44FD-A943-EC495DAE8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10.20'!$Y$83:$Y$90</c:f>
              <c:numCache>
                <c:formatCode>#,##0</c:formatCode>
                <c:ptCount val="8"/>
                <c:pt idx="0">
                  <c:v>617</c:v>
                </c:pt>
                <c:pt idx="1">
                  <c:v>590</c:v>
                </c:pt>
                <c:pt idx="2">
                  <c:v>1250</c:v>
                </c:pt>
                <c:pt idx="3">
                  <c:v>410</c:v>
                </c:pt>
                <c:pt idx="4">
                  <c:v>292</c:v>
                </c:pt>
                <c:pt idx="5">
                  <c:v>359</c:v>
                </c:pt>
                <c:pt idx="6">
                  <c:v>781</c:v>
                </c:pt>
                <c:pt idx="7">
                  <c:v>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1-4BDB-84E2-8D61DA8F00FD}"/>
            </c:ext>
          </c:extLst>
        </c:ser>
        <c:ser>
          <c:idx val="1"/>
          <c:order val="1"/>
          <c:tx>
            <c:strRef>
              <c:f>'Table 10.20'!$S$92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10.20'!$Y$93:$Y$100</c:f>
              <c:numCache>
                <c:formatCode>#,##0</c:formatCode>
                <c:ptCount val="8"/>
                <c:pt idx="0">
                  <c:v>465</c:v>
                </c:pt>
                <c:pt idx="1">
                  <c:v>1043</c:v>
                </c:pt>
                <c:pt idx="2">
                  <c:v>213</c:v>
                </c:pt>
                <c:pt idx="3">
                  <c:v>1140</c:v>
                </c:pt>
                <c:pt idx="4">
                  <c:v>1137</c:v>
                </c:pt>
                <c:pt idx="5">
                  <c:v>712</c:v>
                </c:pt>
                <c:pt idx="6">
                  <c:v>70</c:v>
                </c:pt>
                <c:pt idx="7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E1-4BDB-84E2-8D61DA8F0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10.20'!$U$8:$Y$8</c:f>
              <c:numCache>
                <c:formatCode>#,##0</c:formatCode>
                <c:ptCount val="5"/>
                <c:pt idx="1">
                  <c:v>41444.5</c:v>
                </c:pt>
                <c:pt idx="2">
                  <c:v>43225.01</c:v>
                </c:pt>
                <c:pt idx="3">
                  <c:v>43851</c:v>
                </c:pt>
                <c:pt idx="4">
                  <c:v>45130.77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3-44EC-8AD4-31DCD8616A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83-44EC-8AD4-31DCD8616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10.20'!$V$4:$Z$4</c:f>
              <c:numCache>
                <c:formatCode>#,##0</c:formatCode>
                <c:ptCount val="5"/>
                <c:pt idx="0">
                  <c:v>15214</c:v>
                </c:pt>
                <c:pt idx="1">
                  <c:v>15283</c:v>
                </c:pt>
                <c:pt idx="2">
                  <c:v>16240</c:v>
                </c:pt>
                <c:pt idx="3">
                  <c:v>16877</c:v>
                </c:pt>
                <c:pt idx="4">
                  <c:v>17197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92-4306-967D-A63718B3C72A}"/>
            </c:ext>
          </c:extLst>
        </c:ser>
        <c:ser>
          <c:idx val="1"/>
          <c:order val="1"/>
          <c:tx>
            <c:strRef>
              <c:f>'Table 10.20'!$S$7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10.20'!$V$7:$Z$7</c:f>
              <c:numCache>
                <c:formatCode>#,##0</c:formatCode>
                <c:ptCount val="5"/>
                <c:pt idx="0">
                  <c:v>11252</c:v>
                </c:pt>
                <c:pt idx="1">
                  <c:v>11475</c:v>
                </c:pt>
                <c:pt idx="2">
                  <c:v>11952</c:v>
                </c:pt>
                <c:pt idx="3">
                  <c:v>12422</c:v>
                </c:pt>
                <c:pt idx="4">
                  <c:v>12620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2-4306-967D-A63718B3C72A}"/>
            </c:ext>
          </c:extLst>
        </c:ser>
        <c:ser>
          <c:idx val="2"/>
          <c:order val="2"/>
          <c:tx>
            <c:strRef>
              <c:f>'Table 10.20'!$S$11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10.20'!$V$11:$Z$11</c:f>
              <c:numCache>
                <c:formatCode>#,##0</c:formatCode>
                <c:ptCount val="5"/>
                <c:pt idx="0">
                  <c:v>13858</c:v>
                </c:pt>
                <c:pt idx="1">
                  <c:v>13906</c:v>
                </c:pt>
                <c:pt idx="2">
                  <c:v>14829</c:v>
                </c:pt>
                <c:pt idx="3">
                  <c:v>15401</c:v>
                </c:pt>
                <c:pt idx="4">
                  <c:v>15719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92-4306-967D-A63718B3C72A}"/>
            </c:ext>
          </c:extLst>
        </c:ser>
        <c:ser>
          <c:idx val="3"/>
          <c:order val="3"/>
          <c:tx>
            <c:strRef>
              <c:f>'Table 10.20'!$S$12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10.20'!$V$12:$Z$12</c:f>
              <c:numCache>
                <c:formatCode>#,##0</c:formatCode>
                <c:ptCount val="5"/>
                <c:pt idx="0">
                  <c:v>1353</c:v>
                </c:pt>
                <c:pt idx="1">
                  <c:v>1380</c:v>
                </c:pt>
                <c:pt idx="2">
                  <c:v>1411</c:v>
                </c:pt>
                <c:pt idx="3">
                  <c:v>1475</c:v>
                </c:pt>
                <c:pt idx="4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92-4306-967D-A63718B3C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10.20'!$AB$15:$AB$33</c:f>
              <c:numCache>
                <c:formatCode>0.0%</c:formatCode>
                <c:ptCount val="19"/>
                <c:pt idx="0">
                  <c:v>1.7734620304686591E-2</c:v>
                </c:pt>
                <c:pt idx="1">
                  <c:v>7.1519944179555765E-3</c:v>
                </c:pt>
                <c:pt idx="2">
                  <c:v>8.1346668217234561E-2</c:v>
                </c:pt>
                <c:pt idx="3">
                  <c:v>7.1519944179555765E-3</c:v>
                </c:pt>
                <c:pt idx="4">
                  <c:v>7.7160134899406901E-2</c:v>
                </c:pt>
                <c:pt idx="5">
                  <c:v>3.6399581346668215E-2</c:v>
                </c:pt>
                <c:pt idx="6">
                  <c:v>0.1013489940690778</c:v>
                </c:pt>
                <c:pt idx="7">
                  <c:v>5.4831957204326084E-2</c:v>
                </c:pt>
                <c:pt idx="8">
                  <c:v>4.5295964647051982E-2</c:v>
                </c:pt>
                <c:pt idx="9">
                  <c:v>7.0357018257936966E-3</c:v>
                </c:pt>
                <c:pt idx="10">
                  <c:v>2.6921735085475056E-2</c:v>
                </c:pt>
                <c:pt idx="11">
                  <c:v>1.7153157343877196E-2</c:v>
                </c:pt>
                <c:pt idx="12">
                  <c:v>5.0645423886498432E-2</c:v>
                </c:pt>
                <c:pt idx="13">
                  <c:v>9.4429584835445987E-2</c:v>
                </c:pt>
                <c:pt idx="14">
                  <c:v>7.3496918246307705E-2</c:v>
                </c:pt>
                <c:pt idx="15">
                  <c:v>8.3265495987905572E-2</c:v>
                </c:pt>
                <c:pt idx="16">
                  <c:v>0.13117804395859983</c:v>
                </c:pt>
                <c:pt idx="17">
                  <c:v>1.2850331433887661E-2</c:v>
                </c:pt>
                <c:pt idx="18">
                  <c:v>3.7678799860448892E-2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F-4FFA-B1EA-F0B82DB839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F-4FFA-B1EA-F0B82DB83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10.20'!$Z$44:$Z$60</c:f>
              <c:numCache>
                <c:formatCode>#,##0</c:formatCode>
                <c:ptCount val="17"/>
                <c:pt idx="0">
                  <c:v>8</c:v>
                </c:pt>
                <c:pt idx="1">
                  <c:v>168</c:v>
                </c:pt>
                <c:pt idx="2">
                  <c:v>551</c:v>
                </c:pt>
                <c:pt idx="3">
                  <c:v>830</c:v>
                </c:pt>
                <c:pt idx="4">
                  <c:v>1020</c:v>
                </c:pt>
                <c:pt idx="5">
                  <c:v>985</c:v>
                </c:pt>
                <c:pt idx="6">
                  <c:v>880</c:v>
                </c:pt>
                <c:pt idx="7">
                  <c:v>714</c:v>
                </c:pt>
                <c:pt idx="8">
                  <c:v>843</c:v>
                </c:pt>
                <c:pt idx="9">
                  <c:v>819</c:v>
                </c:pt>
                <c:pt idx="10">
                  <c:v>794</c:v>
                </c:pt>
                <c:pt idx="11">
                  <c:v>568</c:v>
                </c:pt>
                <c:pt idx="12">
                  <c:v>288</c:v>
                </c:pt>
                <c:pt idx="13">
                  <c:v>98</c:v>
                </c:pt>
                <c:pt idx="14">
                  <c:v>28</c:v>
                </c:pt>
                <c:pt idx="15">
                  <c:v>22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D-498C-BFC9-ECF7DEB20907}"/>
            </c:ext>
          </c:extLst>
        </c:ser>
        <c:ser>
          <c:idx val="1"/>
          <c:order val="1"/>
          <c:tx>
            <c:strRef>
              <c:f>'Table 10.20'!$S$62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10.20'!$Z$63:$Z$79</c:f>
              <c:numCache>
                <c:formatCode>#,##0</c:formatCode>
                <c:ptCount val="17"/>
                <c:pt idx="0">
                  <c:v>16</c:v>
                </c:pt>
                <c:pt idx="1">
                  <c:v>197</c:v>
                </c:pt>
                <c:pt idx="2">
                  <c:v>577</c:v>
                </c:pt>
                <c:pt idx="3">
                  <c:v>953</c:v>
                </c:pt>
                <c:pt idx="4">
                  <c:v>928</c:v>
                </c:pt>
                <c:pt idx="5">
                  <c:v>811</c:v>
                </c:pt>
                <c:pt idx="6">
                  <c:v>807</c:v>
                </c:pt>
                <c:pt idx="7">
                  <c:v>703</c:v>
                </c:pt>
                <c:pt idx="8">
                  <c:v>952</c:v>
                </c:pt>
                <c:pt idx="9">
                  <c:v>882</c:v>
                </c:pt>
                <c:pt idx="10">
                  <c:v>866</c:v>
                </c:pt>
                <c:pt idx="11">
                  <c:v>542</c:v>
                </c:pt>
                <c:pt idx="12">
                  <c:v>204</c:v>
                </c:pt>
                <c:pt idx="13">
                  <c:v>68</c:v>
                </c:pt>
                <c:pt idx="14">
                  <c:v>30</c:v>
                </c:pt>
                <c:pt idx="15">
                  <c:v>21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D-498C-BFC9-ECF7DEB20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10.20'!$Z$83:$Z$90</c:f>
              <c:numCache>
                <c:formatCode>#,##0</c:formatCode>
                <c:ptCount val="8"/>
                <c:pt idx="0">
                  <c:v>639</c:v>
                </c:pt>
                <c:pt idx="1">
                  <c:v>597</c:v>
                </c:pt>
                <c:pt idx="2">
                  <c:v>1293</c:v>
                </c:pt>
                <c:pt idx="3">
                  <c:v>412</c:v>
                </c:pt>
                <c:pt idx="4">
                  <c:v>308</c:v>
                </c:pt>
                <c:pt idx="5">
                  <c:v>370</c:v>
                </c:pt>
                <c:pt idx="6">
                  <c:v>837</c:v>
                </c:pt>
                <c:pt idx="7">
                  <c:v>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A-4484-89B0-67A77B4EB02F}"/>
            </c:ext>
          </c:extLst>
        </c:ser>
        <c:ser>
          <c:idx val="1"/>
          <c:order val="1"/>
          <c:tx>
            <c:strRef>
              <c:f>'Table 10.20'!$S$92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10.20'!$Z$93:$Z$100</c:f>
              <c:numCache>
                <c:formatCode>#,##0</c:formatCode>
                <c:ptCount val="8"/>
                <c:pt idx="0">
                  <c:v>485</c:v>
                </c:pt>
                <c:pt idx="1">
                  <c:v>1099</c:v>
                </c:pt>
                <c:pt idx="2">
                  <c:v>228</c:v>
                </c:pt>
                <c:pt idx="3">
                  <c:v>1168</c:v>
                </c:pt>
                <c:pt idx="4">
                  <c:v>1170</c:v>
                </c:pt>
                <c:pt idx="5">
                  <c:v>708</c:v>
                </c:pt>
                <c:pt idx="6">
                  <c:v>75</c:v>
                </c:pt>
                <c:pt idx="7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A-4484-89B0-67A77B4EB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10.1'!$AB$15:$AB$33</c:f>
              <c:numCache>
                <c:formatCode>0.0%</c:formatCode>
                <c:ptCount val="19"/>
                <c:pt idx="0">
                  <c:v>2.3429291868039503E-2</c:v>
                </c:pt>
                <c:pt idx="1">
                  <c:v>6.1987812565665055E-3</c:v>
                </c:pt>
                <c:pt idx="2">
                  <c:v>3.8611052742172726E-2</c:v>
                </c:pt>
                <c:pt idx="3">
                  <c:v>4.9380121874343349E-3</c:v>
                </c:pt>
                <c:pt idx="4">
                  <c:v>3.1309098550115572E-2</c:v>
                </c:pt>
                <c:pt idx="5">
                  <c:v>2.4952721159907543E-2</c:v>
                </c:pt>
                <c:pt idx="6">
                  <c:v>6.2303004832948101E-2</c:v>
                </c:pt>
                <c:pt idx="7">
                  <c:v>0.14425299432653918</c:v>
                </c:pt>
                <c:pt idx="8">
                  <c:v>1.7913427190586258E-2</c:v>
                </c:pt>
                <c:pt idx="9">
                  <c:v>2.4847657070813198E-2</c:v>
                </c:pt>
                <c:pt idx="10">
                  <c:v>3.0100861525530574E-2</c:v>
                </c:pt>
                <c:pt idx="11">
                  <c:v>1.7440638789661695E-2</c:v>
                </c:pt>
                <c:pt idx="12">
                  <c:v>0.10826854381172515</c:v>
                </c:pt>
                <c:pt idx="13">
                  <c:v>8.7570918260138686E-2</c:v>
                </c:pt>
                <c:pt idx="14">
                  <c:v>6.5034671149401133E-2</c:v>
                </c:pt>
                <c:pt idx="15">
                  <c:v>9.6921622189535622E-2</c:v>
                </c:pt>
                <c:pt idx="16">
                  <c:v>0.11888001681025426</c:v>
                </c:pt>
                <c:pt idx="17">
                  <c:v>2.7894515654549274E-2</c:v>
                </c:pt>
                <c:pt idx="18">
                  <c:v>2.8524900189115361E-2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F-4286-BD7A-4C7B9E0CA4B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8F-4286-BD7A-4C7B9E0CA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10.2'!$V$8:$Z$8</c:f>
              <c:numCache>
                <c:formatCode>#,##0</c:formatCode>
                <c:ptCount val="5"/>
                <c:pt idx="0">
                  <c:v>41451</c:v>
                </c:pt>
                <c:pt idx="1">
                  <c:v>43757</c:v>
                </c:pt>
                <c:pt idx="2">
                  <c:v>44583.45</c:v>
                </c:pt>
                <c:pt idx="3">
                  <c:v>45365</c:v>
                </c:pt>
                <c:pt idx="4">
                  <c:v>46969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F3-4EC7-BB70-A8DB688F07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F3-4EC7-BB70-A8DB688F0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10.20'!$V$8:$Z$8</c:f>
              <c:numCache>
                <c:formatCode>#,##0</c:formatCode>
                <c:ptCount val="5"/>
                <c:pt idx="0">
                  <c:v>41444.5</c:v>
                </c:pt>
                <c:pt idx="1">
                  <c:v>43225.01</c:v>
                </c:pt>
                <c:pt idx="2">
                  <c:v>43851</c:v>
                </c:pt>
                <c:pt idx="3">
                  <c:v>45130.77</c:v>
                </c:pt>
                <c:pt idx="4">
                  <c:v>46134.48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0-412E-ABD9-48D1ECF73D4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0-412E-ABD9-48D1ECF73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10.21'!$U$4:$Y$4</c:f>
              <c:numCache>
                <c:formatCode>#,##0</c:formatCode>
                <c:ptCount val="5"/>
                <c:pt idx="1">
                  <c:v>2378</c:v>
                </c:pt>
                <c:pt idx="2">
                  <c:v>2367</c:v>
                </c:pt>
                <c:pt idx="3">
                  <c:v>2760</c:v>
                </c:pt>
                <c:pt idx="4">
                  <c:v>3267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0-4737-8C67-1205FC0EF845}"/>
            </c:ext>
          </c:extLst>
        </c:ser>
        <c:ser>
          <c:idx val="1"/>
          <c:order val="1"/>
          <c:tx>
            <c:strRef>
              <c:f>'Table 10.21'!$S$7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10.21'!$U$7:$Y$7</c:f>
              <c:numCache>
                <c:formatCode>#,##0</c:formatCode>
                <c:ptCount val="5"/>
                <c:pt idx="1">
                  <c:v>1546</c:v>
                </c:pt>
                <c:pt idx="2">
                  <c:v>1537</c:v>
                </c:pt>
                <c:pt idx="3">
                  <c:v>1766</c:v>
                </c:pt>
                <c:pt idx="4">
                  <c:v>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50-4737-8C67-1205FC0EF845}"/>
            </c:ext>
          </c:extLst>
        </c:ser>
        <c:ser>
          <c:idx val="2"/>
          <c:order val="2"/>
          <c:tx>
            <c:strRef>
              <c:f>'Table 10.21'!$S$11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10.21'!$U$11:$Y$11</c:f>
              <c:numCache>
                <c:formatCode>#,##0</c:formatCode>
                <c:ptCount val="5"/>
                <c:pt idx="1">
                  <c:v>1825</c:v>
                </c:pt>
                <c:pt idx="2">
                  <c:v>1822</c:v>
                </c:pt>
                <c:pt idx="3">
                  <c:v>2151</c:v>
                </c:pt>
                <c:pt idx="4">
                  <c:v>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0-4737-8C67-1205FC0EF845}"/>
            </c:ext>
          </c:extLst>
        </c:ser>
        <c:ser>
          <c:idx val="3"/>
          <c:order val="3"/>
          <c:tx>
            <c:strRef>
              <c:f>'Table 10.21'!$S$12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10.21'!$U$12:$Y$12</c:f>
              <c:numCache>
                <c:formatCode>#,##0</c:formatCode>
                <c:ptCount val="5"/>
                <c:pt idx="1">
                  <c:v>556</c:v>
                </c:pt>
                <c:pt idx="2">
                  <c:v>544</c:v>
                </c:pt>
                <c:pt idx="3">
                  <c:v>609</c:v>
                </c:pt>
                <c:pt idx="4">
                  <c:v>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50-4737-8C67-1205FC0EF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10.21'!$AB$15:$AB$33</c:f>
              <c:numCache>
                <c:formatCode>0.0%</c:formatCode>
                <c:ptCount val="19"/>
                <c:pt idx="0">
                  <c:v>0.26220990647731207</c:v>
                </c:pt>
                <c:pt idx="1">
                  <c:v>5.1957048839625913E-3</c:v>
                </c:pt>
                <c:pt idx="2">
                  <c:v>8.2784897817803946E-2</c:v>
                </c:pt>
                <c:pt idx="3">
                  <c:v>3.1174229303775544E-3</c:v>
                </c:pt>
                <c:pt idx="4">
                  <c:v>4.3297540699688261E-2</c:v>
                </c:pt>
                <c:pt idx="5">
                  <c:v>2.9788708001385521E-2</c:v>
                </c:pt>
                <c:pt idx="6">
                  <c:v>6.165569795635608E-2</c:v>
                </c:pt>
                <c:pt idx="7">
                  <c:v>3.5677173536543122E-2</c:v>
                </c:pt>
                <c:pt idx="8">
                  <c:v>3.7755455490128161E-2</c:v>
                </c:pt>
                <c:pt idx="9">
                  <c:v>1.3855213023900243E-3</c:v>
                </c:pt>
                <c:pt idx="10">
                  <c:v>1.2469691721510218E-2</c:v>
                </c:pt>
                <c:pt idx="11">
                  <c:v>1.0391409767925183E-2</c:v>
                </c:pt>
                <c:pt idx="12">
                  <c:v>3.082784897817804E-2</c:v>
                </c:pt>
                <c:pt idx="13">
                  <c:v>4.8839625909248355E-2</c:v>
                </c:pt>
                <c:pt idx="14">
                  <c:v>4.3643921025285762E-2</c:v>
                </c:pt>
                <c:pt idx="15">
                  <c:v>5.9231035677173534E-2</c:v>
                </c:pt>
                <c:pt idx="16">
                  <c:v>6.1309317630758572E-2</c:v>
                </c:pt>
                <c:pt idx="17">
                  <c:v>6.5812261863526155E-3</c:v>
                </c:pt>
                <c:pt idx="18">
                  <c:v>2.1129199861447869E-2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3-43CC-B182-0BE5DF947B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53-43CC-B182-0BE5DF947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10.21'!$Y$44:$Y$60</c:f>
              <c:numCache>
                <c:formatCode>#,##0</c:formatCode>
                <c:ptCount val="17"/>
                <c:pt idx="0">
                  <c:v>0</c:v>
                </c:pt>
                <c:pt idx="1">
                  <c:v>31</c:v>
                </c:pt>
                <c:pt idx="2">
                  <c:v>107</c:v>
                </c:pt>
                <c:pt idx="3">
                  <c:v>160</c:v>
                </c:pt>
                <c:pt idx="4">
                  <c:v>175</c:v>
                </c:pt>
                <c:pt idx="5">
                  <c:v>140</c:v>
                </c:pt>
                <c:pt idx="6">
                  <c:v>120</c:v>
                </c:pt>
                <c:pt idx="7">
                  <c:v>131</c:v>
                </c:pt>
                <c:pt idx="8">
                  <c:v>135</c:v>
                </c:pt>
                <c:pt idx="9">
                  <c:v>170</c:v>
                </c:pt>
                <c:pt idx="10">
                  <c:v>195</c:v>
                </c:pt>
                <c:pt idx="11">
                  <c:v>167</c:v>
                </c:pt>
                <c:pt idx="12">
                  <c:v>110</c:v>
                </c:pt>
                <c:pt idx="13">
                  <c:v>36</c:v>
                </c:pt>
                <c:pt idx="14">
                  <c:v>25</c:v>
                </c:pt>
                <c:pt idx="15">
                  <c:v>13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7-4555-ABD4-0E88DFE9DBEE}"/>
            </c:ext>
          </c:extLst>
        </c:ser>
        <c:ser>
          <c:idx val="1"/>
          <c:order val="1"/>
          <c:tx>
            <c:strRef>
              <c:f>'Table 10.21'!$S$62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10.21'!$Y$63:$Y$79</c:f>
              <c:numCache>
                <c:formatCode>#,##0</c:formatCode>
                <c:ptCount val="17"/>
                <c:pt idx="0">
                  <c:v>0</c:v>
                </c:pt>
                <c:pt idx="1">
                  <c:v>22</c:v>
                </c:pt>
                <c:pt idx="2">
                  <c:v>45</c:v>
                </c:pt>
                <c:pt idx="3">
                  <c:v>119</c:v>
                </c:pt>
                <c:pt idx="4">
                  <c:v>132</c:v>
                </c:pt>
                <c:pt idx="5">
                  <c:v>97</c:v>
                </c:pt>
                <c:pt idx="6">
                  <c:v>99</c:v>
                </c:pt>
                <c:pt idx="7">
                  <c:v>125</c:v>
                </c:pt>
                <c:pt idx="8">
                  <c:v>152</c:v>
                </c:pt>
                <c:pt idx="9">
                  <c:v>130</c:v>
                </c:pt>
                <c:pt idx="10">
                  <c:v>183</c:v>
                </c:pt>
                <c:pt idx="11">
                  <c:v>130</c:v>
                </c:pt>
                <c:pt idx="12">
                  <c:v>52</c:v>
                </c:pt>
                <c:pt idx="13">
                  <c:v>25</c:v>
                </c:pt>
                <c:pt idx="14">
                  <c:v>23</c:v>
                </c:pt>
                <c:pt idx="15">
                  <c:v>9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7-4555-ABD4-0E88DFE9D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10.21'!$Y$83:$Y$90</c:f>
              <c:numCache>
                <c:formatCode>#,##0</c:formatCode>
                <c:ptCount val="8"/>
                <c:pt idx="0">
                  <c:v>101</c:v>
                </c:pt>
                <c:pt idx="1">
                  <c:v>42</c:v>
                </c:pt>
                <c:pt idx="2">
                  <c:v>175</c:v>
                </c:pt>
                <c:pt idx="3">
                  <c:v>27</c:v>
                </c:pt>
                <c:pt idx="4">
                  <c:v>14</c:v>
                </c:pt>
                <c:pt idx="5">
                  <c:v>23</c:v>
                </c:pt>
                <c:pt idx="6">
                  <c:v>115</c:v>
                </c:pt>
                <c:pt idx="7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D2-4ABF-B208-9F6FEAD1EE36}"/>
            </c:ext>
          </c:extLst>
        </c:ser>
        <c:ser>
          <c:idx val="1"/>
          <c:order val="1"/>
          <c:tx>
            <c:strRef>
              <c:f>'Table 10.21'!$S$92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10.21'!$Y$93:$Y$100</c:f>
              <c:numCache>
                <c:formatCode>#,##0</c:formatCode>
                <c:ptCount val="8"/>
                <c:pt idx="0">
                  <c:v>53</c:v>
                </c:pt>
                <c:pt idx="1">
                  <c:v>124</c:v>
                </c:pt>
                <c:pt idx="2">
                  <c:v>44</c:v>
                </c:pt>
                <c:pt idx="3">
                  <c:v>109</c:v>
                </c:pt>
                <c:pt idx="4">
                  <c:v>126</c:v>
                </c:pt>
                <c:pt idx="5">
                  <c:v>79</c:v>
                </c:pt>
                <c:pt idx="6">
                  <c:v>8</c:v>
                </c:pt>
                <c:pt idx="7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D2-4ABF-B208-9F6FEAD1E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10.21'!$U$8:$Y$8</c:f>
              <c:numCache>
                <c:formatCode>#,##0</c:formatCode>
                <c:ptCount val="5"/>
                <c:pt idx="1">
                  <c:v>26118.13</c:v>
                </c:pt>
                <c:pt idx="2">
                  <c:v>26519.69</c:v>
                </c:pt>
                <c:pt idx="3">
                  <c:v>25830.240000000002</c:v>
                </c:pt>
                <c:pt idx="4">
                  <c:v>28041.51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CA-4FE1-9BFE-FF4AC24DC4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CA-4FE1-9BFE-FF4AC24DC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10.21'!$V$4:$Z$4</c:f>
              <c:numCache>
                <c:formatCode>#,##0</c:formatCode>
                <c:ptCount val="5"/>
                <c:pt idx="0">
                  <c:v>2378</c:v>
                </c:pt>
                <c:pt idx="1">
                  <c:v>2367</c:v>
                </c:pt>
                <c:pt idx="2">
                  <c:v>2760</c:v>
                </c:pt>
                <c:pt idx="3">
                  <c:v>3267</c:v>
                </c:pt>
                <c:pt idx="4">
                  <c:v>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B-4F74-8802-611913260FB0}"/>
            </c:ext>
          </c:extLst>
        </c:ser>
        <c:ser>
          <c:idx val="1"/>
          <c:order val="1"/>
          <c:tx>
            <c:strRef>
              <c:f>'Table 10.21'!$S$7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10.21'!$V$7:$Z$7</c:f>
              <c:numCache>
                <c:formatCode>#,##0</c:formatCode>
                <c:ptCount val="5"/>
                <c:pt idx="0">
                  <c:v>1546</c:v>
                </c:pt>
                <c:pt idx="1">
                  <c:v>1537</c:v>
                </c:pt>
                <c:pt idx="2">
                  <c:v>1766</c:v>
                </c:pt>
                <c:pt idx="3">
                  <c:v>2064</c:v>
                </c:pt>
                <c:pt idx="4">
                  <c:v>1858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5B-4F74-8802-611913260FB0}"/>
            </c:ext>
          </c:extLst>
        </c:ser>
        <c:ser>
          <c:idx val="2"/>
          <c:order val="2"/>
          <c:tx>
            <c:strRef>
              <c:f>'Table 10.21'!$S$11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10.21'!$V$11:$Z$11</c:f>
              <c:numCache>
                <c:formatCode>#,##0</c:formatCode>
                <c:ptCount val="5"/>
                <c:pt idx="0">
                  <c:v>1825</c:v>
                </c:pt>
                <c:pt idx="1">
                  <c:v>1822</c:v>
                </c:pt>
                <c:pt idx="2">
                  <c:v>2151</c:v>
                </c:pt>
                <c:pt idx="3">
                  <c:v>2481</c:v>
                </c:pt>
                <c:pt idx="4">
                  <c:v>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B-4F74-8802-611913260FB0}"/>
            </c:ext>
          </c:extLst>
        </c:ser>
        <c:ser>
          <c:idx val="3"/>
          <c:order val="3"/>
          <c:tx>
            <c:strRef>
              <c:f>'Table 10.21'!$S$12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10.21'!$V$12:$Z$12</c:f>
              <c:numCache>
                <c:formatCode>#,##0</c:formatCode>
                <c:ptCount val="5"/>
                <c:pt idx="0">
                  <c:v>556</c:v>
                </c:pt>
                <c:pt idx="1">
                  <c:v>544</c:v>
                </c:pt>
                <c:pt idx="2">
                  <c:v>609</c:v>
                </c:pt>
                <c:pt idx="3">
                  <c:v>787</c:v>
                </c:pt>
                <c:pt idx="4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5B-4F74-8802-611913260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10.21'!$AB$15:$AB$33</c:f>
              <c:numCache>
                <c:formatCode>0.0%</c:formatCode>
                <c:ptCount val="19"/>
                <c:pt idx="0">
                  <c:v>0.26220990647731207</c:v>
                </c:pt>
                <c:pt idx="1">
                  <c:v>5.1957048839625913E-3</c:v>
                </c:pt>
                <c:pt idx="2">
                  <c:v>8.2784897817803946E-2</c:v>
                </c:pt>
                <c:pt idx="3">
                  <c:v>3.1174229303775544E-3</c:v>
                </c:pt>
                <c:pt idx="4">
                  <c:v>4.3297540699688261E-2</c:v>
                </c:pt>
                <c:pt idx="5">
                  <c:v>2.9788708001385521E-2</c:v>
                </c:pt>
                <c:pt idx="6">
                  <c:v>6.165569795635608E-2</c:v>
                </c:pt>
                <c:pt idx="7">
                  <c:v>3.5677173536543122E-2</c:v>
                </c:pt>
                <c:pt idx="8">
                  <c:v>3.7755455490128161E-2</c:v>
                </c:pt>
                <c:pt idx="9">
                  <c:v>1.3855213023900243E-3</c:v>
                </c:pt>
                <c:pt idx="10">
                  <c:v>1.2469691721510218E-2</c:v>
                </c:pt>
                <c:pt idx="11">
                  <c:v>1.0391409767925183E-2</c:v>
                </c:pt>
                <c:pt idx="12">
                  <c:v>3.082784897817804E-2</c:v>
                </c:pt>
                <c:pt idx="13">
                  <c:v>4.8839625909248355E-2</c:v>
                </c:pt>
                <c:pt idx="14">
                  <c:v>4.3643921025285762E-2</c:v>
                </c:pt>
                <c:pt idx="15">
                  <c:v>5.9231035677173534E-2</c:v>
                </c:pt>
                <c:pt idx="16">
                  <c:v>6.1309317630758572E-2</c:v>
                </c:pt>
                <c:pt idx="17">
                  <c:v>6.5812261863526155E-3</c:v>
                </c:pt>
                <c:pt idx="18">
                  <c:v>2.1129199861447869E-2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8-460A-9274-5854D0AA14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8-460A-9274-5854D0AA1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10.21'!$Z$44:$Z$60</c:f>
              <c:numCache>
                <c:formatCode>#,##0</c:formatCode>
                <c:ptCount val="17"/>
                <c:pt idx="0">
                  <c:v>3</c:v>
                </c:pt>
                <c:pt idx="1">
                  <c:v>28</c:v>
                </c:pt>
                <c:pt idx="2">
                  <c:v>137</c:v>
                </c:pt>
                <c:pt idx="3">
                  <c:v>154</c:v>
                </c:pt>
                <c:pt idx="4">
                  <c:v>176</c:v>
                </c:pt>
                <c:pt idx="5">
                  <c:v>134</c:v>
                </c:pt>
                <c:pt idx="6">
                  <c:v>123</c:v>
                </c:pt>
                <c:pt idx="7">
                  <c:v>113</c:v>
                </c:pt>
                <c:pt idx="8">
                  <c:v>138</c:v>
                </c:pt>
                <c:pt idx="9">
                  <c:v>164</c:v>
                </c:pt>
                <c:pt idx="10">
                  <c:v>165</c:v>
                </c:pt>
                <c:pt idx="11">
                  <c:v>145</c:v>
                </c:pt>
                <c:pt idx="12">
                  <c:v>105</c:v>
                </c:pt>
                <c:pt idx="13">
                  <c:v>38</c:v>
                </c:pt>
                <c:pt idx="14">
                  <c:v>14</c:v>
                </c:pt>
                <c:pt idx="15">
                  <c:v>7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5-4ACE-8BA7-EA82AE67EE01}"/>
            </c:ext>
          </c:extLst>
        </c:ser>
        <c:ser>
          <c:idx val="1"/>
          <c:order val="1"/>
          <c:tx>
            <c:strRef>
              <c:f>'Table 10.21'!$S$62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10.21'!$Z$63:$Z$79</c:f>
              <c:numCache>
                <c:formatCode>#,##0</c:formatCode>
                <c:ptCount val="17"/>
                <c:pt idx="0">
                  <c:v>0</c:v>
                </c:pt>
                <c:pt idx="1">
                  <c:v>36</c:v>
                </c:pt>
                <c:pt idx="2">
                  <c:v>72</c:v>
                </c:pt>
                <c:pt idx="3">
                  <c:v>87</c:v>
                </c:pt>
                <c:pt idx="4">
                  <c:v>108</c:v>
                </c:pt>
                <c:pt idx="5">
                  <c:v>102</c:v>
                </c:pt>
                <c:pt idx="6">
                  <c:v>85</c:v>
                </c:pt>
                <c:pt idx="7">
                  <c:v>118</c:v>
                </c:pt>
                <c:pt idx="8">
                  <c:v>125</c:v>
                </c:pt>
                <c:pt idx="9">
                  <c:v>135</c:v>
                </c:pt>
                <c:pt idx="10">
                  <c:v>145</c:v>
                </c:pt>
                <c:pt idx="11">
                  <c:v>141</c:v>
                </c:pt>
                <c:pt idx="12">
                  <c:v>60</c:v>
                </c:pt>
                <c:pt idx="13">
                  <c:v>12</c:v>
                </c:pt>
                <c:pt idx="14">
                  <c:v>16</c:v>
                </c:pt>
                <c:pt idx="15">
                  <c:v>9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5-4ACE-8BA7-EA82AE67E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10.21'!$Z$83:$Z$90</c:f>
              <c:numCache>
                <c:formatCode>#,##0</c:formatCode>
                <c:ptCount val="8"/>
                <c:pt idx="0">
                  <c:v>92</c:v>
                </c:pt>
                <c:pt idx="1">
                  <c:v>36</c:v>
                </c:pt>
                <c:pt idx="2">
                  <c:v>149</c:v>
                </c:pt>
                <c:pt idx="3">
                  <c:v>32</c:v>
                </c:pt>
                <c:pt idx="4">
                  <c:v>20</c:v>
                </c:pt>
                <c:pt idx="5">
                  <c:v>32</c:v>
                </c:pt>
                <c:pt idx="6">
                  <c:v>114</c:v>
                </c:pt>
                <c:pt idx="7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6-49C5-A978-05B009BAE727}"/>
            </c:ext>
          </c:extLst>
        </c:ser>
        <c:ser>
          <c:idx val="1"/>
          <c:order val="1"/>
          <c:tx>
            <c:strRef>
              <c:f>'Table 10.21'!$S$92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10.21'!$Z$93:$Z$100</c:f>
              <c:numCache>
                <c:formatCode>#,##0</c:formatCode>
                <c:ptCount val="8"/>
                <c:pt idx="0">
                  <c:v>44</c:v>
                </c:pt>
                <c:pt idx="1">
                  <c:v>121</c:v>
                </c:pt>
                <c:pt idx="2">
                  <c:v>40</c:v>
                </c:pt>
                <c:pt idx="3">
                  <c:v>104</c:v>
                </c:pt>
                <c:pt idx="4">
                  <c:v>101</c:v>
                </c:pt>
                <c:pt idx="5">
                  <c:v>74</c:v>
                </c:pt>
                <c:pt idx="6">
                  <c:v>6</c:v>
                </c:pt>
                <c:pt idx="7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46-49C5-A978-05B009BAE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10.3'!$U$4:$Y$4</c:f>
              <c:numCache>
                <c:formatCode>#,##0</c:formatCode>
                <c:ptCount val="5"/>
                <c:pt idx="1">
                  <c:v>5896</c:v>
                </c:pt>
                <c:pt idx="2">
                  <c:v>6621</c:v>
                </c:pt>
                <c:pt idx="3">
                  <c:v>6491</c:v>
                </c:pt>
                <c:pt idx="4">
                  <c:v>6339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4-4B23-A151-6B291A5834F2}"/>
            </c:ext>
          </c:extLst>
        </c:ser>
        <c:ser>
          <c:idx val="1"/>
          <c:order val="1"/>
          <c:tx>
            <c:strRef>
              <c:f>'Table 10.3'!$S$7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10.3'!$U$7:$Y$7</c:f>
              <c:numCache>
                <c:formatCode>#,##0</c:formatCode>
                <c:ptCount val="5"/>
                <c:pt idx="1">
                  <c:v>4323</c:v>
                </c:pt>
                <c:pt idx="2">
                  <c:v>4859</c:v>
                </c:pt>
                <c:pt idx="3">
                  <c:v>4888</c:v>
                </c:pt>
                <c:pt idx="4">
                  <c:v>4662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C4-4B23-A151-6B291A5834F2}"/>
            </c:ext>
          </c:extLst>
        </c:ser>
        <c:ser>
          <c:idx val="2"/>
          <c:order val="2"/>
          <c:tx>
            <c:strRef>
              <c:f>'Table 10.3'!$S$11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10.3'!$U$11:$Y$11</c:f>
              <c:numCache>
                <c:formatCode>#,##0</c:formatCode>
                <c:ptCount val="5"/>
                <c:pt idx="1">
                  <c:v>5121</c:v>
                </c:pt>
                <c:pt idx="2">
                  <c:v>5793</c:v>
                </c:pt>
                <c:pt idx="3">
                  <c:v>5628</c:v>
                </c:pt>
                <c:pt idx="4">
                  <c:v>5411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C4-4B23-A151-6B291A5834F2}"/>
            </c:ext>
          </c:extLst>
        </c:ser>
        <c:ser>
          <c:idx val="3"/>
          <c:order val="3"/>
          <c:tx>
            <c:strRef>
              <c:f>'Table 10.3'!$S$12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10.3'!$U$12:$Y$12</c:f>
              <c:numCache>
                <c:formatCode>#,##0</c:formatCode>
                <c:ptCount val="5"/>
                <c:pt idx="1">
                  <c:v>774</c:v>
                </c:pt>
                <c:pt idx="2">
                  <c:v>827</c:v>
                </c:pt>
                <c:pt idx="3">
                  <c:v>863</c:v>
                </c:pt>
                <c:pt idx="4">
                  <c:v>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C4-4B23-A151-6B291A583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10.21'!$V$8:$Z$8</c:f>
              <c:numCache>
                <c:formatCode>#,##0</c:formatCode>
                <c:ptCount val="5"/>
                <c:pt idx="0">
                  <c:v>26118.13</c:v>
                </c:pt>
                <c:pt idx="1">
                  <c:v>26519.69</c:v>
                </c:pt>
                <c:pt idx="2">
                  <c:v>25830.240000000002</c:v>
                </c:pt>
                <c:pt idx="3">
                  <c:v>28041.51</c:v>
                </c:pt>
                <c:pt idx="4">
                  <c:v>29962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FC-4EA7-9995-4F1F7C9FFE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FC-4EA7-9995-4F1F7C9FF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10.22'!$U$4:$Y$4</c:f>
              <c:numCache>
                <c:formatCode>#,##0</c:formatCode>
                <c:ptCount val="5"/>
                <c:pt idx="1">
                  <c:v>4033</c:v>
                </c:pt>
                <c:pt idx="2">
                  <c:v>4077</c:v>
                </c:pt>
                <c:pt idx="3">
                  <c:v>5213</c:v>
                </c:pt>
                <c:pt idx="4">
                  <c:v>5946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98-45CF-A0A6-87C5BA8BCF3E}"/>
            </c:ext>
          </c:extLst>
        </c:ser>
        <c:ser>
          <c:idx val="1"/>
          <c:order val="1"/>
          <c:tx>
            <c:strRef>
              <c:f>'Table 10.22'!$S$7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10.22'!$U$7:$Y$7</c:f>
              <c:numCache>
                <c:formatCode>#,##0</c:formatCode>
                <c:ptCount val="5"/>
                <c:pt idx="1">
                  <c:v>2774</c:v>
                </c:pt>
                <c:pt idx="2">
                  <c:v>2790</c:v>
                </c:pt>
                <c:pt idx="3">
                  <c:v>3530</c:v>
                </c:pt>
                <c:pt idx="4">
                  <c:v>4065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98-45CF-A0A6-87C5BA8BCF3E}"/>
            </c:ext>
          </c:extLst>
        </c:ser>
        <c:ser>
          <c:idx val="2"/>
          <c:order val="2"/>
          <c:tx>
            <c:strRef>
              <c:f>'Table 10.22'!$S$11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10.22'!$U$11:$Y$11</c:f>
              <c:numCache>
                <c:formatCode>#,##0</c:formatCode>
                <c:ptCount val="5"/>
                <c:pt idx="1">
                  <c:v>3240</c:v>
                </c:pt>
                <c:pt idx="2">
                  <c:v>3292</c:v>
                </c:pt>
                <c:pt idx="3">
                  <c:v>4165</c:v>
                </c:pt>
                <c:pt idx="4">
                  <c:v>4702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98-45CF-A0A6-87C5BA8BCF3E}"/>
            </c:ext>
          </c:extLst>
        </c:ser>
        <c:ser>
          <c:idx val="3"/>
          <c:order val="3"/>
          <c:tx>
            <c:strRef>
              <c:f>'Table 10.22'!$S$12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10.22'!$U$12:$Y$12</c:f>
              <c:numCache>
                <c:formatCode>#,##0</c:formatCode>
                <c:ptCount val="5"/>
                <c:pt idx="1">
                  <c:v>797</c:v>
                </c:pt>
                <c:pt idx="2">
                  <c:v>791</c:v>
                </c:pt>
                <c:pt idx="3">
                  <c:v>1048</c:v>
                </c:pt>
                <c:pt idx="4">
                  <c:v>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98-45CF-A0A6-87C5BA8BC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10.22'!$AB$15:$AB$33</c:f>
              <c:numCache>
                <c:formatCode>0.0%</c:formatCode>
                <c:ptCount val="19"/>
                <c:pt idx="0">
                  <c:v>0.15607895173328909</c:v>
                </c:pt>
                <c:pt idx="1">
                  <c:v>5.1418145629457618E-3</c:v>
                </c:pt>
                <c:pt idx="2">
                  <c:v>7.4970973627467241E-2</c:v>
                </c:pt>
                <c:pt idx="3">
                  <c:v>6.4687344501575721E-3</c:v>
                </c:pt>
                <c:pt idx="4">
                  <c:v>5.5233040305191577E-2</c:v>
                </c:pt>
                <c:pt idx="5">
                  <c:v>3.566097196881738E-2</c:v>
                </c:pt>
                <c:pt idx="6">
                  <c:v>7.6297893514679055E-2</c:v>
                </c:pt>
                <c:pt idx="7">
                  <c:v>6.8502239177309673E-2</c:v>
                </c:pt>
                <c:pt idx="8">
                  <c:v>3.3338862166196713E-2</c:v>
                </c:pt>
                <c:pt idx="9">
                  <c:v>6.1370044783546195E-3</c:v>
                </c:pt>
                <c:pt idx="10">
                  <c:v>2.0567258251783047E-2</c:v>
                </c:pt>
                <c:pt idx="11">
                  <c:v>1.8576878420965334E-2</c:v>
                </c:pt>
                <c:pt idx="12">
                  <c:v>3.1514347321280479E-2</c:v>
                </c:pt>
                <c:pt idx="13">
                  <c:v>4.8266710897329576E-2</c:v>
                </c:pt>
                <c:pt idx="14">
                  <c:v>3.8812406700945427E-2</c:v>
                </c:pt>
                <c:pt idx="15">
                  <c:v>6.3858019572068339E-2</c:v>
                </c:pt>
                <c:pt idx="16">
                  <c:v>8.3264222922541056E-2</c:v>
                </c:pt>
                <c:pt idx="17">
                  <c:v>2.6870127716039145E-2</c:v>
                </c:pt>
                <c:pt idx="18">
                  <c:v>2.2060043124896334E-2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A-49DF-9A7C-AD4935FF14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A-49DF-9A7C-AD4935FF1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10.22'!$Y$44:$Y$60</c:f>
              <c:numCache>
                <c:formatCode>#,##0</c:formatCode>
                <c:ptCount val="17"/>
                <c:pt idx="0">
                  <c:v>11</c:v>
                </c:pt>
                <c:pt idx="1">
                  <c:v>91</c:v>
                </c:pt>
                <c:pt idx="2">
                  <c:v>229</c:v>
                </c:pt>
                <c:pt idx="3">
                  <c:v>248</c:v>
                </c:pt>
                <c:pt idx="4">
                  <c:v>269</c:v>
                </c:pt>
                <c:pt idx="5">
                  <c:v>241</c:v>
                </c:pt>
                <c:pt idx="6">
                  <c:v>235</c:v>
                </c:pt>
                <c:pt idx="7">
                  <c:v>273</c:v>
                </c:pt>
                <c:pt idx="8">
                  <c:v>351</c:v>
                </c:pt>
                <c:pt idx="9">
                  <c:v>333</c:v>
                </c:pt>
                <c:pt idx="10">
                  <c:v>306</c:v>
                </c:pt>
                <c:pt idx="11">
                  <c:v>250</c:v>
                </c:pt>
                <c:pt idx="12">
                  <c:v>147</c:v>
                </c:pt>
                <c:pt idx="13">
                  <c:v>65</c:v>
                </c:pt>
                <c:pt idx="14">
                  <c:v>33</c:v>
                </c:pt>
                <c:pt idx="15">
                  <c:v>13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0-4429-B499-CB89EC360F81}"/>
            </c:ext>
          </c:extLst>
        </c:ser>
        <c:ser>
          <c:idx val="1"/>
          <c:order val="1"/>
          <c:tx>
            <c:strRef>
              <c:f>'Table 10.22'!$S$62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10.22'!$Y$63:$Y$79</c:f>
              <c:numCache>
                <c:formatCode>#,##0</c:formatCode>
                <c:ptCount val="17"/>
                <c:pt idx="0">
                  <c:v>11</c:v>
                </c:pt>
                <c:pt idx="1">
                  <c:v>96</c:v>
                </c:pt>
                <c:pt idx="2">
                  <c:v>239</c:v>
                </c:pt>
                <c:pt idx="3">
                  <c:v>213</c:v>
                </c:pt>
                <c:pt idx="4">
                  <c:v>227</c:v>
                </c:pt>
                <c:pt idx="5">
                  <c:v>195</c:v>
                </c:pt>
                <c:pt idx="6">
                  <c:v>238</c:v>
                </c:pt>
                <c:pt idx="7">
                  <c:v>281</c:v>
                </c:pt>
                <c:pt idx="8">
                  <c:v>322</c:v>
                </c:pt>
                <c:pt idx="9">
                  <c:v>324</c:v>
                </c:pt>
                <c:pt idx="10">
                  <c:v>277</c:v>
                </c:pt>
                <c:pt idx="11">
                  <c:v>155</c:v>
                </c:pt>
                <c:pt idx="12">
                  <c:v>111</c:v>
                </c:pt>
                <c:pt idx="13">
                  <c:v>64</c:v>
                </c:pt>
                <c:pt idx="14">
                  <c:v>16</c:v>
                </c:pt>
                <c:pt idx="15">
                  <c:v>16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0-4429-B499-CB89EC360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10.22'!$Y$83:$Y$90</c:f>
              <c:numCache>
                <c:formatCode>#,##0</c:formatCode>
                <c:ptCount val="8"/>
                <c:pt idx="0">
                  <c:v>184</c:v>
                </c:pt>
                <c:pt idx="1">
                  <c:v>124</c:v>
                </c:pt>
                <c:pt idx="2">
                  <c:v>389</c:v>
                </c:pt>
                <c:pt idx="3">
                  <c:v>67</c:v>
                </c:pt>
                <c:pt idx="4">
                  <c:v>41</c:v>
                </c:pt>
                <c:pt idx="5">
                  <c:v>88</c:v>
                </c:pt>
                <c:pt idx="6">
                  <c:v>249</c:v>
                </c:pt>
                <c:pt idx="7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5-4C3D-8872-3BD59CFF2151}"/>
            </c:ext>
          </c:extLst>
        </c:ser>
        <c:ser>
          <c:idx val="1"/>
          <c:order val="1"/>
          <c:tx>
            <c:strRef>
              <c:f>'Table 10.22'!$S$92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10.22'!$Y$93:$Y$100</c:f>
              <c:numCache>
                <c:formatCode>#,##0</c:formatCode>
                <c:ptCount val="8"/>
                <c:pt idx="0">
                  <c:v>110</c:v>
                </c:pt>
                <c:pt idx="1">
                  <c:v>271</c:v>
                </c:pt>
                <c:pt idx="2">
                  <c:v>55</c:v>
                </c:pt>
                <c:pt idx="3">
                  <c:v>299</c:v>
                </c:pt>
                <c:pt idx="4">
                  <c:v>355</c:v>
                </c:pt>
                <c:pt idx="5">
                  <c:v>208</c:v>
                </c:pt>
                <c:pt idx="6">
                  <c:v>15</c:v>
                </c:pt>
                <c:pt idx="7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C5-4C3D-8872-3BD59CFF2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10.22'!$U$8:$Y$8</c:f>
              <c:numCache>
                <c:formatCode>#,##0</c:formatCode>
                <c:ptCount val="5"/>
                <c:pt idx="1">
                  <c:v>30410.5</c:v>
                </c:pt>
                <c:pt idx="2">
                  <c:v>33587.550000000003</c:v>
                </c:pt>
                <c:pt idx="3">
                  <c:v>35219.620000000003</c:v>
                </c:pt>
                <c:pt idx="4">
                  <c:v>37742.769999999997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7-45E5-AC18-697DD30E84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87-45E5-AC18-697DD30E8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10.22'!$V$4:$Z$4</c:f>
              <c:numCache>
                <c:formatCode>#,##0</c:formatCode>
                <c:ptCount val="5"/>
                <c:pt idx="0">
                  <c:v>4033</c:v>
                </c:pt>
                <c:pt idx="1">
                  <c:v>4077</c:v>
                </c:pt>
                <c:pt idx="2">
                  <c:v>5213</c:v>
                </c:pt>
                <c:pt idx="3">
                  <c:v>5946</c:v>
                </c:pt>
                <c:pt idx="4">
                  <c:v>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0-435C-8583-745704FD7A8D}"/>
            </c:ext>
          </c:extLst>
        </c:ser>
        <c:ser>
          <c:idx val="1"/>
          <c:order val="1"/>
          <c:tx>
            <c:strRef>
              <c:f>'Table 10.22'!$S$7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10.22'!$V$7:$Z$7</c:f>
              <c:numCache>
                <c:formatCode>#,##0</c:formatCode>
                <c:ptCount val="5"/>
                <c:pt idx="0">
                  <c:v>2774</c:v>
                </c:pt>
                <c:pt idx="1">
                  <c:v>2790</c:v>
                </c:pt>
                <c:pt idx="2">
                  <c:v>3530</c:v>
                </c:pt>
                <c:pt idx="3">
                  <c:v>4065</c:v>
                </c:pt>
                <c:pt idx="4">
                  <c:v>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0-435C-8583-745704FD7A8D}"/>
            </c:ext>
          </c:extLst>
        </c:ser>
        <c:ser>
          <c:idx val="2"/>
          <c:order val="2"/>
          <c:tx>
            <c:strRef>
              <c:f>'Table 10.22'!$S$11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10.22'!$V$11:$Z$11</c:f>
              <c:numCache>
                <c:formatCode>#,##0</c:formatCode>
                <c:ptCount val="5"/>
                <c:pt idx="0">
                  <c:v>3240</c:v>
                </c:pt>
                <c:pt idx="1">
                  <c:v>3292</c:v>
                </c:pt>
                <c:pt idx="2">
                  <c:v>4165</c:v>
                </c:pt>
                <c:pt idx="3">
                  <c:v>4702</c:v>
                </c:pt>
                <c:pt idx="4">
                  <c:v>4852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0-435C-8583-745704FD7A8D}"/>
            </c:ext>
          </c:extLst>
        </c:ser>
        <c:ser>
          <c:idx val="3"/>
          <c:order val="3"/>
          <c:tx>
            <c:strRef>
              <c:f>'Table 10.22'!$S$12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10.22'!$V$12:$Z$12</c:f>
              <c:numCache>
                <c:formatCode>#,##0</c:formatCode>
                <c:ptCount val="5"/>
                <c:pt idx="0">
                  <c:v>797</c:v>
                </c:pt>
                <c:pt idx="1">
                  <c:v>791</c:v>
                </c:pt>
                <c:pt idx="2">
                  <c:v>1048</c:v>
                </c:pt>
                <c:pt idx="3">
                  <c:v>1247</c:v>
                </c:pt>
                <c:pt idx="4">
                  <c:v>1180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D0-435C-8583-745704FD7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10.22'!$AB$15:$AB$33</c:f>
              <c:numCache>
                <c:formatCode>0.0%</c:formatCode>
                <c:ptCount val="19"/>
                <c:pt idx="0">
                  <c:v>0.15607895173328909</c:v>
                </c:pt>
                <c:pt idx="1">
                  <c:v>5.1418145629457618E-3</c:v>
                </c:pt>
                <c:pt idx="2">
                  <c:v>7.4970973627467241E-2</c:v>
                </c:pt>
                <c:pt idx="3">
                  <c:v>6.4687344501575721E-3</c:v>
                </c:pt>
                <c:pt idx="4">
                  <c:v>5.5233040305191577E-2</c:v>
                </c:pt>
                <c:pt idx="5">
                  <c:v>3.566097196881738E-2</c:v>
                </c:pt>
                <c:pt idx="6">
                  <c:v>7.6297893514679055E-2</c:v>
                </c:pt>
                <c:pt idx="7">
                  <c:v>6.8502239177309673E-2</c:v>
                </c:pt>
                <c:pt idx="8">
                  <c:v>3.3338862166196713E-2</c:v>
                </c:pt>
                <c:pt idx="9">
                  <c:v>6.1370044783546195E-3</c:v>
                </c:pt>
                <c:pt idx="10">
                  <c:v>2.0567258251783047E-2</c:v>
                </c:pt>
                <c:pt idx="11">
                  <c:v>1.8576878420965334E-2</c:v>
                </c:pt>
                <c:pt idx="12">
                  <c:v>3.1514347321280479E-2</c:v>
                </c:pt>
                <c:pt idx="13">
                  <c:v>4.8266710897329576E-2</c:v>
                </c:pt>
                <c:pt idx="14">
                  <c:v>3.8812406700945427E-2</c:v>
                </c:pt>
                <c:pt idx="15">
                  <c:v>6.3858019572068339E-2</c:v>
                </c:pt>
                <c:pt idx="16">
                  <c:v>8.3264222922541056E-2</c:v>
                </c:pt>
                <c:pt idx="17">
                  <c:v>2.6870127716039145E-2</c:v>
                </c:pt>
                <c:pt idx="18">
                  <c:v>2.2060043124896334E-2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E-4367-9F02-4F1431C09B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E-4367-9F02-4F1431C09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10.22'!$Z$44:$Z$60</c:f>
              <c:numCache>
                <c:formatCode>#,##0</c:formatCode>
                <c:ptCount val="17"/>
                <c:pt idx="0">
                  <c:v>12</c:v>
                </c:pt>
                <c:pt idx="1">
                  <c:v>126</c:v>
                </c:pt>
                <c:pt idx="2">
                  <c:v>234</c:v>
                </c:pt>
                <c:pt idx="3">
                  <c:v>293</c:v>
                </c:pt>
                <c:pt idx="4">
                  <c:v>273</c:v>
                </c:pt>
                <c:pt idx="5">
                  <c:v>255</c:v>
                </c:pt>
                <c:pt idx="6">
                  <c:v>219</c:v>
                </c:pt>
                <c:pt idx="7">
                  <c:v>265</c:v>
                </c:pt>
                <c:pt idx="8">
                  <c:v>317</c:v>
                </c:pt>
                <c:pt idx="9">
                  <c:v>352</c:v>
                </c:pt>
                <c:pt idx="10">
                  <c:v>311</c:v>
                </c:pt>
                <c:pt idx="11">
                  <c:v>260</c:v>
                </c:pt>
                <c:pt idx="12">
                  <c:v>130</c:v>
                </c:pt>
                <c:pt idx="13">
                  <c:v>73</c:v>
                </c:pt>
                <c:pt idx="14">
                  <c:v>32</c:v>
                </c:pt>
                <c:pt idx="15">
                  <c:v>6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1-41C6-B994-E3201B1C2253}"/>
            </c:ext>
          </c:extLst>
        </c:ser>
        <c:ser>
          <c:idx val="1"/>
          <c:order val="1"/>
          <c:tx>
            <c:strRef>
              <c:f>'Table 10.22'!$S$62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10.22'!$Z$63:$Z$79</c:f>
              <c:numCache>
                <c:formatCode>#,##0</c:formatCode>
                <c:ptCount val="17"/>
                <c:pt idx="0">
                  <c:v>12</c:v>
                </c:pt>
                <c:pt idx="1">
                  <c:v>106</c:v>
                </c:pt>
                <c:pt idx="2">
                  <c:v>204</c:v>
                </c:pt>
                <c:pt idx="3">
                  <c:v>238</c:v>
                </c:pt>
                <c:pt idx="4">
                  <c:v>247</c:v>
                </c:pt>
                <c:pt idx="5">
                  <c:v>222</c:v>
                </c:pt>
                <c:pt idx="6">
                  <c:v>230</c:v>
                </c:pt>
                <c:pt idx="7">
                  <c:v>305</c:v>
                </c:pt>
                <c:pt idx="8">
                  <c:v>324</c:v>
                </c:pt>
                <c:pt idx="9">
                  <c:v>328</c:v>
                </c:pt>
                <c:pt idx="10">
                  <c:v>243</c:v>
                </c:pt>
                <c:pt idx="11">
                  <c:v>189</c:v>
                </c:pt>
                <c:pt idx="12">
                  <c:v>101</c:v>
                </c:pt>
                <c:pt idx="13">
                  <c:v>63</c:v>
                </c:pt>
                <c:pt idx="14">
                  <c:v>30</c:v>
                </c:pt>
                <c:pt idx="15">
                  <c:v>12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1-41C6-B994-E3201B1C2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10.22'!$Z$83:$Z$90</c:f>
              <c:numCache>
                <c:formatCode>#,##0</c:formatCode>
                <c:ptCount val="8"/>
                <c:pt idx="0">
                  <c:v>190</c:v>
                </c:pt>
                <c:pt idx="1">
                  <c:v>136</c:v>
                </c:pt>
                <c:pt idx="2">
                  <c:v>417</c:v>
                </c:pt>
                <c:pt idx="3">
                  <c:v>78</c:v>
                </c:pt>
                <c:pt idx="4">
                  <c:v>41</c:v>
                </c:pt>
                <c:pt idx="5">
                  <c:v>95</c:v>
                </c:pt>
                <c:pt idx="6">
                  <c:v>241</c:v>
                </c:pt>
                <c:pt idx="7">
                  <c:v>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C4-4E84-B116-CD289AB750B3}"/>
            </c:ext>
          </c:extLst>
        </c:ser>
        <c:ser>
          <c:idx val="1"/>
          <c:order val="1"/>
          <c:tx>
            <c:strRef>
              <c:f>'Table 10.22'!$S$92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10.22'!$Z$93:$Z$100</c:f>
              <c:numCache>
                <c:formatCode>#,##0</c:formatCode>
                <c:ptCount val="8"/>
                <c:pt idx="0">
                  <c:v>120</c:v>
                </c:pt>
                <c:pt idx="1">
                  <c:v>288</c:v>
                </c:pt>
                <c:pt idx="2">
                  <c:v>75</c:v>
                </c:pt>
                <c:pt idx="3">
                  <c:v>296</c:v>
                </c:pt>
                <c:pt idx="4">
                  <c:v>334</c:v>
                </c:pt>
                <c:pt idx="5">
                  <c:v>216</c:v>
                </c:pt>
                <c:pt idx="6">
                  <c:v>20</c:v>
                </c:pt>
                <c:pt idx="7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C4-4E84-B116-CD289AB75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10.3'!$AB$15:$AB$33</c:f>
              <c:numCache>
                <c:formatCode>0.0%</c:formatCode>
                <c:ptCount val="19"/>
                <c:pt idx="0">
                  <c:v>5.047829286239882E-2</c:v>
                </c:pt>
                <c:pt idx="1">
                  <c:v>8.3885209713024291E-3</c:v>
                </c:pt>
                <c:pt idx="2">
                  <c:v>7.7557027225901395E-2</c:v>
                </c:pt>
                <c:pt idx="3">
                  <c:v>9.4186902133922001E-3</c:v>
                </c:pt>
                <c:pt idx="4">
                  <c:v>8.4768211920529801E-2</c:v>
                </c:pt>
                <c:pt idx="5">
                  <c:v>5.0036791758646067E-2</c:v>
                </c:pt>
                <c:pt idx="6">
                  <c:v>7.740986019131714E-2</c:v>
                </c:pt>
                <c:pt idx="7">
                  <c:v>3.6644591611479031E-2</c:v>
                </c:pt>
                <c:pt idx="8">
                  <c:v>7.740986019131714E-2</c:v>
                </c:pt>
                <c:pt idx="9">
                  <c:v>3.2376747608535688E-3</c:v>
                </c:pt>
                <c:pt idx="10">
                  <c:v>2.3988226637233261E-2</c:v>
                </c:pt>
                <c:pt idx="11">
                  <c:v>1.2950699043414275E-2</c:v>
                </c:pt>
                <c:pt idx="12">
                  <c:v>4.2531272994849156E-2</c:v>
                </c:pt>
                <c:pt idx="13">
                  <c:v>0.12523914643119941</c:v>
                </c:pt>
                <c:pt idx="14">
                  <c:v>6.0191317144959532E-2</c:v>
                </c:pt>
                <c:pt idx="15">
                  <c:v>4.9300956585724795E-2</c:v>
                </c:pt>
                <c:pt idx="16">
                  <c:v>9.6394407652685796E-2</c:v>
                </c:pt>
                <c:pt idx="17">
                  <c:v>1.2803532008830023E-2</c:v>
                </c:pt>
                <c:pt idx="18">
                  <c:v>3.5172921265636495E-2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5-4873-8FAB-BCC91617B2A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5-4873-8FAB-BCC91617B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10.22'!$V$8:$Z$8</c:f>
              <c:numCache>
                <c:formatCode>#,##0</c:formatCode>
                <c:ptCount val="5"/>
                <c:pt idx="0">
                  <c:v>30410.5</c:v>
                </c:pt>
                <c:pt idx="1">
                  <c:v>33587.550000000003</c:v>
                </c:pt>
                <c:pt idx="2">
                  <c:v>35219.620000000003</c:v>
                </c:pt>
                <c:pt idx="3">
                  <c:v>37742.769999999997</c:v>
                </c:pt>
                <c:pt idx="4">
                  <c:v>37055.370000000003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5A-4020-83C8-FFEBCDFDF8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5A-4020-83C8-FFEBCDFDF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10.23'!$U$4:$Y$4</c:f>
              <c:numCache>
                <c:formatCode>#,##0</c:formatCode>
                <c:ptCount val="5"/>
                <c:pt idx="1">
                  <c:v>28266</c:v>
                </c:pt>
                <c:pt idx="2">
                  <c:v>27857</c:v>
                </c:pt>
                <c:pt idx="3">
                  <c:v>28300</c:v>
                </c:pt>
                <c:pt idx="4">
                  <c:v>28910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D-4518-B19A-D865AB9E6167}"/>
            </c:ext>
          </c:extLst>
        </c:ser>
        <c:ser>
          <c:idx val="1"/>
          <c:order val="1"/>
          <c:tx>
            <c:strRef>
              <c:f>'Table 10.23'!$S$7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10.23'!$U$7:$Y$7</c:f>
              <c:numCache>
                <c:formatCode>#,##0</c:formatCode>
                <c:ptCount val="5"/>
                <c:pt idx="1">
                  <c:v>20312</c:v>
                </c:pt>
                <c:pt idx="2">
                  <c:v>20108</c:v>
                </c:pt>
                <c:pt idx="3">
                  <c:v>20189</c:v>
                </c:pt>
                <c:pt idx="4">
                  <c:v>20521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D-4518-B19A-D865AB9E6167}"/>
            </c:ext>
          </c:extLst>
        </c:ser>
        <c:ser>
          <c:idx val="2"/>
          <c:order val="2"/>
          <c:tx>
            <c:strRef>
              <c:f>'Table 10.23'!$S$11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10.23'!$U$11:$Y$11</c:f>
              <c:numCache>
                <c:formatCode>#,##0</c:formatCode>
                <c:ptCount val="5"/>
                <c:pt idx="1">
                  <c:v>25395</c:v>
                </c:pt>
                <c:pt idx="2">
                  <c:v>24886</c:v>
                </c:pt>
                <c:pt idx="3">
                  <c:v>25283</c:v>
                </c:pt>
                <c:pt idx="4">
                  <c:v>25854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6D-4518-B19A-D865AB9E6167}"/>
            </c:ext>
          </c:extLst>
        </c:ser>
        <c:ser>
          <c:idx val="3"/>
          <c:order val="3"/>
          <c:tx>
            <c:strRef>
              <c:f>'Table 10.23'!$S$12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10.23'!$U$12:$Y$12</c:f>
              <c:numCache>
                <c:formatCode>#,##0</c:formatCode>
                <c:ptCount val="5"/>
                <c:pt idx="1">
                  <c:v>2869</c:v>
                </c:pt>
                <c:pt idx="2">
                  <c:v>2974</c:v>
                </c:pt>
                <c:pt idx="3">
                  <c:v>3017</c:v>
                </c:pt>
                <c:pt idx="4">
                  <c:v>3054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6D-4518-B19A-D865AB9E6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10.23'!$AB$15:$AB$33</c:f>
              <c:numCache>
                <c:formatCode>0.0%</c:formatCode>
                <c:ptCount val="19"/>
                <c:pt idx="0">
                  <c:v>7.392380690413973E-3</c:v>
                </c:pt>
                <c:pt idx="1">
                  <c:v>8.3551093384678869E-3</c:v>
                </c:pt>
                <c:pt idx="2">
                  <c:v>4.246321001237794E-2</c:v>
                </c:pt>
                <c:pt idx="3">
                  <c:v>6.4296520423600609E-3</c:v>
                </c:pt>
                <c:pt idx="4">
                  <c:v>6.1477100811442718E-2</c:v>
                </c:pt>
                <c:pt idx="5">
                  <c:v>2.8262962453582726E-2</c:v>
                </c:pt>
                <c:pt idx="6">
                  <c:v>7.2032732774033839E-2</c:v>
                </c:pt>
                <c:pt idx="7">
                  <c:v>7.9046898638426621E-2</c:v>
                </c:pt>
                <c:pt idx="8">
                  <c:v>2.9156924769632789E-2</c:v>
                </c:pt>
                <c:pt idx="9">
                  <c:v>1.6435153348920369E-2</c:v>
                </c:pt>
                <c:pt idx="10">
                  <c:v>4.0778434878283594E-2</c:v>
                </c:pt>
                <c:pt idx="11">
                  <c:v>1.8738825471049374E-2</c:v>
                </c:pt>
                <c:pt idx="12">
                  <c:v>8.2416448906615328E-2</c:v>
                </c:pt>
                <c:pt idx="13">
                  <c:v>8.0800440104524821E-2</c:v>
                </c:pt>
                <c:pt idx="14">
                  <c:v>7.1310686287993405E-2</c:v>
                </c:pt>
                <c:pt idx="15">
                  <c:v>0.10675973043597854</c:v>
                </c:pt>
                <c:pt idx="16">
                  <c:v>0.14760693164626598</c:v>
                </c:pt>
                <c:pt idx="17">
                  <c:v>2.5168477513409435E-2</c:v>
                </c:pt>
                <c:pt idx="18">
                  <c:v>3.5002062989960114E-2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4-4999-AD71-9167FA9E3B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4-4999-AD71-9167FA9E3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10.23'!$Y$44:$Y$60</c:f>
              <c:numCache>
                <c:formatCode>#,##0</c:formatCode>
                <c:ptCount val="17"/>
                <c:pt idx="0">
                  <c:v>15</c:v>
                </c:pt>
                <c:pt idx="1">
                  <c:v>203</c:v>
                </c:pt>
                <c:pt idx="2">
                  <c:v>706</c:v>
                </c:pt>
                <c:pt idx="3">
                  <c:v>1308</c:v>
                </c:pt>
                <c:pt idx="4">
                  <c:v>1659</c:v>
                </c:pt>
                <c:pt idx="5">
                  <c:v>1478</c:v>
                </c:pt>
                <c:pt idx="6">
                  <c:v>1451</c:v>
                </c:pt>
                <c:pt idx="7">
                  <c:v>1246</c:v>
                </c:pt>
                <c:pt idx="8">
                  <c:v>1336</c:v>
                </c:pt>
                <c:pt idx="9">
                  <c:v>1219</c:v>
                </c:pt>
                <c:pt idx="10">
                  <c:v>1358</c:v>
                </c:pt>
                <c:pt idx="11">
                  <c:v>1011</c:v>
                </c:pt>
                <c:pt idx="12">
                  <c:v>583</c:v>
                </c:pt>
                <c:pt idx="13">
                  <c:v>295</c:v>
                </c:pt>
                <c:pt idx="14">
                  <c:v>115</c:v>
                </c:pt>
                <c:pt idx="15">
                  <c:v>44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B-40D4-97C9-E469213AF4F5}"/>
            </c:ext>
          </c:extLst>
        </c:ser>
        <c:ser>
          <c:idx val="1"/>
          <c:order val="1"/>
          <c:tx>
            <c:strRef>
              <c:f>'Table 10.23'!$S$62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10.23'!$Y$63:$Y$79</c:f>
              <c:numCache>
                <c:formatCode>#,##0</c:formatCode>
                <c:ptCount val="17"/>
                <c:pt idx="0">
                  <c:v>9</c:v>
                </c:pt>
                <c:pt idx="1">
                  <c:v>274</c:v>
                </c:pt>
                <c:pt idx="2">
                  <c:v>797</c:v>
                </c:pt>
                <c:pt idx="3">
                  <c:v>1477</c:v>
                </c:pt>
                <c:pt idx="4">
                  <c:v>1676</c:v>
                </c:pt>
                <c:pt idx="5">
                  <c:v>1466</c:v>
                </c:pt>
                <c:pt idx="6">
                  <c:v>1361</c:v>
                </c:pt>
                <c:pt idx="7">
                  <c:v>1339</c:v>
                </c:pt>
                <c:pt idx="8">
                  <c:v>1493</c:v>
                </c:pt>
                <c:pt idx="9">
                  <c:v>1418</c:v>
                </c:pt>
                <c:pt idx="10">
                  <c:v>1461</c:v>
                </c:pt>
                <c:pt idx="11">
                  <c:v>1052</c:v>
                </c:pt>
                <c:pt idx="12">
                  <c:v>535</c:v>
                </c:pt>
                <c:pt idx="13">
                  <c:v>219</c:v>
                </c:pt>
                <c:pt idx="14">
                  <c:v>86</c:v>
                </c:pt>
                <c:pt idx="15">
                  <c:v>66</c:v>
                </c:pt>
                <c:pt idx="16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AB-40D4-97C9-E469213AF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10.23'!$Y$83:$Y$90</c:f>
              <c:numCache>
                <c:formatCode>#,##0</c:formatCode>
                <c:ptCount val="8"/>
                <c:pt idx="0">
                  <c:v>1662</c:v>
                </c:pt>
                <c:pt idx="1">
                  <c:v>2105</c:v>
                </c:pt>
                <c:pt idx="2">
                  <c:v>1270</c:v>
                </c:pt>
                <c:pt idx="3">
                  <c:v>827</c:v>
                </c:pt>
                <c:pt idx="4">
                  <c:v>671</c:v>
                </c:pt>
                <c:pt idx="5">
                  <c:v>598</c:v>
                </c:pt>
                <c:pt idx="6">
                  <c:v>374</c:v>
                </c:pt>
                <c:pt idx="7">
                  <c:v>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8C-438E-B2B6-8CAE68A21BE7}"/>
            </c:ext>
          </c:extLst>
        </c:ser>
        <c:ser>
          <c:idx val="1"/>
          <c:order val="1"/>
          <c:tx>
            <c:strRef>
              <c:f>'Table 10.23'!$S$92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10.23'!$Y$93:$Y$100</c:f>
              <c:numCache>
                <c:formatCode>#,##0</c:formatCode>
                <c:ptCount val="8"/>
                <c:pt idx="0">
                  <c:v>1082</c:v>
                </c:pt>
                <c:pt idx="1">
                  <c:v>2797</c:v>
                </c:pt>
                <c:pt idx="2">
                  <c:v>267</c:v>
                </c:pt>
                <c:pt idx="3">
                  <c:v>1395</c:v>
                </c:pt>
                <c:pt idx="4">
                  <c:v>1922</c:v>
                </c:pt>
                <c:pt idx="5">
                  <c:v>925</c:v>
                </c:pt>
                <c:pt idx="6">
                  <c:v>42</c:v>
                </c:pt>
                <c:pt idx="7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8C-438E-B2B6-8CAE68A21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10.23'!$U$8:$Y$8</c:f>
              <c:numCache>
                <c:formatCode>#,##0</c:formatCode>
                <c:ptCount val="5"/>
                <c:pt idx="1">
                  <c:v>42458.87</c:v>
                </c:pt>
                <c:pt idx="2">
                  <c:v>43764.34</c:v>
                </c:pt>
                <c:pt idx="3">
                  <c:v>44342.48</c:v>
                </c:pt>
                <c:pt idx="4">
                  <c:v>46674.38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D-404F-80D9-5D1FEE76D0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ED-404F-80D9-5D1FEE76D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10.23'!$V$4:$Z$4</c:f>
              <c:numCache>
                <c:formatCode>#,##0</c:formatCode>
                <c:ptCount val="5"/>
                <c:pt idx="0">
                  <c:v>28266</c:v>
                </c:pt>
                <c:pt idx="1">
                  <c:v>27857</c:v>
                </c:pt>
                <c:pt idx="2">
                  <c:v>28300</c:v>
                </c:pt>
                <c:pt idx="3">
                  <c:v>28910</c:v>
                </c:pt>
                <c:pt idx="4">
                  <c:v>29084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00-4A1E-90F0-952AAB770824}"/>
            </c:ext>
          </c:extLst>
        </c:ser>
        <c:ser>
          <c:idx val="1"/>
          <c:order val="1"/>
          <c:tx>
            <c:strRef>
              <c:f>'Table 10.23'!$S$7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10.23'!$V$7:$Z$7</c:f>
              <c:numCache>
                <c:formatCode>#,##0</c:formatCode>
                <c:ptCount val="5"/>
                <c:pt idx="0">
                  <c:v>20312</c:v>
                </c:pt>
                <c:pt idx="1">
                  <c:v>20108</c:v>
                </c:pt>
                <c:pt idx="2">
                  <c:v>20189</c:v>
                </c:pt>
                <c:pt idx="3">
                  <c:v>20521</c:v>
                </c:pt>
                <c:pt idx="4">
                  <c:v>20591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00-4A1E-90F0-952AAB770824}"/>
            </c:ext>
          </c:extLst>
        </c:ser>
        <c:ser>
          <c:idx val="2"/>
          <c:order val="2"/>
          <c:tx>
            <c:strRef>
              <c:f>'Table 10.23'!$S$11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10.23'!$V$11:$Z$11</c:f>
              <c:numCache>
                <c:formatCode>#,##0</c:formatCode>
                <c:ptCount val="5"/>
                <c:pt idx="0">
                  <c:v>25395</c:v>
                </c:pt>
                <c:pt idx="1">
                  <c:v>24886</c:v>
                </c:pt>
                <c:pt idx="2">
                  <c:v>25283</c:v>
                </c:pt>
                <c:pt idx="3">
                  <c:v>25854</c:v>
                </c:pt>
                <c:pt idx="4">
                  <c:v>25857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00-4A1E-90F0-952AAB770824}"/>
            </c:ext>
          </c:extLst>
        </c:ser>
        <c:ser>
          <c:idx val="3"/>
          <c:order val="3"/>
          <c:tx>
            <c:strRef>
              <c:f>'Table 10.23'!$S$12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10.23'!$V$12:$Z$12</c:f>
              <c:numCache>
                <c:formatCode>#,##0</c:formatCode>
                <c:ptCount val="5"/>
                <c:pt idx="0">
                  <c:v>2869</c:v>
                </c:pt>
                <c:pt idx="1">
                  <c:v>2974</c:v>
                </c:pt>
                <c:pt idx="2">
                  <c:v>3017</c:v>
                </c:pt>
                <c:pt idx="3">
                  <c:v>3054</c:v>
                </c:pt>
                <c:pt idx="4">
                  <c:v>3230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00-4A1E-90F0-952AAB770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10.23'!$AB$15:$AB$33</c:f>
              <c:numCache>
                <c:formatCode>0.0%</c:formatCode>
                <c:ptCount val="19"/>
                <c:pt idx="0">
                  <c:v>7.392380690413973E-3</c:v>
                </c:pt>
                <c:pt idx="1">
                  <c:v>8.3551093384678869E-3</c:v>
                </c:pt>
                <c:pt idx="2">
                  <c:v>4.246321001237794E-2</c:v>
                </c:pt>
                <c:pt idx="3">
                  <c:v>6.4296520423600609E-3</c:v>
                </c:pt>
                <c:pt idx="4">
                  <c:v>6.1477100811442718E-2</c:v>
                </c:pt>
                <c:pt idx="5">
                  <c:v>2.8262962453582726E-2</c:v>
                </c:pt>
                <c:pt idx="6">
                  <c:v>7.2032732774033839E-2</c:v>
                </c:pt>
                <c:pt idx="7">
                  <c:v>7.9046898638426621E-2</c:v>
                </c:pt>
                <c:pt idx="8">
                  <c:v>2.9156924769632789E-2</c:v>
                </c:pt>
                <c:pt idx="9">
                  <c:v>1.6435153348920369E-2</c:v>
                </c:pt>
                <c:pt idx="10">
                  <c:v>4.0778434878283594E-2</c:v>
                </c:pt>
                <c:pt idx="11">
                  <c:v>1.8738825471049374E-2</c:v>
                </c:pt>
                <c:pt idx="12">
                  <c:v>8.2416448906615328E-2</c:v>
                </c:pt>
                <c:pt idx="13">
                  <c:v>8.0800440104524821E-2</c:v>
                </c:pt>
                <c:pt idx="14">
                  <c:v>7.1310686287993405E-2</c:v>
                </c:pt>
                <c:pt idx="15">
                  <c:v>0.10675973043597854</c:v>
                </c:pt>
                <c:pt idx="16">
                  <c:v>0.14760693164626598</c:v>
                </c:pt>
                <c:pt idx="17">
                  <c:v>2.5168477513409435E-2</c:v>
                </c:pt>
                <c:pt idx="18">
                  <c:v>3.5002062989960114E-2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5A-474E-8E78-08D45E7E9F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5A-474E-8E78-08D45E7E9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10.23'!$Z$44:$Z$60</c:f>
              <c:numCache>
                <c:formatCode>#,##0</c:formatCode>
                <c:ptCount val="17"/>
                <c:pt idx="0">
                  <c:v>12</c:v>
                </c:pt>
                <c:pt idx="1">
                  <c:v>246</c:v>
                </c:pt>
                <c:pt idx="2">
                  <c:v>727</c:v>
                </c:pt>
                <c:pt idx="3">
                  <c:v>1226</c:v>
                </c:pt>
                <c:pt idx="4">
                  <c:v>1699</c:v>
                </c:pt>
                <c:pt idx="5">
                  <c:v>1521</c:v>
                </c:pt>
                <c:pt idx="6">
                  <c:v>1403</c:v>
                </c:pt>
                <c:pt idx="7">
                  <c:v>1216</c:v>
                </c:pt>
                <c:pt idx="8">
                  <c:v>1374</c:v>
                </c:pt>
                <c:pt idx="9">
                  <c:v>1190</c:v>
                </c:pt>
                <c:pt idx="10">
                  <c:v>1360</c:v>
                </c:pt>
                <c:pt idx="11">
                  <c:v>1086</c:v>
                </c:pt>
                <c:pt idx="12">
                  <c:v>620</c:v>
                </c:pt>
                <c:pt idx="13">
                  <c:v>288</c:v>
                </c:pt>
                <c:pt idx="14">
                  <c:v>119</c:v>
                </c:pt>
                <c:pt idx="15">
                  <c:v>43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3-42F9-8117-C87143282253}"/>
            </c:ext>
          </c:extLst>
        </c:ser>
        <c:ser>
          <c:idx val="1"/>
          <c:order val="1"/>
          <c:tx>
            <c:strRef>
              <c:f>'Table 10.23'!$S$62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10.23'!$Z$63:$Z$79</c:f>
              <c:numCache>
                <c:formatCode>#,##0</c:formatCode>
                <c:ptCount val="17"/>
                <c:pt idx="0">
                  <c:v>15</c:v>
                </c:pt>
                <c:pt idx="1">
                  <c:v>310</c:v>
                </c:pt>
                <c:pt idx="2">
                  <c:v>754</c:v>
                </c:pt>
                <c:pt idx="3">
                  <c:v>1490</c:v>
                </c:pt>
                <c:pt idx="4">
                  <c:v>1643</c:v>
                </c:pt>
                <c:pt idx="5">
                  <c:v>1447</c:v>
                </c:pt>
                <c:pt idx="6">
                  <c:v>1420</c:v>
                </c:pt>
                <c:pt idx="7">
                  <c:v>1387</c:v>
                </c:pt>
                <c:pt idx="8">
                  <c:v>1487</c:v>
                </c:pt>
                <c:pt idx="9">
                  <c:v>1415</c:v>
                </c:pt>
                <c:pt idx="10">
                  <c:v>1439</c:v>
                </c:pt>
                <c:pt idx="11">
                  <c:v>1084</c:v>
                </c:pt>
                <c:pt idx="12">
                  <c:v>564</c:v>
                </c:pt>
                <c:pt idx="13">
                  <c:v>222</c:v>
                </c:pt>
                <c:pt idx="14">
                  <c:v>98</c:v>
                </c:pt>
                <c:pt idx="15">
                  <c:v>66</c:v>
                </c:pt>
                <c:pt idx="1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3-42F9-8117-C87143282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10.23'!$Z$83:$Z$90</c:f>
              <c:numCache>
                <c:formatCode>#,##0</c:formatCode>
                <c:ptCount val="8"/>
                <c:pt idx="0">
                  <c:v>1624</c:v>
                </c:pt>
                <c:pt idx="1">
                  <c:v>2155</c:v>
                </c:pt>
                <c:pt idx="2">
                  <c:v>1308</c:v>
                </c:pt>
                <c:pt idx="3">
                  <c:v>899</c:v>
                </c:pt>
                <c:pt idx="4">
                  <c:v>636</c:v>
                </c:pt>
                <c:pt idx="5">
                  <c:v>582</c:v>
                </c:pt>
                <c:pt idx="6">
                  <c:v>373</c:v>
                </c:pt>
                <c:pt idx="7">
                  <c:v>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C-4A84-BD09-373F8A4B30A1}"/>
            </c:ext>
          </c:extLst>
        </c:ser>
        <c:ser>
          <c:idx val="1"/>
          <c:order val="1"/>
          <c:tx>
            <c:strRef>
              <c:f>'Table 10.23'!$S$92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10.23'!$Z$93:$Z$100</c:f>
              <c:numCache>
                <c:formatCode>#,##0</c:formatCode>
                <c:ptCount val="8"/>
                <c:pt idx="0">
                  <c:v>1117</c:v>
                </c:pt>
                <c:pt idx="1">
                  <c:v>2844</c:v>
                </c:pt>
                <c:pt idx="2">
                  <c:v>257</c:v>
                </c:pt>
                <c:pt idx="3">
                  <c:v>1442</c:v>
                </c:pt>
                <c:pt idx="4">
                  <c:v>1908</c:v>
                </c:pt>
                <c:pt idx="5">
                  <c:v>893</c:v>
                </c:pt>
                <c:pt idx="6">
                  <c:v>34</c:v>
                </c:pt>
                <c:pt idx="7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C-4A84-BD09-373F8A4B3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10.3'!$Y$44:$Y$60</c:f>
              <c:numCache>
                <c:formatCode>#,##0</c:formatCode>
                <c:ptCount val="17"/>
                <c:pt idx="0">
                  <c:v>0</c:v>
                </c:pt>
                <c:pt idx="1">
                  <c:v>37</c:v>
                </c:pt>
                <c:pt idx="2">
                  <c:v>177</c:v>
                </c:pt>
                <c:pt idx="3">
                  <c:v>326</c:v>
                </c:pt>
                <c:pt idx="4">
                  <c:v>343</c:v>
                </c:pt>
                <c:pt idx="5">
                  <c:v>299</c:v>
                </c:pt>
                <c:pt idx="6">
                  <c:v>313</c:v>
                </c:pt>
                <c:pt idx="7">
                  <c:v>311</c:v>
                </c:pt>
                <c:pt idx="8">
                  <c:v>395</c:v>
                </c:pt>
                <c:pt idx="9">
                  <c:v>475</c:v>
                </c:pt>
                <c:pt idx="10">
                  <c:v>357</c:v>
                </c:pt>
                <c:pt idx="11">
                  <c:v>250</c:v>
                </c:pt>
                <c:pt idx="12">
                  <c:v>119</c:v>
                </c:pt>
                <c:pt idx="13">
                  <c:v>52</c:v>
                </c:pt>
                <c:pt idx="14">
                  <c:v>14</c:v>
                </c:pt>
                <c:pt idx="15">
                  <c:v>13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3-45E1-98C3-70E7A2B7B9D0}"/>
            </c:ext>
          </c:extLst>
        </c:ser>
        <c:ser>
          <c:idx val="1"/>
          <c:order val="1"/>
          <c:tx>
            <c:strRef>
              <c:f>'Table 10.3'!$S$62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10.3'!$Y$63:$Y$79</c:f>
              <c:numCache>
                <c:formatCode>#,##0</c:formatCode>
                <c:ptCount val="17"/>
                <c:pt idx="0">
                  <c:v>0</c:v>
                </c:pt>
                <c:pt idx="1">
                  <c:v>50</c:v>
                </c:pt>
                <c:pt idx="2">
                  <c:v>193</c:v>
                </c:pt>
                <c:pt idx="3">
                  <c:v>255</c:v>
                </c:pt>
                <c:pt idx="4">
                  <c:v>220</c:v>
                </c:pt>
                <c:pt idx="5">
                  <c:v>253</c:v>
                </c:pt>
                <c:pt idx="6">
                  <c:v>254</c:v>
                </c:pt>
                <c:pt idx="7">
                  <c:v>302</c:v>
                </c:pt>
                <c:pt idx="8">
                  <c:v>360</c:v>
                </c:pt>
                <c:pt idx="9">
                  <c:v>347</c:v>
                </c:pt>
                <c:pt idx="10">
                  <c:v>301</c:v>
                </c:pt>
                <c:pt idx="11">
                  <c:v>164</c:v>
                </c:pt>
                <c:pt idx="12">
                  <c:v>78</c:v>
                </c:pt>
                <c:pt idx="13">
                  <c:v>33</c:v>
                </c:pt>
                <c:pt idx="14">
                  <c:v>12</c:v>
                </c:pt>
                <c:pt idx="15">
                  <c:v>6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3-45E1-98C3-70E7A2B7B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10.23'!$V$8:$Z$8</c:f>
              <c:numCache>
                <c:formatCode>#,##0</c:formatCode>
                <c:ptCount val="5"/>
                <c:pt idx="0">
                  <c:v>42458.87</c:v>
                </c:pt>
                <c:pt idx="1">
                  <c:v>43764.34</c:v>
                </c:pt>
                <c:pt idx="2">
                  <c:v>44342.48</c:v>
                </c:pt>
                <c:pt idx="3">
                  <c:v>46674.38</c:v>
                </c:pt>
                <c:pt idx="4">
                  <c:v>47920.5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3-4500-BEA0-5F82641643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3-4500-BEA0-5F8264164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10.24'!$U$4:$Y$4</c:f>
              <c:numCache>
                <c:formatCode>#,##0</c:formatCode>
                <c:ptCount val="5"/>
                <c:pt idx="1">
                  <c:v>3111</c:v>
                </c:pt>
                <c:pt idx="2">
                  <c:v>3021</c:v>
                </c:pt>
                <c:pt idx="3">
                  <c:v>3671</c:v>
                </c:pt>
                <c:pt idx="4">
                  <c:v>4312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69-4495-B42F-89F532A904F8}"/>
            </c:ext>
          </c:extLst>
        </c:ser>
        <c:ser>
          <c:idx val="1"/>
          <c:order val="1"/>
          <c:tx>
            <c:strRef>
              <c:f>'Table 10.24'!$S$7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10.24'!$U$7:$Y$7</c:f>
              <c:numCache>
                <c:formatCode>#,##0</c:formatCode>
                <c:ptCount val="5"/>
                <c:pt idx="1">
                  <c:v>2063</c:v>
                </c:pt>
                <c:pt idx="2">
                  <c:v>1935</c:v>
                </c:pt>
                <c:pt idx="3">
                  <c:v>2277</c:v>
                </c:pt>
                <c:pt idx="4">
                  <c:v>2739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69-4495-B42F-89F532A904F8}"/>
            </c:ext>
          </c:extLst>
        </c:ser>
        <c:ser>
          <c:idx val="2"/>
          <c:order val="2"/>
          <c:tx>
            <c:strRef>
              <c:f>'Table 10.24'!$S$11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10.24'!$U$11:$Y$11</c:f>
              <c:numCache>
                <c:formatCode>#,##0</c:formatCode>
                <c:ptCount val="5"/>
                <c:pt idx="1">
                  <c:v>2421</c:v>
                </c:pt>
                <c:pt idx="2">
                  <c:v>2390</c:v>
                </c:pt>
                <c:pt idx="3">
                  <c:v>2895</c:v>
                </c:pt>
                <c:pt idx="4">
                  <c:v>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69-4495-B42F-89F532A904F8}"/>
            </c:ext>
          </c:extLst>
        </c:ser>
        <c:ser>
          <c:idx val="3"/>
          <c:order val="3"/>
          <c:tx>
            <c:strRef>
              <c:f>'Table 10.24'!$S$12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10.24'!$U$12:$Y$12</c:f>
              <c:numCache>
                <c:formatCode>#,##0</c:formatCode>
                <c:ptCount val="5"/>
                <c:pt idx="1">
                  <c:v>690</c:v>
                </c:pt>
                <c:pt idx="2">
                  <c:v>628</c:v>
                </c:pt>
                <c:pt idx="3">
                  <c:v>776</c:v>
                </c:pt>
                <c:pt idx="4">
                  <c:v>1006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69-4495-B42F-89F532A90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10.24'!$AB$15:$AB$33</c:f>
              <c:numCache>
                <c:formatCode>0.0%</c:formatCode>
                <c:ptCount val="19"/>
                <c:pt idx="0">
                  <c:v>0.1838107098381071</c:v>
                </c:pt>
                <c:pt idx="1">
                  <c:v>5.2303860523038601E-3</c:v>
                </c:pt>
                <c:pt idx="2">
                  <c:v>3.2129514321295141E-2</c:v>
                </c:pt>
                <c:pt idx="3">
                  <c:v>4.2341220423412207E-3</c:v>
                </c:pt>
                <c:pt idx="4">
                  <c:v>4.8318804483188045E-2</c:v>
                </c:pt>
                <c:pt idx="5">
                  <c:v>2.8891656288916562E-2</c:v>
                </c:pt>
                <c:pt idx="6">
                  <c:v>8.0697384806973846E-2</c:v>
                </c:pt>
                <c:pt idx="7">
                  <c:v>0.13673723536737237</c:v>
                </c:pt>
                <c:pt idx="8">
                  <c:v>5.6537982565379827E-2</c:v>
                </c:pt>
                <c:pt idx="9">
                  <c:v>2.7397260273972603E-3</c:v>
                </c:pt>
                <c:pt idx="10">
                  <c:v>1.1955168119551681E-2</c:v>
                </c:pt>
                <c:pt idx="11">
                  <c:v>1.3200498132004981E-2</c:v>
                </c:pt>
                <c:pt idx="12">
                  <c:v>3.287671232876712E-2</c:v>
                </c:pt>
                <c:pt idx="13">
                  <c:v>4.6077210460772101E-2</c:v>
                </c:pt>
                <c:pt idx="14">
                  <c:v>5.6288916562889167E-2</c:v>
                </c:pt>
                <c:pt idx="15">
                  <c:v>6.0523038605230388E-2</c:v>
                </c:pt>
                <c:pt idx="16">
                  <c:v>6.3262764632627644E-2</c:v>
                </c:pt>
                <c:pt idx="17">
                  <c:v>1.0958904109589041E-2</c:v>
                </c:pt>
                <c:pt idx="18">
                  <c:v>2.4657534246575342E-2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2-424B-A56C-59AFF40045C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2-424B-A56C-59AFF40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10.24'!$Y$44:$Y$60</c:f>
              <c:numCache>
                <c:formatCode>#,##0</c:formatCode>
                <c:ptCount val="17"/>
                <c:pt idx="0">
                  <c:v>0</c:v>
                </c:pt>
                <c:pt idx="1">
                  <c:v>51</c:v>
                </c:pt>
                <c:pt idx="2">
                  <c:v>148</c:v>
                </c:pt>
                <c:pt idx="3">
                  <c:v>156</c:v>
                </c:pt>
                <c:pt idx="4">
                  <c:v>170</c:v>
                </c:pt>
                <c:pt idx="5">
                  <c:v>198</c:v>
                </c:pt>
                <c:pt idx="6">
                  <c:v>199</c:v>
                </c:pt>
                <c:pt idx="7">
                  <c:v>151</c:v>
                </c:pt>
                <c:pt idx="8">
                  <c:v>170</c:v>
                </c:pt>
                <c:pt idx="9">
                  <c:v>190</c:v>
                </c:pt>
                <c:pt idx="10">
                  <c:v>267</c:v>
                </c:pt>
                <c:pt idx="11">
                  <c:v>174</c:v>
                </c:pt>
                <c:pt idx="12">
                  <c:v>134</c:v>
                </c:pt>
                <c:pt idx="13">
                  <c:v>73</c:v>
                </c:pt>
                <c:pt idx="14">
                  <c:v>30</c:v>
                </c:pt>
                <c:pt idx="15">
                  <c:v>15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8-4858-AC1E-EEC20B0D0C73}"/>
            </c:ext>
          </c:extLst>
        </c:ser>
        <c:ser>
          <c:idx val="1"/>
          <c:order val="1"/>
          <c:tx>
            <c:strRef>
              <c:f>'Table 10.24'!$S$62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10.24'!$Y$63:$Y$79</c:f>
              <c:numCache>
                <c:formatCode>#,##0</c:formatCode>
                <c:ptCount val="17"/>
                <c:pt idx="0">
                  <c:v>10</c:v>
                </c:pt>
                <c:pt idx="1">
                  <c:v>61</c:v>
                </c:pt>
                <c:pt idx="2">
                  <c:v>110</c:v>
                </c:pt>
                <c:pt idx="3">
                  <c:v>176</c:v>
                </c:pt>
                <c:pt idx="4">
                  <c:v>198</c:v>
                </c:pt>
                <c:pt idx="5">
                  <c:v>158</c:v>
                </c:pt>
                <c:pt idx="6">
                  <c:v>163</c:v>
                </c:pt>
                <c:pt idx="7">
                  <c:v>160</c:v>
                </c:pt>
                <c:pt idx="8">
                  <c:v>241</c:v>
                </c:pt>
                <c:pt idx="9">
                  <c:v>206</c:v>
                </c:pt>
                <c:pt idx="10">
                  <c:v>263</c:v>
                </c:pt>
                <c:pt idx="11">
                  <c:v>200</c:v>
                </c:pt>
                <c:pt idx="12">
                  <c:v>86</c:v>
                </c:pt>
                <c:pt idx="13">
                  <c:v>49</c:v>
                </c:pt>
                <c:pt idx="14">
                  <c:v>18</c:v>
                </c:pt>
                <c:pt idx="15">
                  <c:v>4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8-4858-AC1E-EEC20B0D0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10.24'!$Y$83:$Y$90</c:f>
              <c:numCache>
                <c:formatCode>#,##0</c:formatCode>
                <c:ptCount val="8"/>
                <c:pt idx="0">
                  <c:v>124</c:v>
                </c:pt>
                <c:pt idx="1">
                  <c:v>94</c:v>
                </c:pt>
                <c:pt idx="2">
                  <c:v>179</c:v>
                </c:pt>
                <c:pt idx="3">
                  <c:v>78</c:v>
                </c:pt>
                <c:pt idx="4">
                  <c:v>32</c:v>
                </c:pt>
                <c:pt idx="5">
                  <c:v>44</c:v>
                </c:pt>
                <c:pt idx="6">
                  <c:v>83</c:v>
                </c:pt>
                <c:pt idx="7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D7-4AD4-B154-68BA1B37298A}"/>
            </c:ext>
          </c:extLst>
        </c:ser>
        <c:ser>
          <c:idx val="1"/>
          <c:order val="1"/>
          <c:tx>
            <c:strRef>
              <c:f>'Table 10.24'!$S$92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10.24'!$Y$93:$Y$100</c:f>
              <c:numCache>
                <c:formatCode>#,##0</c:formatCode>
                <c:ptCount val="8"/>
                <c:pt idx="0">
                  <c:v>71</c:v>
                </c:pt>
                <c:pt idx="1">
                  <c:v>194</c:v>
                </c:pt>
                <c:pt idx="2">
                  <c:v>50</c:v>
                </c:pt>
                <c:pt idx="3">
                  <c:v>219</c:v>
                </c:pt>
                <c:pt idx="4">
                  <c:v>160</c:v>
                </c:pt>
                <c:pt idx="5">
                  <c:v>119</c:v>
                </c:pt>
                <c:pt idx="6">
                  <c:v>8</c:v>
                </c:pt>
                <c:pt idx="7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D7-4AD4-B154-68BA1B372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10.24'!$U$8:$Y$8</c:f>
              <c:numCache>
                <c:formatCode>#,##0</c:formatCode>
                <c:ptCount val="5"/>
                <c:pt idx="1">
                  <c:v>25233.14</c:v>
                </c:pt>
                <c:pt idx="2">
                  <c:v>26141.040000000001</c:v>
                </c:pt>
                <c:pt idx="3">
                  <c:v>26000</c:v>
                </c:pt>
                <c:pt idx="4">
                  <c:v>25550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A-4173-972D-60DDD30794D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6A-4173-972D-60DDD3079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10.24'!$V$4:$Z$4</c:f>
              <c:numCache>
                <c:formatCode>#,##0</c:formatCode>
                <c:ptCount val="5"/>
                <c:pt idx="0">
                  <c:v>3111</c:v>
                </c:pt>
                <c:pt idx="1">
                  <c:v>3021</c:v>
                </c:pt>
                <c:pt idx="2">
                  <c:v>3671</c:v>
                </c:pt>
                <c:pt idx="3">
                  <c:v>4312</c:v>
                </c:pt>
                <c:pt idx="4">
                  <c:v>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CE-4BBD-ABBD-8108B30E508C}"/>
            </c:ext>
          </c:extLst>
        </c:ser>
        <c:ser>
          <c:idx val="1"/>
          <c:order val="1"/>
          <c:tx>
            <c:strRef>
              <c:f>'Table 10.24'!$S$7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10.24'!$V$7:$Z$7</c:f>
              <c:numCache>
                <c:formatCode>#,##0</c:formatCode>
                <c:ptCount val="5"/>
                <c:pt idx="0">
                  <c:v>2063</c:v>
                </c:pt>
                <c:pt idx="1">
                  <c:v>1935</c:v>
                </c:pt>
                <c:pt idx="2">
                  <c:v>2277</c:v>
                </c:pt>
                <c:pt idx="3">
                  <c:v>2739</c:v>
                </c:pt>
                <c:pt idx="4">
                  <c:v>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CE-4BBD-ABBD-8108B30E508C}"/>
            </c:ext>
          </c:extLst>
        </c:ser>
        <c:ser>
          <c:idx val="2"/>
          <c:order val="2"/>
          <c:tx>
            <c:strRef>
              <c:f>'Table 10.24'!$S$11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10.24'!$V$11:$Z$11</c:f>
              <c:numCache>
                <c:formatCode>#,##0</c:formatCode>
                <c:ptCount val="5"/>
                <c:pt idx="0">
                  <c:v>2421</c:v>
                </c:pt>
                <c:pt idx="1">
                  <c:v>2390</c:v>
                </c:pt>
                <c:pt idx="2">
                  <c:v>2895</c:v>
                </c:pt>
                <c:pt idx="3">
                  <c:v>3307</c:v>
                </c:pt>
                <c:pt idx="4">
                  <c:v>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CE-4BBD-ABBD-8108B30E508C}"/>
            </c:ext>
          </c:extLst>
        </c:ser>
        <c:ser>
          <c:idx val="3"/>
          <c:order val="3"/>
          <c:tx>
            <c:strRef>
              <c:f>'Table 10.24'!$S$12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10.24'!$V$12:$Z$12</c:f>
              <c:numCache>
                <c:formatCode>#,##0</c:formatCode>
                <c:ptCount val="5"/>
                <c:pt idx="0">
                  <c:v>690</c:v>
                </c:pt>
                <c:pt idx="1">
                  <c:v>628</c:v>
                </c:pt>
                <c:pt idx="2">
                  <c:v>776</c:v>
                </c:pt>
                <c:pt idx="3">
                  <c:v>1006</c:v>
                </c:pt>
                <c:pt idx="4">
                  <c:v>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CE-4BBD-ABBD-8108B30E5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10.24'!$AB$15:$AB$33</c:f>
              <c:numCache>
                <c:formatCode>0.0%</c:formatCode>
                <c:ptCount val="19"/>
                <c:pt idx="0">
                  <c:v>0.1838107098381071</c:v>
                </c:pt>
                <c:pt idx="1">
                  <c:v>5.2303860523038601E-3</c:v>
                </c:pt>
                <c:pt idx="2">
                  <c:v>3.2129514321295141E-2</c:v>
                </c:pt>
                <c:pt idx="3">
                  <c:v>4.2341220423412207E-3</c:v>
                </c:pt>
                <c:pt idx="4">
                  <c:v>4.8318804483188045E-2</c:v>
                </c:pt>
                <c:pt idx="5">
                  <c:v>2.8891656288916562E-2</c:v>
                </c:pt>
                <c:pt idx="6">
                  <c:v>8.0697384806973846E-2</c:v>
                </c:pt>
                <c:pt idx="7">
                  <c:v>0.13673723536737237</c:v>
                </c:pt>
                <c:pt idx="8">
                  <c:v>5.6537982565379827E-2</c:v>
                </c:pt>
                <c:pt idx="9">
                  <c:v>2.7397260273972603E-3</c:v>
                </c:pt>
                <c:pt idx="10">
                  <c:v>1.1955168119551681E-2</c:v>
                </c:pt>
                <c:pt idx="11">
                  <c:v>1.3200498132004981E-2</c:v>
                </c:pt>
                <c:pt idx="12">
                  <c:v>3.287671232876712E-2</c:v>
                </c:pt>
                <c:pt idx="13">
                  <c:v>4.6077210460772101E-2</c:v>
                </c:pt>
                <c:pt idx="14">
                  <c:v>5.6288916562889167E-2</c:v>
                </c:pt>
                <c:pt idx="15">
                  <c:v>6.0523038605230388E-2</c:v>
                </c:pt>
                <c:pt idx="16">
                  <c:v>6.3262764632627644E-2</c:v>
                </c:pt>
                <c:pt idx="17">
                  <c:v>1.0958904109589041E-2</c:v>
                </c:pt>
                <c:pt idx="18">
                  <c:v>2.4657534246575342E-2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A-4723-89F3-117206892B0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DA-4723-89F3-117206892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10.24'!$Z$44:$Z$60</c:f>
              <c:numCache>
                <c:formatCode>#,##0</c:formatCode>
                <c:ptCount val="17"/>
                <c:pt idx="0">
                  <c:v>10</c:v>
                </c:pt>
                <c:pt idx="1">
                  <c:v>48</c:v>
                </c:pt>
                <c:pt idx="2">
                  <c:v>110</c:v>
                </c:pt>
                <c:pt idx="3">
                  <c:v>184</c:v>
                </c:pt>
                <c:pt idx="4">
                  <c:v>232</c:v>
                </c:pt>
                <c:pt idx="5">
                  <c:v>219</c:v>
                </c:pt>
                <c:pt idx="6">
                  <c:v>171</c:v>
                </c:pt>
                <c:pt idx="7">
                  <c:v>178</c:v>
                </c:pt>
                <c:pt idx="8">
                  <c:v>142</c:v>
                </c:pt>
                <c:pt idx="9">
                  <c:v>182</c:v>
                </c:pt>
                <c:pt idx="10">
                  <c:v>190</c:v>
                </c:pt>
                <c:pt idx="11">
                  <c:v>155</c:v>
                </c:pt>
                <c:pt idx="12">
                  <c:v>116</c:v>
                </c:pt>
                <c:pt idx="13">
                  <c:v>50</c:v>
                </c:pt>
                <c:pt idx="14">
                  <c:v>24</c:v>
                </c:pt>
                <c:pt idx="15">
                  <c:v>10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E-4852-8F19-81C1BDE97733}"/>
            </c:ext>
          </c:extLst>
        </c:ser>
        <c:ser>
          <c:idx val="1"/>
          <c:order val="1"/>
          <c:tx>
            <c:strRef>
              <c:f>'Table 10.24'!$S$62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10.24'!$Z$63:$Z$79</c:f>
              <c:numCache>
                <c:formatCode>#,##0</c:formatCode>
                <c:ptCount val="17"/>
                <c:pt idx="0">
                  <c:v>11</c:v>
                </c:pt>
                <c:pt idx="1">
                  <c:v>37</c:v>
                </c:pt>
                <c:pt idx="2">
                  <c:v>124</c:v>
                </c:pt>
                <c:pt idx="3">
                  <c:v>166</c:v>
                </c:pt>
                <c:pt idx="4">
                  <c:v>204</c:v>
                </c:pt>
                <c:pt idx="5">
                  <c:v>156</c:v>
                </c:pt>
                <c:pt idx="6">
                  <c:v>174</c:v>
                </c:pt>
                <c:pt idx="7">
                  <c:v>157</c:v>
                </c:pt>
                <c:pt idx="8">
                  <c:v>221</c:v>
                </c:pt>
                <c:pt idx="9">
                  <c:v>184</c:v>
                </c:pt>
                <c:pt idx="10">
                  <c:v>228</c:v>
                </c:pt>
                <c:pt idx="11">
                  <c:v>192</c:v>
                </c:pt>
                <c:pt idx="12">
                  <c:v>87</c:v>
                </c:pt>
                <c:pt idx="13">
                  <c:v>46</c:v>
                </c:pt>
                <c:pt idx="14">
                  <c:v>13</c:v>
                </c:pt>
                <c:pt idx="15">
                  <c:v>5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E-4852-8F19-81C1BDE97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10.24'!$Z$83:$Z$90</c:f>
              <c:numCache>
                <c:formatCode>#,##0</c:formatCode>
                <c:ptCount val="8"/>
                <c:pt idx="0">
                  <c:v>113</c:v>
                </c:pt>
                <c:pt idx="1">
                  <c:v>86</c:v>
                </c:pt>
                <c:pt idx="2">
                  <c:v>192</c:v>
                </c:pt>
                <c:pt idx="3">
                  <c:v>79</c:v>
                </c:pt>
                <c:pt idx="4">
                  <c:v>33</c:v>
                </c:pt>
                <c:pt idx="5">
                  <c:v>50</c:v>
                </c:pt>
                <c:pt idx="6">
                  <c:v>79</c:v>
                </c:pt>
                <c:pt idx="7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04-457B-8154-6F72B1D14181}"/>
            </c:ext>
          </c:extLst>
        </c:ser>
        <c:ser>
          <c:idx val="1"/>
          <c:order val="1"/>
          <c:tx>
            <c:strRef>
              <c:f>'Table 10.24'!$S$92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10.24'!$Z$93:$Z$100</c:f>
              <c:numCache>
                <c:formatCode>#,##0</c:formatCode>
                <c:ptCount val="8"/>
                <c:pt idx="0">
                  <c:v>64</c:v>
                </c:pt>
                <c:pt idx="1">
                  <c:v>182</c:v>
                </c:pt>
                <c:pt idx="2">
                  <c:v>37</c:v>
                </c:pt>
                <c:pt idx="3">
                  <c:v>233</c:v>
                </c:pt>
                <c:pt idx="4">
                  <c:v>162</c:v>
                </c:pt>
                <c:pt idx="5">
                  <c:v>117</c:v>
                </c:pt>
                <c:pt idx="6">
                  <c:v>5</c:v>
                </c:pt>
                <c:pt idx="7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04-457B-8154-6F72B1D14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10.3'!$Y$83:$Y$90</c:f>
              <c:numCache>
                <c:formatCode>#,##0</c:formatCode>
                <c:ptCount val="8"/>
                <c:pt idx="0">
                  <c:v>245</c:v>
                </c:pt>
                <c:pt idx="1">
                  <c:v>124</c:v>
                </c:pt>
                <c:pt idx="2">
                  <c:v>540</c:v>
                </c:pt>
                <c:pt idx="3">
                  <c:v>84</c:v>
                </c:pt>
                <c:pt idx="4">
                  <c:v>89</c:v>
                </c:pt>
                <c:pt idx="5">
                  <c:v>105</c:v>
                </c:pt>
                <c:pt idx="6">
                  <c:v>442</c:v>
                </c:pt>
                <c:pt idx="7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A-4DED-AD54-C352C9F95799}"/>
            </c:ext>
          </c:extLst>
        </c:ser>
        <c:ser>
          <c:idx val="1"/>
          <c:order val="1"/>
          <c:tx>
            <c:strRef>
              <c:f>'Table 10.3'!$S$92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10.3'!$Y$93:$Y$100</c:f>
              <c:numCache>
                <c:formatCode>#,##0</c:formatCode>
                <c:ptCount val="8"/>
                <c:pt idx="0">
                  <c:v>185</c:v>
                </c:pt>
                <c:pt idx="1">
                  <c:v>266</c:v>
                </c:pt>
                <c:pt idx="2">
                  <c:v>97</c:v>
                </c:pt>
                <c:pt idx="3">
                  <c:v>371</c:v>
                </c:pt>
                <c:pt idx="4">
                  <c:v>407</c:v>
                </c:pt>
                <c:pt idx="5">
                  <c:v>243</c:v>
                </c:pt>
                <c:pt idx="6">
                  <c:v>30</c:v>
                </c:pt>
                <c:pt idx="7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A-4DED-AD54-C352C9F95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10.24'!$V$8:$Z$8</c:f>
              <c:numCache>
                <c:formatCode>#,##0</c:formatCode>
                <c:ptCount val="5"/>
                <c:pt idx="0">
                  <c:v>25233.14</c:v>
                </c:pt>
                <c:pt idx="1">
                  <c:v>26141.040000000001</c:v>
                </c:pt>
                <c:pt idx="2">
                  <c:v>26000</c:v>
                </c:pt>
                <c:pt idx="3">
                  <c:v>25550</c:v>
                </c:pt>
                <c:pt idx="4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A-4F60-A6F9-AE91EE8E74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FA-4F60-A6F9-AE91EE8E7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10.25'!$U$4:$Y$4</c:f>
              <c:numCache>
                <c:formatCode>#,##0</c:formatCode>
                <c:ptCount val="5"/>
                <c:pt idx="1">
                  <c:v>868</c:v>
                </c:pt>
                <c:pt idx="2">
                  <c:v>594</c:v>
                </c:pt>
                <c:pt idx="3">
                  <c:v>692</c:v>
                </c:pt>
                <c:pt idx="4">
                  <c:v>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9-41B5-832D-D0F163A5AF02}"/>
            </c:ext>
          </c:extLst>
        </c:ser>
        <c:ser>
          <c:idx val="1"/>
          <c:order val="1"/>
          <c:tx>
            <c:strRef>
              <c:f>'Table 10.25'!$S$7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10.25'!$U$7:$Y$7</c:f>
              <c:numCache>
                <c:formatCode>#,##0</c:formatCode>
                <c:ptCount val="5"/>
                <c:pt idx="1">
                  <c:v>567</c:v>
                </c:pt>
                <c:pt idx="2">
                  <c:v>406</c:v>
                </c:pt>
                <c:pt idx="3">
                  <c:v>449</c:v>
                </c:pt>
                <c:pt idx="4">
                  <c:v>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9-41B5-832D-D0F163A5AF02}"/>
            </c:ext>
          </c:extLst>
        </c:ser>
        <c:ser>
          <c:idx val="2"/>
          <c:order val="2"/>
          <c:tx>
            <c:strRef>
              <c:f>'Table 10.25'!$S$11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10.25'!$U$11:$Y$11</c:f>
              <c:numCache>
                <c:formatCode>#,##0</c:formatCode>
                <c:ptCount val="5"/>
                <c:pt idx="1">
                  <c:v>536</c:v>
                </c:pt>
                <c:pt idx="2">
                  <c:v>388</c:v>
                </c:pt>
                <c:pt idx="3">
                  <c:v>462</c:v>
                </c:pt>
                <c:pt idx="4">
                  <c:v>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9-41B5-832D-D0F163A5AF02}"/>
            </c:ext>
          </c:extLst>
        </c:ser>
        <c:ser>
          <c:idx val="3"/>
          <c:order val="3"/>
          <c:tx>
            <c:strRef>
              <c:f>'Table 10.25'!$S$12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10.25'!$U$12:$Y$12</c:f>
              <c:numCache>
                <c:formatCode>#,##0</c:formatCode>
                <c:ptCount val="5"/>
                <c:pt idx="1">
                  <c:v>326</c:v>
                </c:pt>
                <c:pt idx="2">
                  <c:v>207</c:v>
                </c:pt>
                <c:pt idx="3">
                  <c:v>230</c:v>
                </c:pt>
                <c:pt idx="4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39-41B5-832D-D0F163A5A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10.25'!$AB$15:$AB$33</c:f>
              <c:numCache>
                <c:formatCode>0.0%</c:formatCode>
                <c:ptCount val="19"/>
                <c:pt idx="0">
                  <c:v>0.29426129426129427</c:v>
                </c:pt>
                <c:pt idx="1">
                  <c:v>0</c:v>
                </c:pt>
                <c:pt idx="2">
                  <c:v>1.4652014652014652E-2</c:v>
                </c:pt>
                <c:pt idx="3">
                  <c:v>0</c:v>
                </c:pt>
                <c:pt idx="4">
                  <c:v>2.442002442002442E-2</c:v>
                </c:pt>
                <c:pt idx="5">
                  <c:v>3.5409035409035408E-2</c:v>
                </c:pt>
                <c:pt idx="6">
                  <c:v>3.7851037851037848E-2</c:v>
                </c:pt>
                <c:pt idx="7">
                  <c:v>1.221001221001221E-2</c:v>
                </c:pt>
                <c:pt idx="8">
                  <c:v>5.8608058608058608E-2</c:v>
                </c:pt>
                <c:pt idx="9">
                  <c:v>0</c:v>
                </c:pt>
                <c:pt idx="10">
                  <c:v>1.098901098901099E-2</c:v>
                </c:pt>
                <c:pt idx="11">
                  <c:v>1.098901098901099E-2</c:v>
                </c:pt>
                <c:pt idx="12">
                  <c:v>1.7094017094017096E-2</c:v>
                </c:pt>
                <c:pt idx="13">
                  <c:v>4.884004884004884E-2</c:v>
                </c:pt>
                <c:pt idx="14">
                  <c:v>4.3956043956043959E-2</c:v>
                </c:pt>
                <c:pt idx="15">
                  <c:v>4.5177045177045176E-2</c:v>
                </c:pt>
                <c:pt idx="16">
                  <c:v>7.3260073260073263E-2</c:v>
                </c:pt>
                <c:pt idx="17">
                  <c:v>6.105006105006105E-3</c:v>
                </c:pt>
                <c:pt idx="18">
                  <c:v>3.6630036630036632E-2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2-418F-9687-DC72E9977D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D2-418F-9687-DC72E9977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10.25'!$Y$44:$Y$60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23</c:v>
                </c:pt>
                <c:pt idx="3">
                  <c:v>24</c:v>
                </c:pt>
                <c:pt idx="4">
                  <c:v>35</c:v>
                </c:pt>
                <c:pt idx="5">
                  <c:v>26</c:v>
                </c:pt>
                <c:pt idx="6">
                  <c:v>18</c:v>
                </c:pt>
                <c:pt idx="7">
                  <c:v>55</c:v>
                </c:pt>
                <c:pt idx="8">
                  <c:v>43</c:v>
                </c:pt>
                <c:pt idx="9">
                  <c:v>36</c:v>
                </c:pt>
                <c:pt idx="10">
                  <c:v>57</c:v>
                </c:pt>
                <c:pt idx="11">
                  <c:v>40</c:v>
                </c:pt>
                <c:pt idx="12">
                  <c:v>25</c:v>
                </c:pt>
                <c:pt idx="13">
                  <c:v>16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E-4DEE-B53B-4727F65B7DB4}"/>
            </c:ext>
          </c:extLst>
        </c:ser>
        <c:ser>
          <c:idx val="1"/>
          <c:order val="1"/>
          <c:tx>
            <c:strRef>
              <c:f>'Table 10.25'!$S$62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10.25'!$Y$63:$Y$79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31</c:v>
                </c:pt>
                <c:pt idx="3">
                  <c:v>24</c:v>
                </c:pt>
                <c:pt idx="4">
                  <c:v>19</c:v>
                </c:pt>
                <c:pt idx="5">
                  <c:v>22</c:v>
                </c:pt>
                <c:pt idx="6">
                  <c:v>21</c:v>
                </c:pt>
                <c:pt idx="7">
                  <c:v>44</c:v>
                </c:pt>
                <c:pt idx="8">
                  <c:v>43</c:v>
                </c:pt>
                <c:pt idx="9">
                  <c:v>38</c:v>
                </c:pt>
                <c:pt idx="10">
                  <c:v>29</c:v>
                </c:pt>
                <c:pt idx="11">
                  <c:v>38</c:v>
                </c:pt>
                <c:pt idx="12">
                  <c:v>29</c:v>
                </c:pt>
                <c:pt idx="13">
                  <c:v>11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E-4DEE-B53B-4727F65B7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10.25'!$Y$83:$Y$90</c:f>
              <c:numCache>
                <c:formatCode>#,##0</c:formatCode>
                <c:ptCount val="8"/>
                <c:pt idx="0">
                  <c:v>17</c:v>
                </c:pt>
                <c:pt idx="1">
                  <c:v>6</c:v>
                </c:pt>
                <c:pt idx="2">
                  <c:v>30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22</c:v>
                </c:pt>
                <c:pt idx="7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A-41C6-875D-529709F5355F}"/>
            </c:ext>
          </c:extLst>
        </c:ser>
        <c:ser>
          <c:idx val="1"/>
          <c:order val="1"/>
          <c:tx>
            <c:strRef>
              <c:f>'Table 10.25'!$S$92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10.25'!$Y$93:$Y$100</c:f>
              <c:numCache>
                <c:formatCode>#,##0</c:formatCode>
                <c:ptCount val="8"/>
                <c:pt idx="0">
                  <c:v>12</c:v>
                </c:pt>
                <c:pt idx="1">
                  <c:v>28</c:v>
                </c:pt>
                <c:pt idx="2">
                  <c:v>5</c:v>
                </c:pt>
                <c:pt idx="3">
                  <c:v>30</c:v>
                </c:pt>
                <c:pt idx="4">
                  <c:v>22</c:v>
                </c:pt>
                <c:pt idx="5">
                  <c:v>12</c:v>
                </c:pt>
                <c:pt idx="6">
                  <c:v>9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A-41C6-875D-529709F53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10.25'!$U$8:$Y$8</c:f>
              <c:numCache>
                <c:formatCode>#,##0</c:formatCode>
                <c:ptCount val="5"/>
                <c:pt idx="1">
                  <c:v>22630</c:v>
                </c:pt>
                <c:pt idx="2">
                  <c:v>21918.74</c:v>
                </c:pt>
                <c:pt idx="3">
                  <c:v>20908.810000000001</c:v>
                </c:pt>
                <c:pt idx="4">
                  <c:v>22094.39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7-4A4B-826E-1F10C30EF4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A7-4A4B-826E-1F10C30EF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10.25'!$V$4:$Z$4</c:f>
              <c:numCache>
                <c:formatCode>#,##0</c:formatCode>
                <c:ptCount val="5"/>
                <c:pt idx="0">
                  <c:v>868</c:v>
                </c:pt>
                <c:pt idx="1">
                  <c:v>594</c:v>
                </c:pt>
                <c:pt idx="2">
                  <c:v>692</c:v>
                </c:pt>
                <c:pt idx="3">
                  <c:v>847</c:v>
                </c:pt>
                <c:pt idx="4">
                  <c:v>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2-4D50-826B-B5BBE342B446}"/>
            </c:ext>
          </c:extLst>
        </c:ser>
        <c:ser>
          <c:idx val="1"/>
          <c:order val="1"/>
          <c:tx>
            <c:strRef>
              <c:f>'Table 10.25'!$S$7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10.25'!$V$7:$Z$7</c:f>
              <c:numCache>
                <c:formatCode>#,##0</c:formatCode>
                <c:ptCount val="5"/>
                <c:pt idx="0">
                  <c:v>567</c:v>
                </c:pt>
                <c:pt idx="1">
                  <c:v>406</c:v>
                </c:pt>
                <c:pt idx="2">
                  <c:v>449</c:v>
                </c:pt>
                <c:pt idx="3">
                  <c:v>535</c:v>
                </c:pt>
                <c:pt idx="4">
                  <c:v>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2-4D50-826B-B5BBE342B446}"/>
            </c:ext>
          </c:extLst>
        </c:ser>
        <c:ser>
          <c:idx val="2"/>
          <c:order val="2"/>
          <c:tx>
            <c:strRef>
              <c:f>'Table 10.25'!$S$11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10.25'!$V$11:$Z$11</c:f>
              <c:numCache>
                <c:formatCode>#,##0</c:formatCode>
                <c:ptCount val="5"/>
                <c:pt idx="0">
                  <c:v>536</c:v>
                </c:pt>
                <c:pt idx="1">
                  <c:v>388</c:v>
                </c:pt>
                <c:pt idx="2">
                  <c:v>462</c:v>
                </c:pt>
                <c:pt idx="3">
                  <c:v>563</c:v>
                </c:pt>
                <c:pt idx="4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62-4D50-826B-B5BBE342B446}"/>
            </c:ext>
          </c:extLst>
        </c:ser>
        <c:ser>
          <c:idx val="3"/>
          <c:order val="3"/>
          <c:tx>
            <c:strRef>
              <c:f>'Table 10.25'!$S$12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10.25'!$V$12:$Z$12</c:f>
              <c:numCache>
                <c:formatCode>#,##0</c:formatCode>
                <c:ptCount val="5"/>
                <c:pt idx="0">
                  <c:v>326</c:v>
                </c:pt>
                <c:pt idx="1">
                  <c:v>207</c:v>
                </c:pt>
                <c:pt idx="2">
                  <c:v>230</c:v>
                </c:pt>
                <c:pt idx="3">
                  <c:v>282</c:v>
                </c:pt>
                <c:pt idx="4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62-4D50-826B-B5BBE342B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10.25'!$AB$15:$AB$33</c:f>
              <c:numCache>
                <c:formatCode>0.0%</c:formatCode>
                <c:ptCount val="19"/>
                <c:pt idx="0">
                  <c:v>0.29426129426129427</c:v>
                </c:pt>
                <c:pt idx="1">
                  <c:v>0</c:v>
                </c:pt>
                <c:pt idx="2">
                  <c:v>1.4652014652014652E-2</c:v>
                </c:pt>
                <c:pt idx="3">
                  <c:v>0</c:v>
                </c:pt>
                <c:pt idx="4">
                  <c:v>2.442002442002442E-2</c:v>
                </c:pt>
                <c:pt idx="5">
                  <c:v>3.5409035409035408E-2</c:v>
                </c:pt>
                <c:pt idx="6">
                  <c:v>3.7851037851037848E-2</c:v>
                </c:pt>
                <c:pt idx="7">
                  <c:v>1.221001221001221E-2</c:v>
                </c:pt>
                <c:pt idx="8">
                  <c:v>5.8608058608058608E-2</c:v>
                </c:pt>
                <c:pt idx="9">
                  <c:v>0</c:v>
                </c:pt>
                <c:pt idx="10">
                  <c:v>1.098901098901099E-2</c:v>
                </c:pt>
                <c:pt idx="11">
                  <c:v>1.098901098901099E-2</c:v>
                </c:pt>
                <c:pt idx="12">
                  <c:v>1.7094017094017096E-2</c:v>
                </c:pt>
                <c:pt idx="13">
                  <c:v>4.884004884004884E-2</c:v>
                </c:pt>
                <c:pt idx="14">
                  <c:v>4.3956043956043959E-2</c:v>
                </c:pt>
                <c:pt idx="15">
                  <c:v>4.5177045177045176E-2</c:v>
                </c:pt>
                <c:pt idx="16">
                  <c:v>7.3260073260073263E-2</c:v>
                </c:pt>
                <c:pt idx="17">
                  <c:v>6.105006105006105E-3</c:v>
                </c:pt>
                <c:pt idx="18">
                  <c:v>3.6630036630036632E-2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F-4806-8BD9-AFB986A37C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F-4806-8BD9-AFB986A37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10.25'!$Z$44:$Z$60</c:f>
              <c:numCache>
                <c:formatCode>#,##0</c:formatCode>
                <c:ptCount val="17"/>
                <c:pt idx="0">
                  <c:v>0</c:v>
                </c:pt>
                <c:pt idx="1">
                  <c:v>20</c:v>
                </c:pt>
                <c:pt idx="2">
                  <c:v>28</c:v>
                </c:pt>
                <c:pt idx="3">
                  <c:v>40</c:v>
                </c:pt>
                <c:pt idx="4">
                  <c:v>40</c:v>
                </c:pt>
                <c:pt idx="5">
                  <c:v>28</c:v>
                </c:pt>
                <c:pt idx="6">
                  <c:v>18</c:v>
                </c:pt>
                <c:pt idx="7">
                  <c:v>37</c:v>
                </c:pt>
                <c:pt idx="8">
                  <c:v>34</c:v>
                </c:pt>
                <c:pt idx="9">
                  <c:v>43</c:v>
                </c:pt>
                <c:pt idx="10">
                  <c:v>40</c:v>
                </c:pt>
                <c:pt idx="11">
                  <c:v>48</c:v>
                </c:pt>
                <c:pt idx="12">
                  <c:v>22</c:v>
                </c:pt>
                <c:pt idx="13">
                  <c:v>19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2-4C59-8CA6-0DB508EAD134}"/>
            </c:ext>
          </c:extLst>
        </c:ser>
        <c:ser>
          <c:idx val="1"/>
          <c:order val="1"/>
          <c:tx>
            <c:strRef>
              <c:f>'Table 10.25'!$S$62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10.25'!$Z$63:$Z$79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23</c:v>
                </c:pt>
                <c:pt idx="3">
                  <c:v>38</c:v>
                </c:pt>
                <c:pt idx="4">
                  <c:v>31</c:v>
                </c:pt>
                <c:pt idx="5">
                  <c:v>17</c:v>
                </c:pt>
                <c:pt idx="6">
                  <c:v>11</c:v>
                </c:pt>
                <c:pt idx="7">
                  <c:v>57</c:v>
                </c:pt>
                <c:pt idx="8">
                  <c:v>45</c:v>
                </c:pt>
                <c:pt idx="9">
                  <c:v>43</c:v>
                </c:pt>
                <c:pt idx="10">
                  <c:v>37</c:v>
                </c:pt>
                <c:pt idx="11">
                  <c:v>31</c:v>
                </c:pt>
                <c:pt idx="12">
                  <c:v>30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2-4C59-8CA6-0DB508EAD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10.25'!$Z$83:$Z$90</c:f>
              <c:numCache>
                <c:formatCode>#,##0</c:formatCode>
                <c:ptCount val="8"/>
                <c:pt idx="0">
                  <c:v>18</c:v>
                </c:pt>
                <c:pt idx="1">
                  <c:v>11</c:v>
                </c:pt>
                <c:pt idx="2">
                  <c:v>26</c:v>
                </c:pt>
                <c:pt idx="3">
                  <c:v>6</c:v>
                </c:pt>
                <c:pt idx="4">
                  <c:v>4</c:v>
                </c:pt>
                <c:pt idx="5">
                  <c:v>3</c:v>
                </c:pt>
                <c:pt idx="6">
                  <c:v>24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4-4379-AD7D-3BC91EA822EC}"/>
            </c:ext>
          </c:extLst>
        </c:ser>
        <c:ser>
          <c:idx val="1"/>
          <c:order val="1"/>
          <c:tx>
            <c:strRef>
              <c:f>'Table 10.25'!$S$92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10.25'!$Z$93:$Z$100</c:f>
              <c:numCache>
                <c:formatCode>#,##0</c:formatCode>
                <c:ptCount val="8"/>
                <c:pt idx="0">
                  <c:v>14</c:v>
                </c:pt>
                <c:pt idx="1">
                  <c:v>25</c:v>
                </c:pt>
                <c:pt idx="2">
                  <c:v>7</c:v>
                </c:pt>
                <c:pt idx="3">
                  <c:v>37</c:v>
                </c:pt>
                <c:pt idx="4">
                  <c:v>22</c:v>
                </c:pt>
                <c:pt idx="5">
                  <c:v>10</c:v>
                </c:pt>
                <c:pt idx="6">
                  <c:v>6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4-4379-AD7D-3BC91EA82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10.3'!$U$8:$Y$8</c:f>
              <c:numCache>
                <c:formatCode>#,##0</c:formatCode>
                <c:ptCount val="5"/>
                <c:pt idx="1">
                  <c:v>40599.230000000003</c:v>
                </c:pt>
                <c:pt idx="2">
                  <c:v>43286.7</c:v>
                </c:pt>
                <c:pt idx="3">
                  <c:v>43621</c:v>
                </c:pt>
                <c:pt idx="4">
                  <c:v>46675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7-4236-8C50-F8F37150975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7-4236-8C50-F8F371509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10.25'!$V$8:$Z$8</c:f>
              <c:numCache>
                <c:formatCode>#,##0</c:formatCode>
                <c:ptCount val="5"/>
                <c:pt idx="0">
                  <c:v>22630</c:v>
                </c:pt>
                <c:pt idx="1">
                  <c:v>21918.74</c:v>
                </c:pt>
                <c:pt idx="2">
                  <c:v>20908.810000000001</c:v>
                </c:pt>
                <c:pt idx="3">
                  <c:v>22094.39</c:v>
                </c:pt>
                <c:pt idx="4">
                  <c:v>19330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4-42E3-A69E-D91AB9F890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B4-42E3-A69E-D91AB9F89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10.26'!$U$4:$Y$4</c:f>
              <c:numCache>
                <c:formatCode>#,##0</c:formatCode>
                <c:ptCount val="5"/>
                <c:pt idx="1">
                  <c:v>568</c:v>
                </c:pt>
                <c:pt idx="2">
                  <c:v>568</c:v>
                </c:pt>
                <c:pt idx="3">
                  <c:v>671</c:v>
                </c:pt>
                <c:pt idx="4">
                  <c:v>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99-4821-991F-D00BAF1CC5A0}"/>
            </c:ext>
          </c:extLst>
        </c:ser>
        <c:ser>
          <c:idx val="1"/>
          <c:order val="1"/>
          <c:tx>
            <c:strRef>
              <c:f>'Table 10.26'!$S$7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10.26'!$U$7:$Y$7</c:f>
              <c:numCache>
                <c:formatCode>#,##0</c:formatCode>
                <c:ptCount val="5"/>
                <c:pt idx="1">
                  <c:v>372</c:v>
                </c:pt>
                <c:pt idx="2">
                  <c:v>399</c:v>
                </c:pt>
                <c:pt idx="3">
                  <c:v>455</c:v>
                </c:pt>
                <c:pt idx="4">
                  <c:v>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99-4821-991F-D00BAF1CC5A0}"/>
            </c:ext>
          </c:extLst>
        </c:ser>
        <c:ser>
          <c:idx val="2"/>
          <c:order val="2"/>
          <c:tx>
            <c:strRef>
              <c:f>'Table 10.26'!$S$11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10.26'!$U$11:$Y$11</c:f>
              <c:numCache>
                <c:formatCode>#,##0</c:formatCode>
                <c:ptCount val="5"/>
                <c:pt idx="1">
                  <c:v>410</c:v>
                </c:pt>
                <c:pt idx="2">
                  <c:v>397</c:v>
                </c:pt>
                <c:pt idx="3">
                  <c:v>472</c:v>
                </c:pt>
                <c:pt idx="4">
                  <c:v>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99-4821-991F-D00BAF1CC5A0}"/>
            </c:ext>
          </c:extLst>
        </c:ser>
        <c:ser>
          <c:idx val="3"/>
          <c:order val="3"/>
          <c:tx>
            <c:strRef>
              <c:f>'Table 10.26'!$S$12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10.26'!$U$12:$Y$12</c:f>
              <c:numCache>
                <c:formatCode>#,##0</c:formatCode>
                <c:ptCount val="5"/>
                <c:pt idx="1">
                  <c:v>152</c:v>
                </c:pt>
                <c:pt idx="2">
                  <c:v>176</c:v>
                </c:pt>
                <c:pt idx="3">
                  <c:v>199</c:v>
                </c:pt>
                <c:pt idx="4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99-4821-991F-D00BAF1CC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10.26'!$AB$15:$AB$33</c:f>
              <c:numCache>
                <c:formatCode>0.0%</c:formatCode>
                <c:ptCount val="19"/>
                <c:pt idx="0">
                  <c:v>0.22845417236662108</c:v>
                </c:pt>
                <c:pt idx="1">
                  <c:v>8.2079343365253077E-3</c:v>
                </c:pt>
                <c:pt idx="2">
                  <c:v>4.240766073871409E-2</c:v>
                </c:pt>
                <c:pt idx="3">
                  <c:v>0</c:v>
                </c:pt>
                <c:pt idx="4">
                  <c:v>2.8727770177838577E-2</c:v>
                </c:pt>
                <c:pt idx="5">
                  <c:v>2.0519835841313269E-2</c:v>
                </c:pt>
                <c:pt idx="6">
                  <c:v>0.10533515731874145</c:v>
                </c:pt>
                <c:pt idx="7">
                  <c:v>4.5143638850889192E-2</c:v>
                </c:pt>
                <c:pt idx="8">
                  <c:v>2.5991792065663474E-2</c:v>
                </c:pt>
                <c:pt idx="9">
                  <c:v>0</c:v>
                </c:pt>
                <c:pt idx="10">
                  <c:v>1.9151846785225718E-2</c:v>
                </c:pt>
                <c:pt idx="11">
                  <c:v>0</c:v>
                </c:pt>
                <c:pt idx="12">
                  <c:v>1.5047879616963064E-2</c:v>
                </c:pt>
                <c:pt idx="13">
                  <c:v>3.9671682626538987E-2</c:v>
                </c:pt>
                <c:pt idx="14">
                  <c:v>4.240766073871409E-2</c:v>
                </c:pt>
                <c:pt idx="15">
                  <c:v>7.7975376196990423E-2</c:v>
                </c:pt>
                <c:pt idx="16">
                  <c:v>6.429548563611491E-2</c:v>
                </c:pt>
                <c:pt idx="17">
                  <c:v>6.8399452804377564E-3</c:v>
                </c:pt>
                <c:pt idx="18">
                  <c:v>4.9247606019151846E-2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1-49CA-B03E-AD95B85B5F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1-49CA-B03E-AD95B85B5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10.26'!$Y$44:$Y$60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34</c:v>
                </c:pt>
                <c:pt idx="3">
                  <c:v>35</c:v>
                </c:pt>
                <c:pt idx="4">
                  <c:v>43</c:v>
                </c:pt>
                <c:pt idx="5">
                  <c:v>39</c:v>
                </c:pt>
                <c:pt idx="6">
                  <c:v>31</c:v>
                </c:pt>
                <c:pt idx="7">
                  <c:v>27</c:v>
                </c:pt>
                <c:pt idx="8">
                  <c:v>42</c:v>
                </c:pt>
                <c:pt idx="9">
                  <c:v>40</c:v>
                </c:pt>
                <c:pt idx="10">
                  <c:v>32</c:v>
                </c:pt>
                <c:pt idx="11">
                  <c:v>32</c:v>
                </c:pt>
                <c:pt idx="12">
                  <c:v>19</c:v>
                </c:pt>
                <c:pt idx="13">
                  <c:v>18</c:v>
                </c:pt>
                <c:pt idx="14">
                  <c:v>12</c:v>
                </c:pt>
                <c:pt idx="15">
                  <c:v>11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4E-4CF9-8263-0D426346283A}"/>
            </c:ext>
          </c:extLst>
        </c:ser>
        <c:ser>
          <c:idx val="1"/>
          <c:order val="1"/>
          <c:tx>
            <c:strRef>
              <c:f>'Table 10.26'!$S$62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28</c:v>
                </c:pt>
                <c:pt idx="3">
                  <c:v>37</c:v>
                </c:pt>
                <c:pt idx="4">
                  <c:v>27</c:v>
                </c:pt>
                <c:pt idx="5">
                  <c:v>52</c:v>
                </c:pt>
                <c:pt idx="6">
                  <c:v>29</c:v>
                </c:pt>
                <c:pt idx="7">
                  <c:v>39</c:v>
                </c:pt>
                <c:pt idx="8">
                  <c:v>46</c:v>
                </c:pt>
                <c:pt idx="9">
                  <c:v>35</c:v>
                </c:pt>
                <c:pt idx="10">
                  <c:v>37</c:v>
                </c:pt>
                <c:pt idx="11">
                  <c:v>27</c:v>
                </c:pt>
                <c:pt idx="12">
                  <c:v>25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4E-4CF9-8263-0D4263462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10.26'!$Y$83:$Y$90</c:f>
              <c:numCache>
                <c:formatCode>#,##0</c:formatCode>
                <c:ptCount val="8"/>
                <c:pt idx="0">
                  <c:v>32</c:v>
                </c:pt>
                <c:pt idx="1">
                  <c:v>9</c:v>
                </c:pt>
                <c:pt idx="2">
                  <c:v>40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36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E-4C20-8801-63C0B681B408}"/>
            </c:ext>
          </c:extLst>
        </c:ser>
        <c:ser>
          <c:idx val="1"/>
          <c:order val="1"/>
          <c:tx>
            <c:strRef>
              <c:f>'Table 10.26'!$S$92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10.26'!$Y$93:$Y$100</c:f>
              <c:numCache>
                <c:formatCode>#,##0</c:formatCode>
                <c:ptCount val="8"/>
                <c:pt idx="0">
                  <c:v>6</c:v>
                </c:pt>
                <c:pt idx="1">
                  <c:v>42</c:v>
                </c:pt>
                <c:pt idx="2">
                  <c:v>8</c:v>
                </c:pt>
                <c:pt idx="3">
                  <c:v>29</c:v>
                </c:pt>
                <c:pt idx="4">
                  <c:v>56</c:v>
                </c:pt>
                <c:pt idx="5">
                  <c:v>28</c:v>
                </c:pt>
                <c:pt idx="6">
                  <c:v>0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1E-4C20-8801-63C0B681B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10.26'!$U$8:$Y$8</c:f>
              <c:numCache>
                <c:formatCode>#,##0</c:formatCode>
                <c:ptCount val="5"/>
                <c:pt idx="1">
                  <c:v>20483</c:v>
                </c:pt>
                <c:pt idx="2">
                  <c:v>24896.47</c:v>
                </c:pt>
                <c:pt idx="3">
                  <c:v>25125</c:v>
                </c:pt>
                <c:pt idx="4">
                  <c:v>25993.5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C-43BA-A770-202E435ED8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C-43BA-A770-202E435ED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10.26'!$V$4:$Z$4</c:f>
              <c:numCache>
                <c:formatCode>#,##0</c:formatCode>
                <c:ptCount val="5"/>
                <c:pt idx="0">
                  <c:v>568</c:v>
                </c:pt>
                <c:pt idx="1">
                  <c:v>568</c:v>
                </c:pt>
                <c:pt idx="2">
                  <c:v>671</c:v>
                </c:pt>
                <c:pt idx="3">
                  <c:v>852</c:v>
                </c:pt>
                <c:pt idx="4">
                  <c:v>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EC-4709-8ED4-EC4C5F43A9FE}"/>
            </c:ext>
          </c:extLst>
        </c:ser>
        <c:ser>
          <c:idx val="1"/>
          <c:order val="1"/>
          <c:tx>
            <c:strRef>
              <c:f>'Table 10.26'!$S$7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10.26'!$V$7:$Z$7</c:f>
              <c:numCache>
                <c:formatCode>#,##0</c:formatCode>
                <c:ptCount val="5"/>
                <c:pt idx="0">
                  <c:v>372</c:v>
                </c:pt>
                <c:pt idx="1">
                  <c:v>399</c:v>
                </c:pt>
                <c:pt idx="2">
                  <c:v>455</c:v>
                </c:pt>
                <c:pt idx="3">
                  <c:v>586</c:v>
                </c:pt>
                <c:pt idx="4">
                  <c:v>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EC-4709-8ED4-EC4C5F43A9FE}"/>
            </c:ext>
          </c:extLst>
        </c:ser>
        <c:ser>
          <c:idx val="2"/>
          <c:order val="2"/>
          <c:tx>
            <c:strRef>
              <c:f>'Table 10.26'!$S$11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10.26'!$V$11:$Z$11</c:f>
              <c:numCache>
                <c:formatCode>#,##0</c:formatCode>
                <c:ptCount val="5"/>
                <c:pt idx="0">
                  <c:v>410</c:v>
                </c:pt>
                <c:pt idx="1">
                  <c:v>397</c:v>
                </c:pt>
                <c:pt idx="2">
                  <c:v>472</c:v>
                </c:pt>
                <c:pt idx="3">
                  <c:v>569</c:v>
                </c:pt>
                <c:pt idx="4">
                  <c:v>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EC-4709-8ED4-EC4C5F43A9FE}"/>
            </c:ext>
          </c:extLst>
        </c:ser>
        <c:ser>
          <c:idx val="3"/>
          <c:order val="3"/>
          <c:tx>
            <c:strRef>
              <c:f>'Table 10.26'!$S$12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10.26'!$V$12:$Z$12</c:f>
              <c:numCache>
                <c:formatCode>#,##0</c:formatCode>
                <c:ptCount val="5"/>
                <c:pt idx="0">
                  <c:v>152</c:v>
                </c:pt>
                <c:pt idx="1">
                  <c:v>176</c:v>
                </c:pt>
                <c:pt idx="2">
                  <c:v>199</c:v>
                </c:pt>
                <c:pt idx="3">
                  <c:v>284</c:v>
                </c:pt>
                <c:pt idx="4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EC-4709-8ED4-EC4C5F43A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10.26'!$AB$15:$AB$33</c:f>
              <c:numCache>
                <c:formatCode>0.0%</c:formatCode>
                <c:ptCount val="19"/>
                <c:pt idx="0">
                  <c:v>0.22845417236662108</c:v>
                </c:pt>
                <c:pt idx="1">
                  <c:v>8.2079343365253077E-3</c:v>
                </c:pt>
                <c:pt idx="2">
                  <c:v>4.240766073871409E-2</c:v>
                </c:pt>
                <c:pt idx="3">
                  <c:v>0</c:v>
                </c:pt>
                <c:pt idx="4">
                  <c:v>2.8727770177838577E-2</c:v>
                </c:pt>
                <c:pt idx="5">
                  <c:v>2.0519835841313269E-2</c:v>
                </c:pt>
                <c:pt idx="6">
                  <c:v>0.10533515731874145</c:v>
                </c:pt>
                <c:pt idx="7">
                  <c:v>4.5143638850889192E-2</c:v>
                </c:pt>
                <c:pt idx="8">
                  <c:v>2.5991792065663474E-2</c:v>
                </c:pt>
                <c:pt idx="9">
                  <c:v>0</c:v>
                </c:pt>
                <c:pt idx="10">
                  <c:v>1.9151846785225718E-2</c:v>
                </c:pt>
                <c:pt idx="11">
                  <c:v>0</c:v>
                </c:pt>
                <c:pt idx="12">
                  <c:v>1.5047879616963064E-2</c:v>
                </c:pt>
                <c:pt idx="13">
                  <c:v>3.9671682626538987E-2</c:v>
                </c:pt>
                <c:pt idx="14">
                  <c:v>4.240766073871409E-2</c:v>
                </c:pt>
                <c:pt idx="15">
                  <c:v>7.7975376196990423E-2</c:v>
                </c:pt>
                <c:pt idx="16">
                  <c:v>6.429548563611491E-2</c:v>
                </c:pt>
                <c:pt idx="17">
                  <c:v>6.8399452804377564E-3</c:v>
                </c:pt>
                <c:pt idx="18">
                  <c:v>4.9247606019151846E-2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AB-4BEF-9970-DCCE9218D98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AB-4BEF-9970-DCCE9218D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10.26'!$Z$44:$Z$60</c:f>
              <c:numCache>
                <c:formatCode>#,##0</c:formatCode>
                <c:ptCount val="17"/>
                <c:pt idx="0">
                  <c:v>4</c:v>
                </c:pt>
                <c:pt idx="1">
                  <c:v>7</c:v>
                </c:pt>
                <c:pt idx="2">
                  <c:v>38</c:v>
                </c:pt>
                <c:pt idx="3">
                  <c:v>44</c:v>
                </c:pt>
                <c:pt idx="4">
                  <c:v>56</c:v>
                </c:pt>
                <c:pt idx="5">
                  <c:v>32</c:v>
                </c:pt>
                <c:pt idx="6">
                  <c:v>29</c:v>
                </c:pt>
                <c:pt idx="7">
                  <c:v>19</c:v>
                </c:pt>
                <c:pt idx="8">
                  <c:v>31</c:v>
                </c:pt>
                <c:pt idx="9">
                  <c:v>35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5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A-4A76-B64A-DCB28F1AF7E1}"/>
            </c:ext>
          </c:extLst>
        </c:ser>
        <c:ser>
          <c:idx val="1"/>
          <c:order val="1"/>
          <c:tx>
            <c:strRef>
              <c:f>'Table 10.26'!$S$62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25</c:v>
                </c:pt>
                <c:pt idx="3">
                  <c:v>35</c:v>
                </c:pt>
                <c:pt idx="4">
                  <c:v>28</c:v>
                </c:pt>
                <c:pt idx="5">
                  <c:v>53</c:v>
                </c:pt>
                <c:pt idx="6">
                  <c:v>32</c:v>
                </c:pt>
                <c:pt idx="7">
                  <c:v>34</c:v>
                </c:pt>
                <c:pt idx="8">
                  <c:v>30</c:v>
                </c:pt>
                <c:pt idx="9">
                  <c:v>44</c:v>
                </c:pt>
                <c:pt idx="10">
                  <c:v>32</c:v>
                </c:pt>
                <c:pt idx="11">
                  <c:v>17</c:v>
                </c:pt>
                <c:pt idx="12">
                  <c:v>19</c:v>
                </c:pt>
                <c:pt idx="13">
                  <c:v>5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A-4A76-B64A-DCB28F1AF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10.26'!$Z$83:$Z$90</c:f>
              <c:numCache>
                <c:formatCode>#,##0</c:formatCode>
                <c:ptCount val="8"/>
                <c:pt idx="0">
                  <c:v>30</c:v>
                </c:pt>
                <c:pt idx="1">
                  <c:v>10</c:v>
                </c:pt>
                <c:pt idx="2">
                  <c:v>34</c:v>
                </c:pt>
                <c:pt idx="3">
                  <c:v>4</c:v>
                </c:pt>
                <c:pt idx="4">
                  <c:v>0</c:v>
                </c:pt>
                <c:pt idx="5">
                  <c:v>4</c:v>
                </c:pt>
                <c:pt idx="6">
                  <c:v>32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7-4F3B-BEB4-BC0D3AA21238}"/>
            </c:ext>
          </c:extLst>
        </c:ser>
        <c:ser>
          <c:idx val="1"/>
          <c:order val="1"/>
          <c:tx>
            <c:strRef>
              <c:f>'Table 10.26'!$S$92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10.26'!$Z$93:$Z$100</c:f>
              <c:numCache>
                <c:formatCode>#,##0</c:formatCode>
                <c:ptCount val="8"/>
                <c:pt idx="0">
                  <c:v>7</c:v>
                </c:pt>
                <c:pt idx="1">
                  <c:v>38</c:v>
                </c:pt>
                <c:pt idx="2">
                  <c:v>11</c:v>
                </c:pt>
                <c:pt idx="3">
                  <c:v>30</c:v>
                </c:pt>
                <c:pt idx="4">
                  <c:v>47</c:v>
                </c:pt>
                <c:pt idx="5">
                  <c:v>18</c:v>
                </c:pt>
                <c:pt idx="6">
                  <c:v>5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7-4F3B-BEB4-BC0D3AA21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10.3'!$V$4:$Z$4</c:f>
              <c:numCache>
                <c:formatCode>#,##0</c:formatCode>
                <c:ptCount val="5"/>
                <c:pt idx="0">
                  <c:v>5896</c:v>
                </c:pt>
                <c:pt idx="1">
                  <c:v>6621</c:v>
                </c:pt>
                <c:pt idx="2">
                  <c:v>6491</c:v>
                </c:pt>
                <c:pt idx="3">
                  <c:v>6339</c:v>
                </c:pt>
                <c:pt idx="4">
                  <c:v>6792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88-4262-A7EF-C3DE7366AEFA}"/>
            </c:ext>
          </c:extLst>
        </c:ser>
        <c:ser>
          <c:idx val="1"/>
          <c:order val="1"/>
          <c:tx>
            <c:strRef>
              <c:f>'Table 10.3'!$S$7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10.3'!$V$7:$Z$7</c:f>
              <c:numCache>
                <c:formatCode>#,##0</c:formatCode>
                <c:ptCount val="5"/>
                <c:pt idx="0">
                  <c:v>4323</c:v>
                </c:pt>
                <c:pt idx="1">
                  <c:v>4859</c:v>
                </c:pt>
                <c:pt idx="2">
                  <c:v>4888</c:v>
                </c:pt>
                <c:pt idx="3">
                  <c:v>4662</c:v>
                </c:pt>
                <c:pt idx="4">
                  <c:v>5064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88-4262-A7EF-C3DE7366AEFA}"/>
            </c:ext>
          </c:extLst>
        </c:ser>
        <c:ser>
          <c:idx val="2"/>
          <c:order val="2"/>
          <c:tx>
            <c:strRef>
              <c:f>'Table 10.3'!$S$11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10.3'!$V$11:$Z$11</c:f>
              <c:numCache>
                <c:formatCode>#,##0</c:formatCode>
                <c:ptCount val="5"/>
                <c:pt idx="0">
                  <c:v>5121</c:v>
                </c:pt>
                <c:pt idx="1">
                  <c:v>5793</c:v>
                </c:pt>
                <c:pt idx="2">
                  <c:v>5628</c:v>
                </c:pt>
                <c:pt idx="3">
                  <c:v>5411</c:v>
                </c:pt>
                <c:pt idx="4">
                  <c:v>5951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88-4262-A7EF-C3DE7366AEFA}"/>
            </c:ext>
          </c:extLst>
        </c:ser>
        <c:ser>
          <c:idx val="3"/>
          <c:order val="3"/>
          <c:tx>
            <c:strRef>
              <c:f>'Table 10.3'!$S$12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10.3'!$V$12:$Z$12</c:f>
              <c:numCache>
                <c:formatCode>#,##0</c:formatCode>
                <c:ptCount val="5"/>
                <c:pt idx="0">
                  <c:v>774</c:v>
                </c:pt>
                <c:pt idx="1">
                  <c:v>827</c:v>
                </c:pt>
                <c:pt idx="2">
                  <c:v>863</c:v>
                </c:pt>
                <c:pt idx="3">
                  <c:v>927</c:v>
                </c:pt>
                <c:pt idx="4">
                  <c:v>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88-4262-A7EF-C3DE7366A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10.26'!$V$8:$Z$8</c:f>
              <c:numCache>
                <c:formatCode>#,##0</c:formatCode>
                <c:ptCount val="5"/>
                <c:pt idx="0">
                  <c:v>20483</c:v>
                </c:pt>
                <c:pt idx="1">
                  <c:v>24896.47</c:v>
                </c:pt>
                <c:pt idx="2">
                  <c:v>25125</c:v>
                </c:pt>
                <c:pt idx="3">
                  <c:v>25993.5</c:v>
                </c:pt>
                <c:pt idx="4">
                  <c:v>28542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D-43DC-877A-386341B98C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D-43DC-877A-386341B98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10.27'!$U$4:$Y$4</c:f>
              <c:numCache>
                <c:formatCode>#,##0</c:formatCode>
                <c:ptCount val="5"/>
                <c:pt idx="1">
                  <c:v>1814</c:v>
                </c:pt>
                <c:pt idx="2">
                  <c:v>1828</c:v>
                </c:pt>
                <c:pt idx="3">
                  <c:v>1967</c:v>
                </c:pt>
                <c:pt idx="4">
                  <c:v>2172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78-4B20-89C8-F16062E73FA1}"/>
            </c:ext>
          </c:extLst>
        </c:ser>
        <c:ser>
          <c:idx val="1"/>
          <c:order val="1"/>
          <c:tx>
            <c:strRef>
              <c:f>'Table 10.27'!$S$7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10.27'!$U$7:$Y$7</c:f>
              <c:numCache>
                <c:formatCode>#,##0</c:formatCode>
                <c:ptCount val="5"/>
                <c:pt idx="1">
                  <c:v>1115</c:v>
                </c:pt>
                <c:pt idx="2">
                  <c:v>1124</c:v>
                </c:pt>
                <c:pt idx="3">
                  <c:v>1213</c:v>
                </c:pt>
                <c:pt idx="4">
                  <c:v>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78-4B20-89C8-F16062E73FA1}"/>
            </c:ext>
          </c:extLst>
        </c:ser>
        <c:ser>
          <c:idx val="2"/>
          <c:order val="2"/>
          <c:tx>
            <c:strRef>
              <c:f>'Table 10.27'!$S$11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10.27'!$U$11:$Y$11</c:f>
              <c:numCache>
                <c:formatCode>#,##0</c:formatCode>
                <c:ptCount val="5"/>
                <c:pt idx="1">
                  <c:v>1440</c:v>
                </c:pt>
                <c:pt idx="2">
                  <c:v>1453</c:v>
                </c:pt>
                <c:pt idx="3">
                  <c:v>1574</c:v>
                </c:pt>
                <c:pt idx="4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78-4B20-89C8-F16062E73FA1}"/>
            </c:ext>
          </c:extLst>
        </c:ser>
        <c:ser>
          <c:idx val="3"/>
          <c:order val="3"/>
          <c:tx>
            <c:strRef>
              <c:f>'Table 10.27'!$S$12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10.27'!$U$12:$Y$12</c:f>
              <c:numCache>
                <c:formatCode>#,##0</c:formatCode>
                <c:ptCount val="5"/>
                <c:pt idx="1">
                  <c:v>368</c:v>
                </c:pt>
                <c:pt idx="2">
                  <c:v>373</c:v>
                </c:pt>
                <c:pt idx="3">
                  <c:v>393</c:v>
                </c:pt>
                <c:pt idx="4">
                  <c:v>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78-4B20-89C8-F16062E73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10.27'!$AB$15:$AB$33</c:f>
              <c:numCache>
                <c:formatCode>0.0%</c:formatCode>
                <c:ptCount val="19"/>
                <c:pt idx="0">
                  <c:v>0.31868640148011101</c:v>
                </c:pt>
                <c:pt idx="1">
                  <c:v>0</c:v>
                </c:pt>
                <c:pt idx="2">
                  <c:v>2.4051803885291396E-2</c:v>
                </c:pt>
                <c:pt idx="3">
                  <c:v>2.3126734505087882E-3</c:v>
                </c:pt>
                <c:pt idx="4">
                  <c:v>5.1341350601295098E-2</c:v>
                </c:pt>
                <c:pt idx="5">
                  <c:v>3.1914893617021274E-2</c:v>
                </c:pt>
                <c:pt idx="6">
                  <c:v>5.8741905642923219E-2</c:v>
                </c:pt>
                <c:pt idx="7">
                  <c:v>9.8057354301572613E-2</c:v>
                </c:pt>
                <c:pt idx="8">
                  <c:v>3.0527289546716005E-2</c:v>
                </c:pt>
                <c:pt idx="9">
                  <c:v>3.2377428307123032E-3</c:v>
                </c:pt>
                <c:pt idx="10">
                  <c:v>1.6188714153561518E-2</c:v>
                </c:pt>
                <c:pt idx="11">
                  <c:v>7.86308973172988E-3</c:v>
                </c:pt>
                <c:pt idx="12">
                  <c:v>1.8038852913968548E-2</c:v>
                </c:pt>
                <c:pt idx="13">
                  <c:v>2.4514338575393153E-2</c:v>
                </c:pt>
                <c:pt idx="14">
                  <c:v>3.4690101757631819E-2</c:v>
                </c:pt>
                <c:pt idx="15">
                  <c:v>4.3015726179463462E-2</c:v>
                </c:pt>
                <c:pt idx="16">
                  <c:v>6.475485661424607E-2</c:v>
                </c:pt>
                <c:pt idx="17">
                  <c:v>4.6253469010175763E-3</c:v>
                </c:pt>
                <c:pt idx="18">
                  <c:v>2.3126734505087881E-2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F-4283-A2C5-FD1B43245D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F-4283-A2C5-FD1B43245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10.27'!$Y$44:$Y$60</c:f>
              <c:numCache>
                <c:formatCode>#,##0</c:formatCode>
                <c:ptCount val="17"/>
                <c:pt idx="0">
                  <c:v>5</c:v>
                </c:pt>
                <c:pt idx="1">
                  <c:v>26</c:v>
                </c:pt>
                <c:pt idx="2">
                  <c:v>53</c:v>
                </c:pt>
                <c:pt idx="3">
                  <c:v>91</c:v>
                </c:pt>
                <c:pt idx="4">
                  <c:v>130</c:v>
                </c:pt>
                <c:pt idx="5">
                  <c:v>83</c:v>
                </c:pt>
                <c:pt idx="6">
                  <c:v>75</c:v>
                </c:pt>
                <c:pt idx="7">
                  <c:v>97</c:v>
                </c:pt>
                <c:pt idx="8">
                  <c:v>90</c:v>
                </c:pt>
                <c:pt idx="9">
                  <c:v>73</c:v>
                </c:pt>
                <c:pt idx="10">
                  <c:v>99</c:v>
                </c:pt>
                <c:pt idx="11">
                  <c:v>106</c:v>
                </c:pt>
                <c:pt idx="12">
                  <c:v>66</c:v>
                </c:pt>
                <c:pt idx="13">
                  <c:v>34</c:v>
                </c:pt>
                <c:pt idx="14">
                  <c:v>14</c:v>
                </c:pt>
                <c:pt idx="15">
                  <c:v>15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A-4162-9A10-2D78EBFC7607}"/>
            </c:ext>
          </c:extLst>
        </c:ser>
        <c:ser>
          <c:idx val="1"/>
          <c:order val="1"/>
          <c:tx>
            <c:strRef>
              <c:f>'Table 10.27'!$S$62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10.27'!$Y$63:$Y$79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68</c:v>
                </c:pt>
                <c:pt idx="3">
                  <c:v>60</c:v>
                </c:pt>
                <c:pt idx="4">
                  <c:v>116</c:v>
                </c:pt>
                <c:pt idx="5">
                  <c:v>64</c:v>
                </c:pt>
                <c:pt idx="6">
                  <c:v>64</c:v>
                </c:pt>
                <c:pt idx="7">
                  <c:v>82</c:v>
                </c:pt>
                <c:pt idx="8">
                  <c:v>87</c:v>
                </c:pt>
                <c:pt idx="9">
                  <c:v>90</c:v>
                </c:pt>
                <c:pt idx="10">
                  <c:v>95</c:v>
                </c:pt>
                <c:pt idx="11">
                  <c:v>83</c:v>
                </c:pt>
                <c:pt idx="12">
                  <c:v>67</c:v>
                </c:pt>
                <c:pt idx="13">
                  <c:v>29</c:v>
                </c:pt>
                <c:pt idx="14">
                  <c:v>8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8A-4162-9A10-2D78EBFC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10.27'!$Y$83:$Y$90</c:f>
              <c:numCache>
                <c:formatCode>#,##0</c:formatCode>
                <c:ptCount val="8"/>
                <c:pt idx="0">
                  <c:v>68</c:v>
                </c:pt>
                <c:pt idx="1">
                  <c:v>29</c:v>
                </c:pt>
                <c:pt idx="2">
                  <c:v>103</c:v>
                </c:pt>
                <c:pt idx="3">
                  <c:v>11</c:v>
                </c:pt>
                <c:pt idx="4">
                  <c:v>4</c:v>
                </c:pt>
                <c:pt idx="5">
                  <c:v>31</c:v>
                </c:pt>
                <c:pt idx="6">
                  <c:v>52</c:v>
                </c:pt>
                <c:pt idx="7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13D-A659-233B813853E5}"/>
            </c:ext>
          </c:extLst>
        </c:ser>
        <c:ser>
          <c:idx val="1"/>
          <c:order val="1"/>
          <c:tx>
            <c:strRef>
              <c:f>'Table 10.27'!$S$92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10.27'!$Y$93:$Y$100</c:f>
              <c:numCache>
                <c:formatCode>#,##0</c:formatCode>
                <c:ptCount val="8"/>
                <c:pt idx="0">
                  <c:v>27</c:v>
                </c:pt>
                <c:pt idx="1">
                  <c:v>78</c:v>
                </c:pt>
                <c:pt idx="2">
                  <c:v>25</c:v>
                </c:pt>
                <c:pt idx="3">
                  <c:v>92</c:v>
                </c:pt>
                <c:pt idx="4">
                  <c:v>64</c:v>
                </c:pt>
                <c:pt idx="5">
                  <c:v>68</c:v>
                </c:pt>
                <c:pt idx="6">
                  <c:v>4</c:v>
                </c:pt>
                <c:pt idx="7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13D-A659-233B81385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10.27'!$U$8:$Y$8</c:f>
              <c:numCache>
                <c:formatCode>#,##0</c:formatCode>
                <c:ptCount val="5"/>
                <c:pt idx="1">
                  <c:v>18885.8</c:v>
                </c:pt>
                <c:pt idx="2">
                  <c:v>18702.169999999998</c:v>
                </c:pt>
                <c:pt idx="3">
                  <c:v>21747.34</c:v>
                </c:pt>
                <c:pt idx="4">
                  <c:v>20292.150000000001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A5-421A-BFA2-300D8CD84D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A5-421A-BFA2-300D8CD84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10.27'!$V$4:$Z$4</c:f>
              <c:numCache>
                <c:formatCode>#,##0</c:formatCode>
                <c:ptCount val="5"/>
                <c:pt idx="0">
                  <c:v>1814</c:v>
                </c:pt>
                <c:pt idx="1">
                  <c:v>1828</c:v>
                </c:pt>
                <c:pt idx="2">
                  <c:v>1967</c:v>
                </c:pt>
                <c:pt idx="3">
                  <c:v>2172</c:v>
                </c:pt>
                <c:pt idx="4">
                  <c:v>2163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B-4190-85A2-6F664A7C9713}"/>
            </c:ext>
          </c:extLst>
        </c:ser>
        <c:ser>
          <c:idx val="1"/>
          <c:order val="1"/>
          <c:tx>
            <c:strRef>
              <c:f>'Table 10.27'!$S$7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10.27'!$V$7:$Z$7</c:f>
              <c:numCache>
                <c:formatCode>#,##0</c:formatCode>
                <c:ptCount val="5"/>
                <c:pt idx="0">
                  <c:v>1115</c:v>
                </c:pt>
                <c:pt idx="1">
                  <c:v>1124</c:v>
                </c:pt>
                <c:pt idx="2">
                  <c:v>1213</c:v>
                </c:pt>
                <c:pt idx="3">
                  <c:v>1297</c:v>
                </c:pt>
                <c:pt idx="4">
                  <c:v>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4B-4190-85A2-6F664A7C9713}"/>
            </c:ext>
          </c:extLst>
        </c:ser>
        <c:ser>
          <c:idx val="2"/>
          <c:order val="2"/>
          <c:tx>
            <c:strRef>
              <c:f>'Table 10.27'!$S$11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10.27'!$V$11:$Z$11</c:f>
              <c:numCache>
                <c:formatCode>#,##0</c:formatCode>
                <c:ptCount val="5"/>
                <c:pt idx="0">
                  <c:v>1440</c:v>
                </c:pt>
                <c:pt idx="1">
                  <c:v>1453</c:v>
                </c:pt>
                <c:pt idx="2">
                  <c:v>1574</c:v>
                </c:pt>
                <c:pt idx="3">
                  <c:v>1741</c:v>
                </c:pt>
                <c:pt idx="4">
                  <c:v>1754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4B-4190-85A2-6F664A7C9713}"/>
            </c:ext>
          </c:extLst>
        </c:ser>
        <c:ser>
          <c:idx val="3"/>
          <c:order val="3"/>
          <c:tx>
            <c:strRef>
              <c:f>'Table 10.27'!$S$12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10.27'!$V$12:$Z$12</c:f>
              <c:numCache>
                <c:formatCode>#,##0</c:formatCode>
                <c:ptCount val="5"/>
                <c:pt idx="0">
                  <c:v>368</c:v>
                </c:pt>
                <c:pt idx="1">
                  <c:v>373</c:v>
                </c:pt>
                <c:pt idx="2">
                  <c:v>393</c:v>
                </c:pt>
                <c:pt idx="3">
                  <c:v>436</c:v>
                </c:pt>
                <c:pt idx="4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4B-4190-85A2-6F664A7C9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10.27'!$AB$15:$AB$33</c:f>
              <c:numCache>
                <c:formatCode>0.0%</c:formatCode>
                <c:ptCount val="19"/>
                <c:pt idx="0">
                  <c:v>0.31868640148011101</c:v>
                </c:pt>
                <c:pt idx="1">
                  <c:v>0</c:v>
                </c:pt>
                <c:pt idx="2">
                  <c:v>2.4051803885291396E-2</c:v>
                </c:pt>
                <c:pt idx="3">
                  <c:v>2.3126734505087882E-3</c:v>
                </c:pt>
                <c:pt idx="4">
                  <c:v>5.1341350601295098E-2</c:v>
                </c:pt>
                <c:pt idx="5">
                  <c:v>3.1914893617021274E-2</c:v>
                </c:pt>
                <c:pt idx="6">
                  <c:v>5.8741905642923219E-2</c:v>
                </c:pt>
                <c:pt idx="7">
                  <c:v>9.8057354301572613E-2</c:v>
                </c:pt>
                <c:pt idx="8">
                  <c:v>3.0527289546716005E-2</c:v>
                </c:pt>
                <c:pt idx="9">
                  <c:v>3.2377428307123032E-3</c:v>
                </c:pt>
                <c:pt idx="10">
                  <c:v>1.6188714153561518E-2</c:v>
                </c:pt>
                <c:pt idx="11">
                  <c:v>7.86308973172988E-3</c:v>
                </c:pt>
                <c:pt idx="12">
                  <c:v>1.8038852913968548E-2</c:v>
                </c:pt>
                <c:pt idx="13">
                  <c:v>2.4514338575393153E-2</c:v>
                </c:pt>
                <c:pt idx="14">
                  <c:v>3.4690101757631819E-2</c:v>
                </c:pt>
                <c:pt idx="15">
                  <c:v>4.3015726179463462E-2</c:v>
                </c:pt>
                <c:pt idx="16">
                  <c:v>6.475485661424607E-2</c:v>
                </c:pt>
                <c:pt idx="17">
                  <c:v>4.6253469010175763E-3</c:v>
                </c:pt>
                <c:pt idx="18">
                  <c:v>2.3126734505087881E-2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5-4AE9-90E5-C2A9533E6E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5-4AE9-90E5-C2A9533E6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10.27'!$Z$44:$Z$60</c:f>
              <c:numCache>
                <c:formatCode>#,##0</c:formatCode>
                <c:ptCount val="17"/>
                <c:pt idx="0">
                  <c:v>0</c:v>
                </c:pt>
                <c:pt idx="1">
                  <c:v>28</c:v>
                </c:pt>
                <c:pt idx="2">
                  <c:v>54</c:v>
                </c:pt>
                <c:pt idx="3">
                  <c:v>91</c:v>
                </c:pt>
                <c:pt idx="4">
                  <c:v>129</c:v>
                </c:pt>
                <c:pt idx="5">
                  <c:v>114</c:v>
                </c:pt>
                <c:pt idx="6">
                  <c:v>99</c:v>
                </c:pt>
                <c:pt idx="7">
                  <c:v>107</c:v>
                </c:pt>
                <c:pt idx="8">
                  <c:v>86</c:v>
                </c:pt>
                <c:pt idx="9">
                  <c:v>92</c:v>
                </c:pt>
                <c:pt idx="10">
                  <c:v>94</c:v>
                </c:pt>
                <c:pt idx="11">
                  <c:v>100</c:v>
                </c:pt>
                <c:pt idx="12">
                  <c:v>63</c:v>
                </c:pt>
                <c:pt idx="13">
                  <c:v>26</c:v>
                </c:pt>
                <c:pt idx="14">
                  <c:v>23</c:v>
                </c:pt>
                <c:pt idx="15">
                  <c:v>18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4-4050-A1C6-6D97D1F3E4BE}"/>
            </c:ext>
          </c:extLst>
        </c:ser>
        <c:ser>
          <c:idx val="1"/>
          <c:order val="1"/>
          <c:tx>
            <c:strRef>
              <c:f>'Table 10.27'!$S$62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10.27'!$Z$63:$Z$79</c:f>
              <c:numCache>
                <c:formatCode>#,##0</c:formatCode>
                <c:ptCount val="17"/>
                <c:pt idx="0">
                  <c:v>7</c:v>
                </c:pt>
                <c:pt idx="1">
                  <c:v>26</c:v>
                </c:pt>
                <c:pt idx="2">
                  <c:v>71</c:v>
                </c:pt>
                <c:pt idx="3">
                  <c:v>80</c:v>
                </c:pt>
                <c:pt idx="4">
                  <c:v>118</c:v>
                </c:pt>
                <c:pt idx="5">
                  <c:v>80</c:v>
                </c:pt>
                <c:pt idx="6">
                  <c:v>69</c:v>
                </c:pt>
                <c:pt idx="7">
                  <c:v>83</c:v>
                </c:pt>
                <c:pt idx="8">
                  <c:v>98</c:v>
                </c:pt>
                <c:pt idx="9">
                  <c:v>96</c:v>
                </c:pt>
                <c:pt idx="10">
                  <c:v>108</c:v>
                </c:pt>
                <c:pt idx="11">
                  <c:v>75</c:v>
                </c:pt>
                <c:pt idx="12">
                  <c:v>63</c:v>
                </c:pt>
                <c:pt idx="13">
                  <c:v>34</c:v>
                </c:pt>
                <c:pt idx="14">
                  <c:v>13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14-4050-A1C6-6D97D1F3E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10.27'!$Z$83:$Z$90</c:f>
              <c:numCache>
                <c:formatCode>#,##0</c:formatCode>
                <c:ptCount val="8"/>
                <c:pt idx="0">
                  <c:v>62</c:v>
                </c:pt>
                <c:pt idx="1">
                  <c:v>31</c:v>
                </c:pt>
                <c:pt idx="2">
                  <c:v>101</c:v>
                </c:pt>
                <c:pt idx="3">
                  <c:v>15</c:v>
                </c:pt>
                <c:pt idx="4">
                  <c:v>5</c:v>
                </c:pt>
                <c:pt idx="5">
                  <c:v>28</c:v>
                </c:pt>
                <c:pt idx="6">
                  <c:v>55</c:v>
                </c:pt>
                <c:pt idx="7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8-45B2-A657-FCB1D68DEB45}"/>
            </c:ext>
          </c:extLst>
        </c:ser>
        <c:ser>
          <c:idx val="1"/>
          <c:order val="1"/>
          <c:tx>
            <c:strRef>
              <c:f>'Table 10.27'!$S$92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10.27'!$Z$93:$Z$100</c:f>
              <c:numCache>
                <c:formatCode>#,##0</c:formatCode>
                <c:ptCount val="8"/>
                <c:pt idx="0">
                  <c:v>30</c:v>
                </c:pt>
                <c:pt idx="1">
                  <c:v>88</c:v>
                </c:pt>
                <c:pt idx="2">
                  <c:v>27</c:v>
                </c:pt>
                <c:pt idx="3">
                  <c:v>106</c:v>
                </c:pt>
                <c:pt idx="4">
                  <c:v>56</c:v>
                </c:pt>
                <c:pt idx="5">
                  <c:v>74</c:v>
                </c:pt>
                <c:pt idx="6">
                  <c:v>5</c:v>
                </c:pt>
                <c:pt idx="7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8-45B2-A657-FCB1D68DE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10.3'!$AB$15:$AB$33</c:f>
              <c:numCache>
                <c:formatCode>0.0%</c:formatCode>
                <c:ptCount val="19"/>
                <c:pt idx="0">
                  <c:v>5.047829286239882E-2</c:v>
                </c:pt>
                <c:pt idx="1">
                  <c:v>8.3885209713024291E-3</c:v>
                </c:pt>
                <c:pt idx="2">
                  <c:v>7.7557027225901395E-2</c:v>
                </c:pt>
                <c:pt idx="3">
                  <c:v>9.4186902133922001E-3</c:v>
                </c:pt>
                <c:pt idx="4">
                  <c:v>8.4768211920529801E-2</c:v>
                </c:pt>
                <c:pt idx="5">
                  <c:v>5.0036791758646067E-2</c:v>
                </c:pt>
                <c:pt idx="6">
                  <c:v>7.740986019131714E-2</c:v>
                </c:pt>
                <c:pt idx="7">
                  <c:v>3.6644591611479031E-2</c:v>
                </c:pt>
                <c:pt idx="8">
                  <c:v>7.740986019131714E-2</c:v>
                </c:pt>
                <c:pt idx="9">
                  <c:v>3.2376747608535688E-3</c:v>
                </c:pt>
                <c:pt idx="10">
                  <c:v>2.3988226637233261E-2</c:v>
                </c:pt>
                <c:pt idx="11">
                  <c:v>1.2950699043414275E-2</c:v>
                </c:pt>
                <c:pt idx="12">
                  <c:v>4.2531272994849156E-2</c:v>
                </c:pt>
                <c:pt idx="13">
                  <c:v>0.12523914643119941</c:v>
                </c:pt>
                <c:pt idx="14">
                  <c:v>6.0191317144959532E-2</c:v>
                </c:pt>
                <c:pt idx="15">
                  <c:v>4.9300956585724795E-2</c:v>
                </c:pt>
                <c:pt idx="16">
                  <c:v>9.6394407652685796E-2</c:v>
                </c:pt>
                <c:pt idx="17">
                  <c:v>1.2803532008830023E-2</c:v>
                </c:pt>
                <c:pt idx="18">
                  <c:v>3.5172921265636495E-2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F-4019-B1A3-27B248FF79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F-4019-B1A3-27B248FF7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10.27'!$V$8:$Z$8</c:f>
              <c:numCache>
                <c:formatCode>#,##0</c:formatCode>
                <c:ptCount val="5"/>
                <c:pt idx="0">
                  <c:v>18885.8</c:v>
                </c:pt>
                <c:pt idx="1">
                  <c:v>18702.169999999998</c:v>
                </c:pt>
                <c:pt idx="2">
                  <c:v>21747.34</c:v>
                </c:pt>
                <c:pt idx="3">
                  <c:v>20292.150000000001</c:v>
                </c:pt>
                <c:pt idx="4">
                  <c:v>24560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D-49E4-8A3A-1855E1C7D0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8D-49E4-8A3A-1855E1C7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10.28'!$U$4:$Y$4</c:f>
              <c:numCache>
                <c:formatCode>#,##0</c:formatCode>
                <c:ptCount val="5"/>
                <c:pt idx="1">
                  <c:v>10375</c:v>
                </c:pt>
                <c:pt idx="2">
                  <c:v>10214</c:v>
                </c:pt>
                <c:pt idx="3">
                  <c:v>10909</c:v>
                </c:pt>
                <c:pt idx="4">
                  <c:v>11712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C7-4619-9681-65B89B51E126}"/>
            </c:ext>
          </c:extLst>
        </c:ser>
        <c:ser>
          <c:idx val="1"/>
          <c:order val="1"/>
          <c:tx>
            <c:strRef>
              <c:f>'Table 10.28'!$S$7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10.28'!$U$7:$Y$7</c:f>
              <c:numCache>
                <c:formatCode>#,##0</c:formatCode>
                <c:ptCount val="5"/>
                <c:pt idx="1">
                  <c:v>7520</c:v>
                </c:pt>
                <c:pt idx="2">
                  <c:v>7538</c:v>
                </c:pt>
                <c:pt idx="3">
                  <c:v>7956</c:v>
                </c:pt>
                <c:pt idx="4">
                  <c:v>8547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C7-4619-9681-65B89B51E126}"/>
            </c:ext>
          </c:extLst>
        </c:ser>
        <c:ser>
          <c:idx val="2"/>
          <c:order val="2"/>
          <c:tx>
            <c:strRef>
              <c:f>'Table 10.28'!$S$11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10.28'!$U$11:$Y$11</c:f>
              <c:numCache>
                <c:formatCode>#,##0</c:formatCode>
                <c:ptCount val="5"/>
                <c:pt idx="1">
                  <c:v>8901</c:v>
                </c:pt>
                <c:pt idx="2">
                  <c:v>8784</c:v>
                </c:pt>
                <c:pt idx="3">
                  <c:v>9366</c:v>
                </c:pt>
                <c:pt idx="4">
                  <c:v>10024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C7-4619-9681-65B89B51E126}"/>
            </c:ext>
          </c:extLst>
        </c:ser>
        <c:ser>
          <c:idx val="3"/>
          <c:order val="3"/>
          <c:tx>
            <c:strRef>
              <c:f>'Table 10.28'!$S$12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10.28'!$U$12:$Y$12</c:f>
              <c:numCache>
                <c:formatCode>#,##0</c:formatCode>
                <c:ptCount val="5"/>
                <c:pt idx="1">
                  <c:v>1474</c:v>
                </c:pt>
                <c:pt idx="2">
                  <c:v>1432</c:v>
                </c:pt>
                <c:pt idx="3">
                  <c:v>1543</c:v>
                </c:pt>
                <c:pt idx="4">
                  <c:v>1685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C7-4619-9681-65B89B51E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10.28'!$AB$15:$AB$33</c:f>
              <c:numCache>
                <c:formatCode>0.0%</c:formatCode>
                <c:ptCount val="19"/>
                <c:pt idx="0">
                  <c:v>6.6333992945022804E-2</c:v>
                </c:pt>
                <c:pt idx="1">
                  <c:v>9.6360664200292531E-3</c:v>
                </c:pt>
                <c:pt idx="2">
                  <c:v>0.11313774412802202</c:v>
                </c:pt>
                <c:pt idx="3">
                  <c:v>7.5711950443086984E-3</c:v>
                </c:pt>
                <c:pt idx="4">
                  <c:v>6.5903811408414351E-2</c:v>
                </c:pt>
                <c:pt idx="5">
                  <c:v>3.1575324787060141E-2</c:v>
                </c:pt>
                <c:pt idx="6">
                  <c:v>8.7757033468123552E-2</c:v>
                </c:pt>
                <c:pt idx="7">
                  <c:v>5.6956035446958618E-2</c:v>
                </c:pt>
                <c:pt idx="8">
                  <c:v>4.4652843499956983E-2</c:v>
                </c:pt>
                <c:pt idx="9">
                  <c:v>5.2482147466230752E-3</c:v>
                </c:pt>
                <c:pt idx="10">
                  <c:v>1.6432934698442744E-2</c:v>
                </c:pt>
                <c:pt idx="11">
                  <c:v>1.3421663942183602E-2</c:v>
                </c:pt>
                <c:pt idx="12">
                  <c:v>4.5169061343887124E-2</c:v>
                </c:pt>
                <c:pt idx="13">
                  <c:v>7.3991224296653182E-2</c:v>
                </c:pt>
                <c:pt idx="14">
                  <c:v>6.6506065559666178E-2</c:v>
                </c:pt>
                <c:pt idx="15">
                  <c:v>7.3647079067366422E-2</c:v>
                </c:pt>
                <c:pt idx="16">
                  <c:v>0.10307149617138432</c:v>
                </c:pt>
                <c:pt idx="17">
                  <c:v>1.5142390088617397E-2</c:v>
                </c:pt>
                <c:pt idx="18">
                  <c:v>3.3812268777424076E-2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1-4C89-B3E2-A22CB50C66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1-4C89-B3E2-A22CB50C6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10.28'!$Y$44:$Y$60</c:f>
              <c:numCache>
                <c:formatCode>#,##0</c:formatCode>
                <c:ptCount val="17"/>
                <c:pt idx="0">
                  <c:v>13</c:v>
                </c:pt>
                <c:pt idx="1">
                  <c:v>149</c:v>
                </c:pt>
                <c:pt idx="2">
                  <c:v>389</c:v>
                </c:pt>
                <c:pt idx="3">
                  <c:v>527</c:v>
                </c:pt>
                <c:pt idx="4">
                  <c:v>504</c:v>
                </c:pt>
                <c:pt idx="5">
                  <c:v>464</c:v>
                </c:pt>
                <c:pt idx="6">
                  <c:v>526</c:v>
                </c:pt>
                <c:pt idx="7">
                  <c:v>590</c:v>
                </c:pt>
                <c:pt idx="8">
                  <c:v>688</c:v>
                </c:pt>
                <c:pt idx="9">
                  <c:v>627</c:v>
                </c:pt>
                <c:pt idx="10">
                  <c:v>632</c:v>
                </c:pt>
                <c:pt idx="11">
                  <c:v>487</c:v>
                </c:pt>
                <c:pt idx="12">
                  <c:v>235</c:v>
                </c:pt>
                <c:pt idx="13">
                  <c:v>109</c:v>
                </c:pt>
                <c:pt idx="14">
                  <c:v>33</c:v>
                </c:pt>
                <c:pt idx="15">
                  <c:v>17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0-44CB-8C60-16C67670E8DF}"/>
            </c:ext>
          </c:extLst>
        </c:ser>
        <c:ser>
          <c:idx val="1"/>
          <c:order val="1"/>
          <c:tx>
            <c:strRef>
              <c:f>'Table 10.28'!$S$62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10.28'!$Y$63:$Y$79</c:f>
              <c:numCache>
                <c:formatCode>#,##0</c:formatCode>
                <c:ptCount val="17"/>
                <c:pt idx="0">
                  <c:v>6</c:v>
                </c:pt>
                <c:pt idx="1">
                  <c:v>160</c:v>
                </c:pt>
                <c:pt idx="2">
                  <c:v>449</c:v>
                </c:pt>
                <c:pt idx="3">
                  <c:v>471</c:v>
                </c:pt>
                <c:pt idx="4">
                  <c:v>422</c:v>
                </c:pt>
                <c:pt idx="5">
                  <c:v>438</c:v>
                </c:pt>
                <c:pt idx="6">
                  <c:v>560</c:v>
                </c:pt>
                <c:pt idx="7">
                  <c:v>595</c:v>
                </c:pt>
                <c:pt idx="8">
                  <c:v>688</c:v>
                </c:pt>
                <c:pt idx="9">
                  <c:v>652</c:v>
                </c:pt>
                <c:pt idx="10">
                  <c:v>580</c:v>
                </c:pt>
                <c:pt idx="11">
                  <c:v>368</c:v>
                </c:pt>
                <c:pt idx="12">
                  <c:v>135</c:v>
                </c:pt>
                <c:pt idx="13">
                  <c:v>71</c:v>
                </c:pt>
                <c:pt idx="14">
                  <c:v>22</c:v>
                </c:pt>
                <c:pt idx="15">
                  <c:v>14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40-44CB-8C60-16C67670E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10.28'!$Y$83:$Y$90</c:f>
              <c:numCache>
                <c:formatCode>#,##0</c:formatCode>
                <c:ptCount val="8"/>
                <c:pt idx="0">
                  <c:v>516</c:v>
                </c:pt>
                <c:pt idx="1">
                  <c:v>383</c:v>
                </c:pt>
                <c:pt idx="2">
                  <c:v>839</c:v>
                </c:pt>
                <c:pt idx="3">
                  <c:v>236</c:v>
                </c:pt>
                <c:pt idx="4">
                  <c:v>165</c:v>
                </c:pt>
                <c:pt idx="5">
                  <c:v>180</c:v>
                </c:pt>
                <c:pt idx="6">
                  <c:v>526</c:v>
                </c:pt>
                <c:pt idx="7">
                  <c:v>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56-4651-A23D-CB4CCC90BF65}"/>
            </c:ext>
          </c:extLst>
        </c:ser>
        <c:ser>
          <c:idx val="1"/>
          <c:order val="1"/>
          <c:tx>
            <c:strRef>
              <c:f>'Table 10.28'!$S$92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10.28'!$Y$93:$Y$100</c:f>
              <c:numCache>
                <c:formatCode>#,##0</c:formatCode>
                <c:ptCount val="8"/>
                <c:pt idx="0">
                  <c:v>328</c:v>
                </c:pt>
                <c:pt idx="1">
                  <c:v>661</c:v>
                </c:pt>
                <c:pt idx="2">
                  <c:v>170</c:v>
                </c:pt>
                <c:pt idx="3">
                  <c:v>699</c:v>
                </c:pt>
                <c:pt idx="4">
                  <c:v>687</c:v>
                </c:pt>
                <c:pt idx="5">
                  <c:v>429</c:v>
                </c:pt>
                <c:pt idx="6">
                  <c:v>40</c:v>
                </c:pt>
                <c:pt idx="7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56-4651-A23D-CB4CCC90B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10.28'!$U$8:$Y$8</c:f>
              <c:numCache>
                <c:formatCode>#,##0</c:formatCode>
                <c:ptCount val="5"/>
                <c:pt idx="1">
                  <c:v>42088.55</c:v>
                </c:pt>
                <c:pt idx="2">
                  <c:v>43768.5</c:v>
                </c:pt>
                <c:pt idx="3">
                  <c:v>44418.26</c:v>
                </c:pt>
                <c:pt idx="4">
                  <c:v>44892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8-4333-A177-6C0EF3A47EA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78-4333-A177-6C0EF3A47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10.28'!$V$4:$Z$4</c:f>
              <c:numCache>
                <c:formatCode>#,##0</c:formatCode>
                <c:ptCount val="5"/>
                <c:pt idx="0">
                  <c:v>10375</c:v>
                </c:pt>
                <c:pt idx="1">
                  <c:v>10214</c:v>
                </c:pt>
                <c:pt idx="2">
                  <c:v>10909</c:v>
                </c:pt>
                <c:pt idx="3">
                  <c:v>11712</c:v>
                </c:pt>
                <c:pt idx="4">
                  <c:v>11626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05-4EDB-AFB6-8856F762E2F0}"/>
            </c:ext>
          </c:extLst>
        </c:ser>
        <c:ser>
          <c:idx val="1"/>
          <c:order val="1"/>
          <c:tx>
            <c:strRef>
              <c:f>'Table 10.28'!$S$7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10.28'!$V$7:$Z$7</c:f>
              <c:numCache>
                <c:formatCode>#,##0</c:formatCode>
                <c:ptCount val="5"/>
                <c:pt idx="0">
                  <c:v>7520</c:v>
                </c:pt>
                <c:pt idx="1">
                  <c:v>7538</c:v>
                </c:pt>
                <c:pt idx="2">
                  <c:v>7956</c:v>
                </c:pt>
                <c:pt idx="3">
                  <c:v>8547</c:v>
                </c:pt>
                <c:pt idx="4">
                  <c:v>8346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05-4EDB-AFB6-8856F762E2F0}"/>
            </c:ext>
          </c:extLst>
        </c:ser>
        <c:ser>
          <c:idx val="2"/>
          <c:order val="2"/>
          <c:tx>
            <c:strRef>
              <c:f>'Table 10.28'!$S$11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10.28'!$V$11:$Z$11</c:f>
              <c:numCache>
                <c:formatCode>#,##0</c:formatCode>
                <c:ptCount val="5"/>
                <c:pt idx="0">
                  <c:v>8901</c:v>
                </c:pt>
                <c:pt idx="1">
                  <c:v>8784</c:v>
                </c:pt>
                <c:pt idx="2">
                  <c:v>9366</c:v>
                </c:pt>
                <c:pt idx="3">
                  <c:v>10024</c:v>
                </c:pt>
                <c:pt idx="4">
                  <c:v>10125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05-4EDB-AFB6-8856F762E2F0}"/>
            </c:ext>
          </c:extLst>
        </c:ser>
        <c:ser>
          <c:idx val="3"/>
          <c:order val="3"/>
          <c:tx>
            <c:strRef>
              <c:f>'Table 10.28'!$S$12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10.28'!$V$12:$Z$12</c:f>
              <c:numCache>
                <c:formatCode>#,##0</c:formatCode>
                <c:ptCount val="5"/>
                <c:pt idx="0">
                  <c:v>1474</c:v>
                </c:pt>
                <c:pt idx="1">
                  <c:v>1432</c:v>
                </c:pt>
                <c:pt idx="2">
                  <c:v>1543</c:v>
                </c:pt>
                <c:pt idx="3">
                  <c:v>1685</c:v>
                </c:pt>
                <c:pt idx="4">
                  <c:v>1503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05-4EDB-AFB6-8856F762E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10.28'!$AB$15:$AB$33</c:f>
              <c:numCache>
                <c:formatCode>0.0%</c:formatCode>
                <c:ptCount val="19"/>
                <c:pt idx="0">
                  <c:v>6.6333992945022804E-2</c:v>
                </c:pt>
                <c:pt idx="1">
                  <c:v>9.6360664200292531E-3</c:v>
                </c:pt>
                <c:pt idx="2">
                  <c:v>0.11313774412802202</c:v>
                </c:pt>
                <c:pt idx="3">
                  <c:v>7.5711950443086984E-3</c:v>
                </c:pt>
                <c:pt idx="4">
                  <c:v>6.5903811408414351E-2</c:v>
                </c:pt>
                <c:pt idx="5">
                  <c:v>3.1575324787060141E-2</c:v>
                </c:pt>
                <c:pt idx="6">
                  <c:v>8.7757033468123552E-2</c:v>
                </c:pt>
                <c:pt idx="7">
                  <c:v>5.6956035446958618E-2</c:v>
                </c:pt>
                <c:pt idx="8">
                  <c:v>4.4652843499956983E-2</c:v>
                </c:pt>
                <c:pt idx="9">
                  <c:v>5.2482147466230752E-3</c:v>
                </c:pt>
                <c:pt idx="10">
                  <c:v>1.6432934698442744E-2</c:v>
                </c:pt>
                <c:pt idx="11">
                  <c:v>1.3421663942183602E-2</c:v>
                </c:pt>
                <c:pt idx="12">
                  <c:v>4.5169061343887124E-2</c:v>
                </c:pt>
                <c:pt idx="13">
                  <c:v>7.3991224296653182E-2</c:v>
                </c:pt>
                <c:pt idx="14">
                  <c:v>6.6506065559666178E-2</c:v>
                </c:pt>
                <c:pt idx="15">
                  <c:v>7.3647079067366422E-2</c:v>
                </c:pt>
                <c:pt idx="16">
                  <c:v>0.10307149617138432</c:v>
                </c:pt>
                <c:pt idx="17">
                  <c:v>1.5142390088617397E-2</c:v>
                </c:pt>
                <c:pt idx="18">
                  <c:v>3.3812268777424076E-2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9-4C74-AAB3-8BA0AE6FD7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9-4C74-AAB3-8BA0AE6FD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10.28'!$Z$44:$Z$60</c:f>
              <c:numCache>
                <c:formatCode>#,##0</c:formatCode>
                <c:ptCount val="17"/>
                <c:pt idx="0">
                  <c:v>4</c:v>
                </c:pt>
                <c:pt idx="1">
                  <c:v>154</c:v>
                </c:pt>
                <c:pt idx="2">
                  <c:v>424</c:v>
                </c:pt>
                <c:pt idx="3">
                  <c:v>543</c:v>
                </c:pt>
                <c:pt idx="4">
                  <c:v>469</c:v>
                </c:pt>
                <c:pt idx="5">
                  <c:v>474</c:v>
                </c:pt>
                <c:pt idx="6">
                  <c:v>518</c:v>
                </c:pt>
                <c:pt idx="7">
                  <c:v>550</c:v>
                </c:pt>
                <c:pt idx="8">
                  <c:v>685</c:v>
                </c:pt>
                <c:pt idx="9">
                  <c:v>545</c:v>
                </c:pt>
                <c:pt idx="10">
                  <c:v>625</c:v>
                </c:pt>
                <c:pt idx="11">
                  <c:v>492</c:v>
                </c:pt>
                <c:pt idx="12">
                  <c:v>237</c:v>
                </c:pt>
                <c:pt idx="13">
                  <c:v>97</c:v>
                </c:pt>
                <c:pt idx="14">
                  <c:v>39</c:v>
                </c:pt>
                <c:pt idx="15">
                  <c:v>13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F-478A-B639-445F0AC245A5}"/>
            </c:ext>
          </c:extLst>
        </c:ser>
        <c:ser>
          <c:idx val="1"/>
          <c:order val="1"/>
          <c:tx>
            <c:strRef>
              <c:f>'Table 10.28'!$S$62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10.28'!$Z$63:$Z$79</c:f>
              <c:numCache>
                <c:formatCode>#,##0</c:formatCode>
                <c:ptCount val="17"/>
                <c:pt idx="0">
                  <c:v>9</c:v>
                </c:pt>
                <c:pt idx="1">
                  <c:v>186</c:v>
                </c:pt>
                <c:pt idx="2">
                  <c:v>521</c:v>
                </c:pt>
                <c:pt idx="3">
                  <c:v>527</c:v>
                </c:pt>
                <c:pt idx="4">
                  <c:v>427</c:v>
                </c:pt>
                <c:pt idx="5">
                  <c:v>464</c:v>
                </c:pt>
                <c:pt idx="6">
                  <c:v>550</c:v>
                </c:pt>
                <c:pt idx="7">
                  <c:v>585</c:v>
                </c:pt>
                <c:pt idx="8">
                  <c:v>670</c:v>
                </c:pt>
                <c:pt idx="9">
                  <c:v>642</c:v>
                </c:pt>
                <c:pt idx="10">
                  <c:v>529</c:v>
                </c:pt>
                <c:pt idx="11">
                  <c:v>387</c:v>
                </c:pt>
                <c:pt idx="12">
                  <c:v>132</c:v>
                </c:pt>
                <c:pt idx="13">
                  <c:v>66</c:v>
                </c:pt>
                <c:pt idx="14">
                  <c:v>31</c:v>
                </c:pt>
                <c:pt idx="15">
                  <c:v>8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EF-478A-B639-445F0AC24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10.28'!$Z$83:$Z$90</c:f>
              <c:numCache>
                <c:formatCode>#,##0</c:formatCode>
                <c:ptCount val="8"/>
                <c:pt idx="0">
                  <c:v>524</c:v>
                </c:pt>
                <c:pt idx="1">
                  <c:v>359</c:v>
                </c:pt>
                <c:pt idx="2">
                  <c:v>891</c:v>
                </c:pt>
                <c:pt idx="3">
                  <c:v>236</c:v>
                </c:pt>
                <c:pt idx="4">
                  <c:v>157</c:v>
                </c:pt>
                <c:pt idx="5">
                  <c:v>178</c:v>
                </c:pt>
                <c:pt idx="6">
                  <c:v>535</c:v>
                </c:pt>
                <c:pt idx="7">
                  <c:v>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EA-4A24-A34D-D2FD5A115EAE}"/>
            </c:ext>
          </c:extLst>
        </c:ser>
        <c:ser>
          <c:idx val="1"/>
          <c:order val="1"/>
          <c:tx>
            <c:strRef>
              <c:f>'Table 10.28'!$S$92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10.28'!$Z$93:$Z$100</c:f>
              <c:numCache>
                <c:formatCode>#,##0</c:formatCode>
                <c:ptCount val="8"/>
                <c:pt idx="0">
                  <c:v>330</c:v>
                </c:pt>
                <c:pt idx="1">
                  <c:v>660</c:v>
                </c:pt>
                <c:pt idx="2">
                  <c:v>180</c:v>
                </c:pt>
                <c:pt idx="3">
                  <c:v>733</c:v>
                </c:pt>
                <c:pt idx="4">
                  <c:v>679</c:v>
                </c:pt>
                <c:pt idx="5">
                  <c:v>429</c:v>
                </c:pt>
                <c:pt idx="6">
                  <c:v>47</c:v>
                </c:pt>
                <c:pt idx="7">
                  <c:v>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EA-4A24-A34D-D2FD5A115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10.3'!$Z$44:$Z$60</c:f>
              <c:numCache>
                <c:formatCode>#,##0</c:formatCode>
                <c:ptCount val="17"/>
                <c:pt idx="0">
                  <c:v>0</c:v>
                </c:pt>
                <c:pt idx="1">
                  <c:v>71</c:v>
                </c:pt>
                <c:pt idx="2">
                  <c:v>188</c:v>
                </c:pt>
                <c:pt idx="3">
                  <c:v>350</c:v>
                </c:pt>
                <c:pt idx="4">
                  <c:v>408</c:v>
                </c:pt>
                <c:pt idx="5">
                  <c:v>358</c:v>
                </c:pt>
                <c:pt idx="6">
                  <c:v>332</c:v>
                </c:pt>
                <c:pt idx="7">
                  <c:v>319</c:v>
                </c:pt>
                <c:pt idx="8">
                  <c:v>379</c:v>
                </c:pt>
                <c:pt idx="9">
                  <c:v>441</c:v>
                </c:pt>
                <c:pt idx="10">
                  <c:v>371</c:v>
                </c:pt>
                <c:pt idx="11">
                  <c:v>256</c:v>
                </c:pt>
                <c:pt idx="12">
                  <c:v>116</c:v>
                </c:pt>
                <c:pt idx="13">
                  <c:v>55</c:v>
                </c:pt>
                <c:pt idx="14">
                  <c:v>8</c:v>
                </c:pt>
                <c:pt idx="15">
                  <c:v>9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C-418B-9597-FE4088B3E9F9}"/>
            </c:ext>
          </c:extLst>
        </c:ser>
        <c:ser>
          <c:idx val="1"/>
          <c:order val="1"/>
          <c:tx>
            <c:strRef>
              <c:f>'Table 10.3'!$S$62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10.3'!$Z$63:$Z$79</c:f>
              <c:numCache>
                <c:formatCode>#,##0</c:formatCode>
                <c:ptCount val="17"/>
                <c:pt idx="0">
                  <c:v>6</c:v>
                </c:pt>
                <c:pt idx="1">
                  <c:v>73</c:v>
                </c:pt>
                <c:pt idx="2">
                  <c:v>253</c:v>
                </c:pt>
                <c:pt idx="3">
                  <c:v>262</c:v>
                </c:pt>
                <c:pt idx="4">
                  <c:v>293</c:v>
                </c:pt>
                <c:pt idx="5">
                  <c:v>306</c:v>
                </c:pt>
                <c:pt idx="6">
                  <c:v>273</c:v>
                </c:pt>
                <c:pt idx="7">
                  <c:v>288</c:v>
                </c:pt>
                <c:pt idx="8">
                  <c:v>390</c:v>
                </c:pt>
                <c:pt idx="9">
                  <c:v>347</c:v>
                </c:pt>
                <c:pt idx="10">
                  <c:v>324</c:v>
                </c:pt>
                <c:pt idx="11">
                  <c:v>189</c:v>
                </c:pt>
                <c:pt idx="12">
                  <c:v>74</c:v>
                </c:pt>
                <c:pt idx="13">
                  <c:v>17</c:v>
                </c:pt>
                <c:pt idx="14">
                  <c:v>10</c:v>
                </c:pt>
                <c:pt idx="15">
                  <c:v>7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C-418B-9597-FE4088B3E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10.28'!$V$8:$Z$8</c:f>
              <c:numCache>
                <c:formatCode>#,##0</c:formatCode>
                <c:ptCount val="5"/>
                <c:pt idx="0">
                  <c:v>42088.55</c:v>
                </c:pt>
                <c:pt idx="1">
                  <c:v>43768.5</c:v>
                </c:pt>
                <c:pt idx="2">
                  <c:v>44418.26</c:v>
                </c:pt>
                <c:pt idx="3">
                  <c:v>44892</c:v>
                </c:pt>
                <c:pt idx="4">
                  <c:v>45247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5A-4604-8DF4-B6D5763CD6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5A-4604-8DF4-B6D5763CD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10.29'!$U$4:$Y$4</c:f>
              <c:numCache>
                <c:formatCode>#,##0</c:formatCode>
                <c:ptCount val="5"/>
                <c:pt idx="1">
                  <c:v>3361</c:v>
                </c:pt>
                <c:pt idx="2">
                  <c:v>3283</c:v>
                </c:pt>
                <c:pt idx="3">
                  <c:v>3756</c:v>
                </c:pt>
                <c:pt idx="4">
                  <c:v>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D-4EFF-96F1-9EAA5F5824E1}"/>
            </c:ext>
          </c:extLst>
        </c:ser>
        <c:ser>
          <c:idx val="1"/>
          <c:order val="1"/>
          <c:tx>
            <c:strRef>
              <c:f>'Table 10.29'!$S$7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10.29'!$U$7:$Y$7</c:f>
              <c:numCache>
                <c:formatCode>#,##0</c:formatCode>
                <c:ptCount val="5"/>
                <c:pt idx="1">
                  <c:v>2268</c:v>
                </c:pt>
                <c:pt idx="2">
                  <c:v>2253</c:v>
                </c:pt>
                <c:pt idx="3">
                  <c:v>2531</c:v>
                </c:pt>
                <c:pt idx="4">
                  <c:v>2850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D-4EFF-96F1-9EAA5F5824E1}"/>
            </c:ext>
          </c:extLst>
        </c:ser>
        <c:ser>
          <c:idx val="2"/>
          <c:order val="2"/>
          <c:tx>
            <c:strRef>
              <c:f>'Table 10.29'!$S$11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10.29'!$U$11:$Y$11</c:f>
              <c:numCache>
                <c:formatCode>#,##0</c:formatCode>
                <c:ptCount val="5"/>
                <c:pt idx="1">
                  <c:v>2657</c:v>
                </c:pt>
                <c:pt idx="2">
                  <c:v>2626</c:v>
                </c:pt>
                <c:pt idx="3">
                  <c:v>2968</c:v>
                </c:pt>
                <c:pt idx="4">
                  <c:v>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BD-4EFF-96F1-9EAA5F5824E1}"/>
            </c:ext>
          </c:extLst>
        </c:ser>
        <c:ser>
          <c:idx val="3"/>
          <c:order val="3"/>
          <c:tx>
            <c:strRef>
              <c:f>'Table 10.29'!$S$12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10.29'!$U$12:$Y$12</c:f>
              <c:numCache>
                <c:formatCode>#,##0</c:formatCode>
                <c:ptCount val="5"/>
                <c:pt idx="1">
                  <c:v>711</c:v>
                </c:pt>
                <c:pt idx="2">
                  <c:v>656</c:v>
                </c:pt>
                <c:pt idx="3">
                  <c:v>788</c:v>
                </c:pt>
                <c:pt idx="4">
                  <c:v>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BD-4EFF-96F1-9EAA5F58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10.29'!$AB$15:$AB$33</c:f>
              <c:numCache>
                <c:formatCode>0.0%</c:formatCode>
                <c:ptCount val="19"/>
                <c:pt idx="0">
                  <c:v>0.16012446146481571</c:v>
                </c:pt>
                <c:pt idx="1">
                  <c:v>1.2685495452369555E-2</c:v>
                </c:pt>
                <c:pt idx="2">
                  <c:v>4.3561512685495456E-2</c:v>
                </c:pt>
                <c:pt idx="3">
                  <c:v>5.7443752991862135E-3</c:v>
                </c:pt>
                <c:pt idx="4">
                  <c:v>6.2230732407850646E-2</c:v>
                </c:pt>
                <c:pt idx="5">
                  <c:v>1.6515078985160365E-2</c:v>
                </c:pt>
                <c:pt idx="6">
                  <c:v>7.6112972714217325E-2</c:v>
                </c:pt>
                <c:pt idx="7">
                  <c:v>5.3853518429870753E-2</c:v>
                </c:pt>
                <c:pt idx="8">
                  <c:v>5.4571565342269028E-2</c:v>
                </c:pt>
                <c:pt idx="9">
                  <c:v>2.6328386787936812E-3</c:v>
                </c:pt>
                <c:pt idx="10">
                  <c:v>2.4413595021541407E-2</c:v>
                </c:pt>
                <c:pt idx="11">
                  <c:v>1.3642891335567257E-2</c:v>
                </c:pt>
                <c:pt idx="12">
                  <c:v>3.8774533269506944E-2</c:v>
                </c:pt>
                <c:pt idx="13">
                  <c:v>4.1886069889899472E-2</c:v>
                </c:pt>
                <c:pt idx="14">
                  <c:v>4.5715653422690281E-2</c:v>
                </c:pt>
                <c:pt idx="15">
                  <c:v>7.9224509334609866E-2</c:v>
                </c:pt>
                <c:pt idx="16">
                  <c:v>8.8559119195787461E-2</c:v>
                </c:pt>
                <c:pt idx="17">
                  <c:v>1.0531354715174725E-2</c:v>
                </c:pt>
                <c:pt idx="18">
                  <c:v>4.2843465773097174E-2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C-43DF-BD2A-AC5A4C1C2B0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CC-43DF-BD2A-AC5A4C1C2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10.29'!$Y$44:$Y$60</c:f>
              <c:numCache>
                <c:formatCode>#,##0</c:formatCode>
                <c:ptCount val="17"/>
                <c:pt idx="0">
                  <c:v>0</c:v>
                </c:pt>
                <c:pt idx="1">
                  <c:v>59</c:v>
                </c:pt>
                <c:pt idx="2">
                  <c:v>134</c:v>
                </c:pt>
                <c:pt idx="3">
                  <c:v>160</c:v>
                </c:pt>
                <c:pt idx="4">
                  <c:v>176</c:v>
                </c:pt>
                <c:pt idx="5">
                  <c:v>175</c:v>
                </c:pt>
                <c:pt idx="6">
                  <c:v>215</c:v>
                </c:pt>
                <c:pt idx="7">
                  <c:v>172</c:v>
                </c:pt>
                <c:pt idx="8">
                  <c:v>223</c:v>
                </c:pt>
                <c:pt idx="9">
                  <c:v>219</c:v>
                </c:pt>
                <c:pt idx="10">
                  <c:v>216</c:v>
                </c:pt>
                <c:pt idx="11">
                  <c:v>172</c:v>
                </c:pt>
                <c:pt idx="12">
                  <c:v>104</c:v>
                </c:pt>
                <c:pt idx="13">
                  <c:v>45</c:v>
                </c:pt>
                <c:pt idx="14">
                  <c:v>29</c:v>
                </c:pt>
                <c:pt idx="15">
                  <c:v>7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6-4218-ABAC-BB84D13D56B3}"/>
            </c:ext>
          </c:extLst>
        </c:ser>
        <c:ser>
          <c:idx val="1"/>
          <c:order val="1"/>
          <c:tx>
            <c:strRef>
              <c:f>'Table 10.29'!$S$62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10.29'!$Y$63:$Y$79</c:f>
              <c:numCache>
                <c:formatCode>#,##0</c:formatCode>
                <c:ptCount val="17"/>
                <c:pt idx="0">
                  <c:v>2</c:v>
                </c:pt>
                <c:pt idx="1">
                  <c:v>48</c:v>
                </c:pt>
                <c:pt idx="2">
                  <c:v>169</c:v>
                </c:pt>
                <c:pt idx="3">
                  <c:v>135</c:v>
                </c:pt>
                <c:pt idx="4">
                  <c:v>136</c:v>
                </c:pt>
                <c:pt idx="5">
                  <c:v>176</c:v>
                </c:pt>
                <c:pt idx="6">
                  <c:v>194</c:v>
                </c:pt>
                <c:pt idx="7">
                  <c:v>217</c:v>
                </c:pt>
                <c:pt idx="8">
                  <c:v>261</c:v>
                </c:pt>
                <c:pt idx="9">
                  <c:v>229</c:v>
                </c:pt>
                <c:pt idx="10">
                  <c:v>208</c:v>
                </c:pt>
                <c:pt idx="11">
                  <c:v>130</c:v>
                </c:pt>
                <c:pt idx="12">
                  <c:v>84</c:v>
                </c:pt>
                <c:pt idx="13">
                  <c:v>28</c:v>
                </c:pt>
                <c:pt idx="14">
                  <c:v>14</c:v>
                </c:pt>
                <c:pt idx="15">
                  <c:v>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26-4218-ABAC-BB84D13D5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10.29'!$Y$83:$Y$90</c:f>
              <c:numCache>
                <c:formatCode>#,##0</c:formatCode>
                <c:ptCount val="8"/>
                <c:pt idx="0">
                  <c:v>143</c:v>
                </c:pt>
                <c:pt idx="1">
                  <c:v>120</c:v>
                </c:pt>
                <c:pt idx="2">
                  <c:v>230</c:v>
                </c:pt>
                <c:pt idx="3">
                  <c:v>49</c:v>
                </c:pt>
                <c:pt idx="4">
                  <c:v>23</c:v>
                </c:pt>
                <c:pt idx="5">
                  <c:v>60</c:v>
                </c:pt>
                <c:pt idx="6">
                  <c:v>148</c:v>
                </c:pt>
                <c:pt idx="7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9-4044-B66F-D938DBEEEAB4}"/>
            </c:ext>
          </c:extLst>
        </c:ser>
        <c:ser>
          <c:idx val="1"/>
          <c:order val="1"/>
          <c:tx>
            <c:strRef>
              <c:f>'Table 10.29'!$S$92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10.29'!$Y$93:$Y$100</c:f>
              <c:numCache>
                <c:formatCode>#,##0</c:formatCode>
                <c:ptCount val="8"/>
                <c:pt idx="0">
                  <c:v>96</c:v>
                </c:pt>
                <c:pt idx="1">
                  <c:v>245</c:v>
                </c:pt>
                <c:pt idx="2">
                  <c:v>46</c:v>
                </c:pt>
                <c:pt idx="3">
                  <c:v>222</c:v>
                </c:pt>
                <c:pt idx="4">
                  <c:v>214</c:v>
                </c:pt>
                <c:pt idx="5">
                  <c:v>132</c:v>
                </c:pt>
                <c:pt idx="6">
                  <c:v>9</c:v>
                </c:pt>
                <c:pt idx="7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9-4044-B66F-D938DBEEE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10.29'!$U$8:$Y$8</c:f>
              <c:numCache>
                <c:formatCode>#,##0</c:formatCode>
                <c:ptCount val="5"/>
                <c:pt idx="1">
                  <c:v>32427</c:v>
                </c:pt>
                <c:pt idx="2">
                  <c:v>33807</c:v>
                </c:pt>
                <c:pt idx="3">
                  <c:v>32714.43</c:v>
                </c:pt>
                <c:pt idx="4">
                  <c:v>33575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E-4991-906D-5B661266DFC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4E-4991-906D-5B661266D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10.29'!$V$4:$Z$4</c:f>
              <c:numCache>
                <c:formatCode>#,##0</c:formatCode>
                <c:ptCount val="5"/>
                <c:pt idx="0">
                  <c:v>3361</c:v>
                </c:pt>
                <c:pt idx="1">
                  <c:v>3283</c:v>
                </c:pt>
                <c:pt idx="2">
                  <c:v>3756</c:v>
                </c:pt>
                <c:pt idx="3">
                  <c:v>4226</c:v>
                </c:pt>
                <c:pt idx="4">
                  <c:v>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2E-4DE6-9EE1-AC1B85730830}"/>
            </c:ext>
          </c:extLst>
        </c:ser>
        <c:ser>
          <c:idx val="1"/>
          <c:order val="1"/>
          <c:tx>
            <c:strRef>
              <c:f>'Table 10.29'!$S$7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10.29'!$V$7:$Z$7</c:f>
              <c:numCache>
                <c:formatCode>#,##0</c:formatCode>
                <c:ptCount val="5"/>
                <c:pt idx="0">
                  <c:v>2268</c:v>
                </c:pt>
                <c:pt idx="1">
                  <c:v>2253</c:v>
                </c:pt>
                <c:pt idx="2">
                  <c:v>2531</c:v>
                </c:pt>
                <c:pt idx="3">
                  <c:v>2850</c:v>
                </c:pt>
                <c:pt idx="4">
                  <c:v>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2E-4DE6-9EE1-AC1B85730830}"/>
            </c:ext>
          </c:extLst>
        </c:ser>
        <c:ser>
          <c:idx val="2"/>
          <c:order val="2"/>
          <c:tx>
            <c:strRef>
              <c:f>'Table 10.29'!$S$11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10.29'!$V$11:$Z$11</c:f>
              <c:numCache>
                <c:formatCode>#,##0</c:formatCode>
                <c:ptCount val="5"/>
                <c:pt idx="0">
                  <c:v>2657</c:v>
                </c:pt>
                <c:pt idx="1">
                  <c:v>2626</c:v>
                </c:pt>
                <c:pt idx="2">
                  <c:v>2968</c:v>
                </c:pt>
                <c:pt idx="3">
                  <c:v>3270</c:v>
                </c:pt>
                <c:pt idx="4">
                  <c:v>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2E-4DE6-9EE1-AC1B85730830}"/>
            </c:ext>
          </c:extLst>
        </c:ser>
        <c:ser>
          <c:idx val="3"/>
          <c:order val="3"/>
          <c:tx>
            <c:strRef>
              <c:f>'Table 10.29'!$S$12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10.29'!$V$12:$Z$12</c:f>
              <c:numCache>
                <c:formatCode>#,##0</c:formatCode>
                <c:ptCount val="5"/>
                <c:pt idx="0">
                  <c:v>711</c:v>
                </c:pt>
                <c:pt idx="1">
                  <c:v>656</c:v>
                </c:pt>
                <c:pt idx="2">
                  <c:v>788</c:v>
                </c:pt>
                <c:pt idx="3">
                  <c:v>956</c:v>
                </c:pt>
                <c:pt idx="4">
                  <c:v>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2E-4DE6-9EE1-AC1B85730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10.29'!$AB$15:$AB$33</c:f>
              <c:numCache>
                <c:formatCode>0.0%</c:formatCode>
                <c:ptCount val="19"/>
                <c:pt idx="0">
                  <c:v>0.16012446146481571</c:v>
                </c:pt>
                <c:pt idx="1">
                  <c:v>1.2685495452369555E-2</c:v>
                </c:pt>
                <c:pt idx="2">
                  <c:v>4.3561512685495456E-2</c:v>
                </c:pt>
                <c:pt idx="3">
                  <c:v>5.7443752991862135E-3</c:v>
                </c:pt>
                <c:pt idx="4">
                  <c:v>6.2230732407850646E-2</c:v>
                </c:pt>
                <c:pt idx="5">
                  <c:v>1.6515078985160365E-2</c:v>
                </c:pt>
                <c:pt idx="6">
                  <c:v>7.6112972714217325E-2</c:v>
                </c:pt>
                <c:pt idx="7">
                  <c:v>5.3853518429870753E-2</c:v>
                </c:pt>
                <c:pt idx="8">
                  <c:v>5.4571565342269028E-2</c:v>
                </c:pt>
                <c:pt idx="9">
                  <c:v>2.6328386787936812E-3</c:v>
                </c:pt>
                <c:pt idx="10">
                  <c:v>2.4413595021541407E-2</c:v>
                </c:pt>
                <c:pt idx="11">
                  <c:v>1.3642891335567257E-2</c:v>
                </c:pt>
                <c:pt idx="12">
                  <c:v>3.8774533269506944E-2</c:v>
                </c:pt>
                <c:pt idx="13">
                  <c:v>4.1886069889899472E-2</c:v>
                </c:pt>
                <c:pt idx="14">
                  <c:v>4.5715653422690281E-2</c:v>
                </c:pt>
                <c:pt idx="15">
                  <c:v>7.9224509334609866E-2</c:v>
                </c:pt>
                <c:pt idx="16">
                  <c:v>8.8559119195787461E-2</c:v>
                </c:pt>
                <c:pt idx="17">
                  <c:v>1.0531354715174725E-2</c:v>
                </c:pt>
                <c:pt idx="18">
                  <c:v>4.2843465773097174E-2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E-4FA1-8175-B7A871FA1D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AE-4FA1-8175-B7A871FA1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10.29'!$Z$44:$Z$60</c:f>
              <c:numCache>
                <c:formatCode>#,##0</c:formatCode>
                <c:ptCount val="17"/>
                <c:pt idx="0">
                  <c:v>0</c:v>
                </c:pt>
                <c:pt idx="1">
                  <c:v>75</c:v>
                </c:pt>
                <c:pt idx="2">
                  <c:v>148</c:v>
                </c:pt>
                <c:pt idx="3">
                  <c:v>126</c:v>
                </c:pt>
                <c:pt idx="4">
                  <c:v>174</c:v>
                </c:pt>
                <c:pt idx="5">
                  <c:v>222</c:v>
                </c:pt>
                <c:pt idx="6">
                  <c:v>179</c:v>
                </c:pt>
                <c:pt idx="7">
                  <c:v>190</c:v>
                </c:pt>
                <c:pt idx="8">
                  <c:v>216</c:v>
                </c:pt>
                <c:pt idx="9">
                  <c:v>225</c:v>
                </c:pt>
                <c:pt idx="10">
                  <c:v>211</c:v>
                </c:pt>
                <c:pt idx="11">
                  <c:v>186</c:v>
                </c:pt>
                <c:pt idx="12">
                  <c:v>99</c:v>
                </c:pt>
                <c:pt idx="13">
                  <c:v>41</c:v>
                </c:pt>
                <c:pt idx="14">
                  <c:v>28</c:v>
                </c:pt>
                <c:pt idx="15">
                  <c:v>3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E-407E-82D3-BA3FC8E3E8FE}"/>
            </c:ext>
          </c:extLst>
        </c:ser>
        <c:ser>
          <c:idx val="1"/>
          <c:order val="1"/>
          <c:tx>
            <c:strRef>
              <c:f>'Table 10.29'!$S$62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10.29'!$Z$63:$Z$79</c:f>
              <c:numCache>
                <c:formatCode>#,##0</c:formatCode>
                <c:ptCount val="17"/>
                <c:pt idx="0">
                  <c:v>6</c:v>
                </c:pt>
                <c:pt idx="1">
                  <c:v>50</c:v>
                </c:pt>
                <c:pt idx="2">
                  <c:v>137</c:v>
                </c:pt>
                <c:pt idx="3">
                  <c:v>139</c:v>
                </c:pt>
                <c:pt idx="4">
                  <c:v>152</c:v>
                </c:pt>
                <c:pt idx="5">
                  <c:v>188</c:v>
                </c:pt>
                <c:pt idx="6">
                  <c:v>214</c:v>
                </c:pt>
                <c:pt idx="7">
                  <c:v>218</c:v>
                </c:pt>
                <c:pt idx="8">
                  <c:v>238</c:v>
                </c:pt>
                <c:pt idx="9">
                  <c:v>235</c:v>
                </c:pt>
                <c:pt idx="10">
                  <c:v>208</c:v>
                </c:pt>
                <c:pt idx="11">
                  <c:v>128</c:v>
                </c:pt>
                <c:pt idx="12">
                  <c:v>66</c:v>
                </c:pt>
                <c:pt idx="13">
                  <c:v>25</c:v>
                </c:pt>
                <c:pt idx="14">
                  <c:v>19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E-407E-82D3-BA3FC8E3E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10.29'!$Z$83:$Z$90</c:f>
              <c:numCache>
                <c:formatCode>#,##0</c:formatCode>
                <c:ptCount val="8"/>
                <c:pt idx="0">
                  <c:v>142</c:v>
                </c:pt>
                <c:pt idx="1">
                  <c:v>119</c:v>
                </c:pt>
                <c:pt idx="2">
                  <c:v>240</c:v>
                </c:pt>
                <c:pt idx="3">
                  <c:v>52</c:v>
                </c:pt>
                <c:pt idx="4">
                  <c:v>27</c:v>
                </c:pt>
                <c:pt idx="5">
                  <c:v>55</c:v>
                </c:pt>
                <c:pt idx="6">
                  <c:v>149</c:v>
                </c:pt>
                <c:pt idx="7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2-4CBD-8D5F-E739FB0A21F6}"/>
            </c:ext>
          </c:extLst>
        </c:ser>
        <c:ser>
          <c:idx val="1"/>
          <c:order val="1"/>
          <c:tx>
            <c:strRef>
              <c:f>'Table 10.29'!$S$92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10.29'!$Z$93:$Z$100</c:f>
              <c:numCache>
                <c:formatCode>#,##0</c:formatCode>
                <c:ptCount val="8"/>
                <c:pt idx="0">
                  <c:v>99</c:v>
                </c:pt>
                <c:pt idx="1">
                  <c:v>253</c:v>
                </c:pt>
                <c:pt idx="2">
                  <c:v>52</c:v>
                </c:pt>
                <c:pt idx="3">
                  <c:v>235</c:v>
                </c:pt>
                <c:pt idx="4">
                  <c:v>231</c:v>
                </c:pt>
                <c:pt idx="5">
                  <c:v>100</c:v>
                </c:pt>
                <c:pt idx="6">
                  <c:v>11</c:v>
                </c:pt>
                <c:pt idx="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2-4CBD-8D5F-E739FB0A2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10.3'!$Z$83:$Z$90</c:f>
              <c:numCache>
                <c:formatCode>#,##0</c:formatCode>
                <c:ptCount val="8"/>
                <c:pt idx="0">
                  <c:v>255</c:v>
                </c:pt>
                <c:pt idx="1">
                  <c:v>120</c:v>
                </c:pt>
                <c:pt idx="2">
                  <c:v>530</c:v>
                </c:pt>
                <c:pt idx="3">
                  <c:v>87</c:v>
                </c:pt>
                <c:pt idx="4">
                  <c:v>103</c:v>
                </c:pt>
                <c:pt idx="5">
                  <c:v>85</c:v>
                </c:pt>
                <c:pt idx="6">
                  <c:v>462</c:v>
                </c:pt>
                <c:pt idx="7">
                  <c:v>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3-44E4-93DD-63000C939F1E}"/>
            </c:ext>
          </c:extLst>
        </c:ser>
        <c:ser>
          <c:idx val="1"/>
          <c:order val="1"/>
          <c:tx>
            <c:strRef>
              <c:f>'Table 10.3'!$S$92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10.3'!$Z$93:$Z$100</c:f>
              <c:numCache>
                <c:formatCode>#,##0</c:formatCode>
                <c:ptCount val="8"/>
                <c:pt idx="0">
                  <c:v>170</c:v>
                </c:pt>
                <c:pt idx="1">
                  <c:v>262</c:v>
                </c:pt>
                <c:pt idx="2">
                  <c:v>118</c:v>
                </c:pt>
                <c:pt idx="3">
                  <c:v>398</c:v>
                </c:pt>
                <c:pt idx="4">
                  <c:v>404</c:v>
                </c:pt>
                <c:pt idx="5">
                  <c:v>257</c:v>
                </c:pt>
                <c:pt idx="6">
                  <c:v>37</c:v>
                </c:pt>
                <c:pt idx="7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83-44E4-93DD-63000C939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10.29'!$V$8:$Z$8</c:f>
              <c:numCache>
                <c:formatCode>#,##0</c:formatCode>
                <c:ptCount val="5"/>
                <c:pt idx="0">
                  <c:v>32427</c:v>
                </c:pt>
                <c:pt idx="1">
                  <c:v>33807</c:v>
                </c:pt>
                <c:pt idx="2">
                  <c:v>32714.43</c:v>
                </c:pt>
                <c:pt idx="3">
                  <c:v>33575</c:v>
                </c:pt>
                <c:pt idx="4">
                  <c:v>36610.839999999997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E-4DD2-8D57-6E55B75C439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0E-4DD2-8D57-6E55B75C4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10.30'!$U$4:$Y$4</c:f>
              <c:numCache>
                <c:formatCode>#,##0</c:formatCode>
                <c:ptCount val="5"/>
                <c:pt idx="1">
                  <c:v>7659</c:v>
                </c:pt>
                <c:pt idx="2">
                  <c:v>7763</c:v>
                </c:pt>
                <c:pt idx="3">
                  <c:v>8372</c:v>
                </c:pt>
                <c:pt idx="4">
                  <c:v>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D4-41D4-A492-EF97579D4B7C}"/>
            </c:ext>
          </c:extLst>
        </c:ser>
        <c:ser>
          <c:idx val="1"/>
          <c:order val="1"/>
          <c:tx>
            <c:strRef>
              <c:f>'Table 10.30'!$S$7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10.30'!$U$7:$Y$7</c:f>
              <c:numCache>
                <c:formatCode>#,##0</c:formatCode>
                <c:ptCount val="5"/>
                <c:pt idx="1">
                  <c:v>5211</c:v>
                </c:pt>
                <c:pt idx="2">
                  <c:v>5301</c:v>
                </c:pt>
                <c:pt idx="3">
                  <c:v>5718</c:v>
                </c:pt>
                <c:pt idx="4">
                  <c:v>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D4-41D4-A492-EF97579D4B7C}"/>
            </c:ext>
          </c:extLst>
        </c:ser>
        <c:ser>
          <c:idx val="2"/>
          <c:order val="2"/>
          <c:tx>
            <c:strRef>
              <c:f>'Table 10.30'!$S$11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10.30'!$U$11:$Y$11</c:f>
              <c:numCache>
                <c:formatCode>#,##0</c:formatCode>
                <c:ptCount val="5"/>
                <c:pt idx="1">
                  <c:v>6516</c:v>
                </c:pt>
                <c:pt idx="2">
                  <c:v>6548</c:v>
                </c:pt>
                <c:pt idx="3">
                  <c:v>7003</c:v>
                </c:pt>
                <c:pt idx="4">
                  <c:v>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D4-41D4-A492-EF97579D4B7C}"/>
            </c:ext>
          </c:extLst>
        </c:ser>
        <c:ser>
          <c:idx val="3"/>
          <c:order val="3"/>
          <c:tx>
            <c:strRef>
              <c:f>'Table 10.30'!$S$12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10.30'!$U$12:$Y$12</c:f>
              <c:numCache>
                <c:formatCode>#,##0</c:formatCode>
                <c:ptCount val="5"/>
                <c:pt idx="1">
                  <c:v>1144</c:v>
                </c:pt>
                <c:pt idx="2">
                  <c:v>1216</c:v>
                </c:pt>
                <c:pt idx="3">
                  <c:v>1369</c:v>
                </c:pt>
                <c:pt idx="4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D4-41D4-A492-EF97579D4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10.30'!$AB$15:$AB$33</c:f>
              <c:numCache>
                <c:formatCode>0.0%</c:formatCode>
                <c:ptCount val="19"/>
                <c:pt idx="0">
                  <c:v>0.17180067950169875</c:v>
                </c:pt>
                <c:pt idx="1">
                  <c:v>5.8890147225368061E-3</c:v>
                </c:pt>
                <c:pt idx="2">
                  <c:v>8.1766704416761038E-2</c:v>
                </c:pt>
                <c:pt idx="3">
                  <c:v>1.1664779161947905E-2</c:v>
                </c:pt>
                <c:pt idx="4">
                  <c:v>4.7338618346545867E-2</c:v>
                </c:pt>
                <c:pt idx="5">
                  <c:v>3.9071347678369193E-2</c:v>
                </c:pt>
                <c:pt idx="6">
                  <c:v>7.2706681766704417E-2</c:v>
                </c:pt>
                <c:pt idx="7">
                  <c:v>4.575311438278596E-2</c:v>
                </c:pt>
                <c:pt idx="8">
                  <c:v>3.4881087202718007E-2</c:v>
                </c:pt>
                <c:pt idx="9">
                  <c:v>2.9445073612684031E-3</c:v>
                </c:pt>
                <c:pt idx="10">
                  <c:v>1.7440543601359004E-2</c:v>
                </c:pt>
                <c:pt idx="11">
                  <c:v>1.4835787089467724E-2</c:v>
                </c:pt>
                <c:pt idx="12">
                  <c:v>2.740656851642129E-2</c:v>
                </c:pt>
                <c:pt idx="13">
                  <c:v>6.4779161947904867E-2</c:v>
                </c:pt>
                <c:pt idx="14">
                  <c:v>3.997734994337486E-2</c:v>
                </c:pt>
                <c:pt idx="15">
                  <c:v>7.032842582106455E-2</c:v>
                </c:pt>
                <c:pt idx="16">
                  <c:v>0.10215175537938845</c:v>
                </c:pt>
                <c:pt idx="17">
                  <c:v>7.2480181200453003E-3</c:v>
                </c:pt>
                <c:pt idx="18">
                  <c:v>2.9898074745186864E-2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A-4CFC-B5F8-B064C1BE61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A-4CFC-B5F8-B064C1BE6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10.30'!$Y$44:$Y$60</c:f>
              <c:numCache>
                <c:formatCode>#,##0</c:formatCode>
                <c:ptCount val="17"/>
                <c:pt idx="0">
                  <c:v>19</c:v>
                </c:pt>
                <c:pt idx="1">
                  <c:v>127</c:v>
                </c:pt>
                <c:pt idx="2">
                  <c:v>332</c:v>
                </c:pt>
                <c:pt idx="3">
                  <c:v>496</c:v>
                </c:pt>
                <c:pt idx="4">
                  <c:v>519</c:v>
                </c:pt>
                <c:pt idx="5">
                  <c:v>434</c:v>
                </c:pt>
                <c:pt idx="6">
                  <c:v>340</c:v>
                </c:pt>
                <c:pt idx="7">
                  <c:v>401</c:v>
                </c:pt>
                <c:pt idx="8">
                  <c:v>459</c:v>
                </c:pt>
                <c:pt idx="9">
                  <c:v>442</c:v>
                </c:pt>
                <c:pt idx="10">
                  <c:v>479</c:v>
                </c:pt>
                <c:pt idx="11">
                  <c:v>404</c:v>
                </c:pt>
                <c:pt idx="12">
                  <c:v>230</c:v>
                </c:pt>
                <c:pt idx="13">
                  <c:v>120</c:v>
                </c:pt>
                <c:pt idx="14">
                  <c:v>42</c:v>
                </c:pt>
                <c:pt idx="15">
                  <c:v>19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9-4CF0-A29F-F91DE7EB824D}"/>
            </c:ext>
          </c:extLst>
        </c:ser>
        <c:ser>
          <c:idx val="1"/>
          <c:order val="1"/>
          <c:tx>
            <c:strRef>
              <c:f>'Table 10.30'!$S$62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10.30'!$Y$63:$Y$79</c:f>
              <c:numCache>
                <c:formatCode>#,##0</c:formatCode>
                <c:ptCount val="17"/>
                <c:pt idx="0">
                  <c:v>19</c:v>
                </c:pt>
                <c:pt idx="1">
                  <c:v>142</c:v>
                </c:pt>
                <c:pt idx="2">
                  <c:v>306</c:v>
                </c:pt>
                <c:pt idx="3">
                  <c:v>457</c:v>
                </c:pt>
                <c:pt idx="4">
                  <c:v>419</c:v>
                </c:pt>
                <c:pt idx="5">
                  <c:v>359</c:v>
                </c:pt>
                <c:pt idx="6">
                  <c:v>322</c:v>
                </c:pt>
                <c:pt idx="7">
                  <c:v>367</c:v>
                </c:pt>
                <c:pt idx="8">
                  <c:v>475</c:v>
                </c:pt>
                <c:pt idx="9">
                  <c:v>488</c:v>
                </c:pt>
                <c:pt idx="10">
                  <c:v>465</c:v>
                </c:pt>
                <c:pt idx="11">
                  <c:v>310</c:v>
                </c:pt>
                <c:pt idx="12">
                  <c:v>183</c:v>
                </c:pt>
                <c:pt idx="13">
                  <c:v>64</c:v>
                </c:pt>
                <c:pt idx="14">
                  <c:v>27</c:v>
                </c:pt>
                <c:pt idx="15">
                  <c:v>18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9-4CF0-A29F-F91DE7EB8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10.30'!$Y$83:$Y$90</c:f>
              <c:numCache>
                <c:formatCode>#,##0</c:formatCode>
                <c:ptCount val="8"/>
                <c:pt idx="0">
                  <c:v>304</c:v>
                </c:pt>
                <c:pt idx="1">
                  <c:v>191</c:v>
                </c:pt>
                <c:pt idx="2">
                  <c:v>469</c:v>
                </c:pt>
                <c:pt idx="3">
                  <c:v>137</c:v>
                </c:pt>
                <c:pt idx="4">
                  <c:v>76</c:v>
                </c:pt>
                <c:pt idx="5">
                  <c:v>129</c:v>
                </c:pt>
                <c:pt idx="6">
                  <c:v>366</c:v>
                </c:pt>
                <c:pt idx="7">
                  <c:v>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6-4892-8836-6ADD1721DC6E}"/>
            </c:ext>
          </c:extLst>
        </c:ser>
        <c:ser>
          <c:idx val="1"/>
          <c:order val="1"/>
          <c:tx>
            <c:strRef>
              <c:f>'Table 10.30'!$S$92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10.30'!$Y$93:$Y$100</c:f>
              <c:numCache>
                <c:formatCode>#,##0</c:formatCode>
                <c:ptCount val="8"/>
                <c:pt idx="0">
                  <c:v>169</c:v>
                </c:pt>
                <c:pt idx="1">
                  <c:v>457</c:v>
                </c:pt>
                <c:pt idx="2">
                  <c:v>83</c:v>
                </c:pt>
                <c:pt idx="3">
                  <c:v>512</c:v>
                </c:pt>
                <c:pt idx="4">
                  <c:v>395</c:v>
                </c:pt>
                <c:pt idx="5">
                  <c:v>286</c:v>
                </c:pt>
                <c:pt idx="6">
                  <c:v>16</c:v>
                </c:pt>
                <c:pt idx="7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6-4892-8836-6ADD1721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10.30'!$U$8:$Y$8</c:f>
              <c:numCache>
                <c:formatCode>#,##0</c:formatCode>
                <c:ptCount val="5"/>
                <c:pt idx="1">
                  <c:v>29467.32</c:v>
                </c:pt>
                <c:pt idx="2">
                  <c:v>32088.5</c:v>
                </c:pt>
                <c:pt idx="3">
                  <c:v>32744</c:v>
                </c:pt>
                <c:pt idx="4">
                  <c:v>33034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2-4C94-821F-530B0F3858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D2-4C94-821F-530B0F385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10.30'!$V$4:$Z$4</c:f>
              <c:numCache>
                <c:formatCode>#,##0</c:formatCode>
                <c:ptCount val="5"/>
                <c:pt idx="0">
                  <c:v>7659</c:v>
                </c:pt>
                <c:pt idx="1">
                  <c:v>7763</c:v>
                </c:pt>
                <c:pt idx="2">
                  <c:v>8372</c:v>
                </c:pt>
                <c:pt idx="3">
                  <c:v>9367</c:v>
                </c:pt>
                <c:pt idx="4">
                  <c:v>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6E-48FC-85EA-DF7347F67169}"/>
            </c:ext>
          </c:extLst>
        </c:ser>
        <c:ser>
          <c:idx val="1"/>
          <c:order val="1"/>
          <c:tx>
            <c:strRef>
              <c:f>'Table 10.30'!$S$7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10.30'!$V$7:$Z$7</c:f>
              <c:numCache>
                <c:formatCode>#,##0</c:formatCode>
                <c:ptCount val="5"/>
                <c:pt idx="0">
                  <c:v>5211</c:v>
                </c:pt>
                <c:pt idx="1">
                  <c:v>5301</c:v>
                </c:pt>
                <c:pt idx="2">
                  <c:v>5718</c:v>
                </c:pt>
                <c:pt idx="3">
                  <c:v>6386</c:v>
                </c:pt>
                <c:pt idx="4">
                  <c:v>5989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6E-48FC-85EA-DF7347F67169}"/>
            </c:ext>
          </c:extLst>
        </c:ser>
        <c:ser>
          <c:idx val="2"/>
          <c:order val="2"/>
          <c:tx>
            <c:strRef>
              <c:f>'Table 10.30'!$S$11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10.30'!$V$11:$Z$11</c:f>
              <c:numCache>
                <c:formatCode>#,##0</c:formatCode>
                <c:ptCount val="5"/>
                <c:pt idx="0">
                  <c:v>6516</c:v>
                </c:pt>
                <c:pt idx="1">
                  <c:v>6548</c:v>
                </c:pt>
                <c:pt idx="2">
                  <c:v>7003</c:v>
                </c:pt>
                <c:pt idx="3">
                  <c:v>7826</c:v>
                </c:pt>
                <c:pt idx="4">
                  <c:v>7474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6E-48FC-85EA-DF7347F67169}"/>
            </c:ext>
          </c:extLst>
        </c:ser>
        <c:ser>
          <c:idx val="3"/>
          <c:order val="3"/>
          <c:tx>
            <c:strRef>
              <c:f>'Table 10.30'!$S$12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10.30'!$V$12:$Z$12</c:f>
              <c:numCache>
                <c:formatCode>#,##0</c:formatCode>
                <c:ptCount val="5"/>
                <c:pt idx="0">
                  <c:v>1144</c:v>
                </c:pt>
                <c:pt idx="1">
                  <c:v>1216</c:v>
                </c:pt>
                <c:pt idx="2">
                  <c:v>1369</c:v>
                </c:pt>
                <c:pt idx="3">
                  <c:v>1539</c:v>
                </c:pt>
                <c:pt idx="4">
                  <c:v>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6E-48FC-85EA-DF7347F67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10.30'!$AB$15:$AB$33</c:f>
              <c:numCache>
                <c:formatCode>0.0%</c:formatCode>
                <c:ptCount val="19"/>
                <c:pt idx="0">
                  <c:v>0.17180067950169875</c:v>
                </c:pt>
                <c:pt idx="1">
                  <c:v>5.8890147225368061E-3</c:v>
                </c:pt>
                <c:pt idx="2">
                  <c:v>8.1766704416761038E-2</c:v>
                </c:pt>
                <c:pt idx="3">
                  <c:v>1.1664779161947905E-2</c:v>
                </c:pt>
                <c:pt idx="4">
                  <c:v>4.7338618346545867E-2</c:v>
                </c:pt>
                <c:pt idx="5">
                  <c:v>3.9071347678369193E-2</c:v>
                </c:pt>
                <c:pt idx="6">
                  <c:v>7.2706681766704417E-2</c:v>
                </c:pt>
                <c:pt idx="7">
                  <c:v>4.575311438278596E-2</c:v>
                </c:pt>
                <c:pt idx="8">
                  <c:v>3.4881087202718007E-2</c:v>
                </c:pt>
                <c:pt idx="9">
                  <c:v>2.9445073612684031E-3</c:v>
                </c:pt>
                <c:pt idx="10">
                  <c:v>1.7440543601359004E-2</c:v>
                </c:pt>
                <c:pt idx="11">
                  <c:v>1.4835787089467724E-2</c:v>
                </c:pt>
                <c:pt idx="12">
                  <c:v>2.740656851642129E-2</c:v>
                </c:pt>
                <c:pt idx="13">
                  <c:v>6.4779161947904867E-2</c:v>
                </c:pt>
                <c:pt idx="14">
                  <c:v>3.997734994337486E-2</c:v>
                </c:pt>
                <c:pt idx="15">
                  <c:v>7.032842582106455E-2</c:v>
                </c:pt>
                <c:pt idx="16">
                  <c:v>0.10215175537938845</c:v>
                </c:pt>
                <c:pt idx="17">
                  <c:v>7.2480181200453003E-3</c:v>
                </c:pt>
                <c:pt idx="18">
                  <c:v>2.9898074745186864E-2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9-4035-857B-73AE178D38D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9-4035-857B-73AE178D3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10.30'!$Z$44:$Z$60</c:f>
              <c:numCache>
                <c:formatCode>#,##0</c:formatCode>
                <c:ptCount val="17"/>
                <c:pt idx="0">
                  <c:v>10</c:v>
                </c:pt>
                <c:pt idx="1">
                  <c:v>93</c:v>
                </c:pt>
                <c:pt idx="2">
                  <c:v>315</c:v>
                </c:pt>
                <c:pt idx="3">
                  <c:v>493</c:v>
                </c:pt>
                <c:pt idx="4">
                  <c:v>532</c:v>
                </c:pt>
                <c:pt idx="5">
                  <c:v>405</c:v>
                </c:pt>
                <c:pt idx="6">
                  <c:v>319</c:v>
                </c:pt>
                <c:pt idx="7">
                  <c:v>350</c:v>
                </c:pt>
                <c:pt idx="8">
                  <c:v>432</c:v>
                </c:pt>
                <c:pt idx="9">
                  <c:v>406</c:v>
                </c:pt>
                <c:pt idx="10">
                  <c:v>444</c:v>
                </c:pt>
                <c:pt idx="11">
                  <c:v>384</c:v>
                </c:pt>
                <c:pt idx="12">
                  <c:v>198</c:v>
                </c:pt>
                <c:pt idx="13">
                  <c:v>109</c:v>
                </c:pt>
                <c:pt idx="14">
                  <c:v>46</c:v>
                </c:pt>
                <c:pt idx="15">
                  <c:v>27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D3-423B-94B3-AE55CB598AE7}"/>
            </c:ext>
          </c:extLst>
        </c:ser>
        <c:ser>
          <c:idx val="1"/>
          <c:order val="1"/>
          <c:tx>
            <c:strRef>
              <c:f>'Table 10.30'!$S$62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10.30'!$Z$63:$Z$79</c:f>
              <c:numCache>
                <c:formatCode>#,##0</c:formatCode>
                <c:ptCount val="17"/>
                <c:pt idx="0">
                  <c:v>16</c:v>
                </c:pt>
                <c:pt idx="1">
                  <c:v>114</c:v>
                </c:pt>
                <c:pt idx="2">
                  <c:v>346</c:v>
                </c:pt>
                <c:pt idx="3">
                  <c:v>418</c:v>
                </c:pt>
                <c:pt idx="4">
                  <c:v>431</c:v>
                </c:pt>
                <c:pt idx="5">
                  <c:v>355</c:v>
                </c:pt>
                <c:pt idx="6">
                  <c:v>328</c:v>
                </c:pt>
                <c:pt idx="7">
                  <c:v>401</c:v>
                </c:pt>
                <c:pt idx="8">
                  <c:v>423</c:v>
                </c:pt>
                <c:pt idx="9">
                  <c:v>440</c:v>
                </c:pt>
                <c:pt idx="10">
                  <c:v>425</c:v>
                </c:pt>
                <c:pt idx="11">
                  <c:v>320</c:v>
                </c:pt>
                <c:pt idx="12">
                  <c:v>147</c:v>
                </c:pt>
                <c:pt idx="13">
                  <c:v>61</c:v>
                </c:pt>
                <c:pt idx="14">
                  <c:v>24</c:v>
                </c:pt>
                <c:pt idx="15">
                  <c:v>20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D3-423B-94B3-AE55CB598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10.30'!$Z$83:$Z$90</c:f>
              <c:numCache>
                <c:formatCode>#,##0</c:formatCode>
                <c:ptCount val="8"/>
                <c:pt idx="0">
                  <c:v>275</c:v>
                </c:pt>
                <c:pt idx="1">
                  <c:v>187</c:v>
                </c:pt>
                <c:pt idx="2">
                  <c:v>480</c:v>
                </c:pt>
                <c:pt idx="3">
                  <c:v>133</c:v>
                </c:pt>
                <c:pt idx="4">
                  <c:v>72</c:v>
                </c:pt>
                <c:pt idx="5">
                  <c:v>119</c:v>
                </c:pt>
                <c:pt idx="6">
                  <c:v>350</c:v>
                </c:pt>
                <c:pt idx="7">
                  <c:v>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3-4A42-8ACE-6B13F345C60A}"/>
            </c:ext>
          </c:extLst>
        </c:ser>
        <c:ser>
          <c:idx val="1"/>
          <c:order val="1"/>
          <c:tx>
            <c:strRef>
              <c:f>'Table 10.30'!$S$92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10.30'!$Z$93:$Z$100</c:f>
              <c:numCache>
                <c:formatCode>#,##0</c:formatCode>
                <c:ptCount val="8"/>
                <c:pt idx="0">
                  <c:v>173</c:v>
                </c:pt>
                <c:pt idx="1">
                  <c:v>441</c:v>
                </c:pt>
                <c:pt idx="2">
                  <c:v>93</c:v>
                </c:pt>
                <c:pt idx="3">
                  <c:v>512</c:v>
                </c:pt>
                <c:pt idx="4">
                  <c:v>389</c:v>
                </c:pt>
                <c:pt idx="5">
                  <c:v>271</c:v>
                </c:pt>
                <c:pt idx="6">
                  <c:v>27</c:v>
                </c:pt>
                <c:pt idx="7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3-4A42-8ACE-6B13F345C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10.1'!$Y$44:$Y$60</c:f>
              <c:numCache>
                <c:formatCode>#,##0</c:formatCode>
                <c:ptCount val="17"/>
                <c:pt idx="0">
                  <c:v>0</c:v>
                </c:pt>
                <c:pt idx="1">
                  <c:v>45</c:v>
                </c:pt>
                <c:pt idx="2">
                  <c:v>322</c:v>
                </c:pt>
                <c:pt idx="3">
                  <c:v>1165</c:v>
                </c:pt>
                <c:pt idx="4">
                  <c:v>2012</c:v>
                </c:pt>
                <c:pt idx="5">
                  <c:v>1500</c:v>
                </c:pt>
                <c:pt idx="6">
                  <c:v>1056</c:v>
                </c:pt>
                <c:pt idx="7">
                  <c:v>664</c:v>
                </c:pt>
                <c:pt idx="8">
                  <c:v>689</c:v>
                </c:pt>
                <c:pt idx="9">
                  <c:v>522</c:v>
                </c:pt>
                <c:pt idx="10">
                  <c:v>640</c:v>
                </c:pt>
                <c:pt idx="11">
                  <c:v>460</c:v>
                </c:pt>
                <c:pt idx="12">
                  <c:v>395</c:v>
                </c:pt>
                <c:pt idx="13">
                  <c:v>238</c:v>
                </c:pt>
                <c:pt idx="14">
                  <c:v>97</c:v>
                </c:pt>
                <c:pt idx="15">
                  <c:v>24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6A-4B65-8818-63C5D94BAC1A}"/>
            </c:ext>
          </c:extLst>
        </c:ser>
        <c:ser>
          <c:idx val="1"/>
          <c:order val="1"/>
          <c:tx>
            <c:strRef>
              <c:f>'Table 10.1'!$S$62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10.1'!$Y$63:$Y$79</c:f>
              <c:numCache>
                <c:formatCode>#,##0</c:formatCode>
                <c:ptCount val="17"/>
                <c:pt idx="0">
                  <c:v>1</c:v>
                </c:pt>
                <c:pt idx="1">
                  <c:v>70</c:v>
                </c:pt>
                <c:pt idx="2">
                  <c:v>437</c:v>
                </c:pt>
                <c:pt idx="3">
                  <c:v>1298</c:v>
                </c:pt>
                <c:pt idx="4">
                  <c:v>1772</c:v>
                </c:pt>
                <c:pt idx="5">
                  <c:v>1339</c:v>
                </c:pt>
                <c:pt idx="6">
                  <c:v>805</c:v>
                </c:pt>
                <c:pt idx="7">
                  <c:v>566</c:v>
                </c:pt>
                <c:pt idx="8">
                  <c:v>444</c:v>
                </c:pt>
                <c:pt idx="9">
                  <c:v>483</c:v>
                </c:pt>
                <c:pt idx="10">
                  <c:v>556</c:v>
                </c:pt>
                <c:pt idx="11">
                  <c:v>428</c:v>
                </c:pt>
                <c:pt idx="12">
                  <c:v>314</c:v>
                </c:pt>
                <c:pt idx="13">
                  <c:v>164</c:v>
                </c:pt>
                <c:pt idx="14">
                  <c:v>49</c:v>
                </c:pt>
                <c:pt idx="15">
                  <c:v>18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6A-4B65-8818-63C5D94BA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10.3'!$V$8:$Z$8</c:f>
              <c:numCache>
                <c:formatCode>#,##0</c:formatCode>
                <c:ptCount val="5"/>
                <c:pt idx="0">
                  <c:v>40599.230000000003</c:v>
                </c:pt>
                <c:pt idx="1">
                  <c:v>43286.7</c:v>
                </c:pt>
                <c:pt idx="2">
                  <c:v>43621</c:v>
                </c:pt>
                <c:pt idx="3">
                  <c:v>46675</c:v>
                </c:pt>
                <c:pt idx="4">
                  <c:v>45345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4-45DC-86BE-324E37C928D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4-45DC-86BE-324E37C92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10.30'!$V$8:$Z$8</c:f>
              <c:numCache>
                <c:formatCode>#,##0</c:formatCode>
                <c:ptCount val="5"/>
                <c:pt idx="0">
                  <c:v>29467.32</c:v>
                </c:pt>
                <c:pt idx="1">
                  <c:v>32088.5</c:v>
                </c:pt>
                <c:pt idx="2">
                  <c:v>32744</c:v>
                </c:pt>
                <c:pt idx="3">
                  <c:v>33034</c:v>
                </c:pt>
                <c:pt idx="4">
                  <c:v>34560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D9-4A26-98A2-65C4084AAB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D9-4A26-98A2-65C4084A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10.31'!$U$4:$Y$4</c:f>
              <c:numCache>
                <c:formatCode>#,##0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4-4451-B82E-9A6A4CA4DE98}"/>
            </c:ext>
          </c:extLst>
        </c:ser>
        <c:ser>
          <c:idx val="1"/>
          <c:order val="1"/>
          <c:tx>
            <c:strRef>
              <c:f>'Table 10.31'!$S$7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10.31'!$U$7:$Y$7</c:f>
              <c:numCache>
                <c:formatCode>#,##0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94-4451-B82E-9A6A4CA4DE98}"/>
            </c:ext>
          </c:extLst>
        </c:ser>
        <c:ser>
          <c:idx val="2"/>
          <c:order val="2"/>
          <c:tx>
            <c:strRef>
              <c:f>'Table 10.31'!$S$11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10.31'!$U$11:$Y$11</c:f>
              <c:numCache>
                <c:formatCode>#,##0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94-4451-B82E-9A6A4CA4DE98}"/>
            </c:ext>
          </c:extLst>
        </c:ser>
        <c:ser>
          <c:idx val="3"/>
          <c:order val="3"/>
          <c:tx>
            <c:strRef>
              <c:f>'Table 10.31'!$S$12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10.31'!$U$12:$Y$12</c:f>
              <c:numCache>
                <c:formatCode>#,##0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94-4451-B82E-9A6A4CA4D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10.31'!$AB$15:$AB$33</c:f>
              <c:numCache>
                <c:formatCode>0.0%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BD89-4ADF-AFA5-C3E8B61BC4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89-4ADF-AFA5-C3E8B61BC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10.31'!$Y$44:$Y$60</c:f>
              <c:numCache>
                <c:formatCode>#,##0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E3DC-4ADE-881C-67CB1C2E8052}"/>
            </c:ext>
          </c:extLst>
        </c:ser>
        <c:ser>
          <c:idx val="1"/>
          <c:order val="1"/>
          <c:tx>
            <c:strRef>
              <c:f>'Table 10.31'!$S$62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10.31'!$Y$63:$Y$79</c:f>
              <c:numCache>
                <c:formatCode>#,##0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E3DC-4ADE-881C-67CB1C2E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10.31'!$Y$83:$Y$90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4C93-47AC-8BF9-7DE8E6862E87}"/>
            </c:ext>
          </c:extLst>
        </c:ser>
        <c:ser>
          <c:idx val="1"/>
          <c:order val="1"/>
          <c:tx>
            <c:strRef>
              <c:f>'Table 10.31'!$S$92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10.31'!$Y$93:$Y$100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4C93-47AC-8BF9-7DE8E6862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10.31'!$U$8:$Y$8</c:f>
              <c:numCache>
                <c:formatCode>#,##0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0-465C-B67F-0CD63E63AC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20-465C-B67F-0CD63E63A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10.31'!$V$4:$Z$4</c:f>
              <c:numCache>
                <c:formatCode>#,##0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6-4A69-AA41-5CBBC1BA4018}"/>
            </c:ext>
          </c:extLst>
        </c:ser>
        <c:ser>
          <c:idx val="1"/>
          <c:order val="1"/>
          <c:tx>
            <c:strRef>
              <c:f>'Table 10.31'!$S$7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10.31'!$V$7:$Z$7</c:f>
              <c:numCache>
                <c:formatCode>#,##0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6-4A69-AA41-5CBBC1BA4018}"/>
            </c:ext>
          </c:extLst>
        </c:ser>
        <c:ser>
          <c:idx val="2"/>
          <c:order val="2"/>
          <c:tx>
            <c:strRef>
              <c:f>'Table 10.31'!$S$11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10.31'!$V$11:$Z$11</c:f>
              <c:numCache>
                <c:formatCode>#,##0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6-4A69-AA41-5CBBC1BA4018}"/>
            </c:ext>
          </c:extLst>
        </c:ser>
        <c:ser>
          <c:idx val="3"/>
          <c:order val="3"/>
          <c:tx>
            <c:strRef>
              <c:f>'Table 10.31'!$S$12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10.31'!$V$12:$Z$12</c:f>
              <c:numCache>
                <c:formatCode>#,##0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66-4A69-AA41-5CBBC1BA4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10.31'!$AB$15:$AB$33</c:f>
              <c:numCache>
                <c:formatCode>0.0%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54AD-4B5E-9B38-CF270714C1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D-4B5E-9B38-CF270714C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10.31'!$Z$44:$Z$60</c:f>
              <c:numCache>
                <c:formatCode>#,##0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88CF-45FE-B7F8-2FD241197868}"/>
            </c:ext>
          </c:extLst>
        </c:ser>
        <c:ser>
          <c:idx val="1"/>
          <c:order val="1"/>
          <c:tx>
            <c:strRef>
              <c:f>'Table 10.31'!$S$62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10.31'!$Z$63:$Z$79</c:f>
              <c:numCache>
                <c:formatCode>#,##0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88CF-45FE-B7F8-2FD241197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10.31'!$Z$83:$Z$90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57F0-4FA4-9D68-637CE5585149}"/>
            </c:ext>
          </c:extLst>
        </c:ser>
        <c:ser>
          <c:idx val="1"/>
          <c:order val="1"/>
          <c:tx>
            <c:strRef>
              <c:f>'Table 10.31'!$S$92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10.31'!$Z$93:$Z$100</c:f>
              <c:numCache>
                <c:formatCode>#,##0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57F0-4FA4-9D68-637CE5585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10.4'!$U$4:$Y$4</c:f>
              <c:numCache>
                <c:formatCode>#,##0</c:formatCode>
                <c:ptCount val="5"/>
                <c:pt idx="1">
                  <c:v>15440</c:v>
                </c:pt>
                <c:pt idx="2">
                  <c:v>15434</c:v>
                </c:pt>
                <c:pt idx="3">
                  <c:v>16298</c:v>
                </c:pt>
                <c:pt idx="4">
                  <c:v>17326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7F-49C6-8684-C92B5EF26A2A}"/>
            </c:ext>
          </c:extLst>
        </c:ser>
        <c:ser>
          <c:idx val="1"/>
          <c:order val="1"/>
          <c:tx>
            <c:strRef>
              <c:f>'Table 10.4'!$S$7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10.4'!$U$7:$Y$7</c:f>
              <c:numCache>
                <c:formatCode>#,##0</c:formatCode>
                <c:ptCount val="5"/>
                <c:pt idx="1">
                  <c:v>11203</c:v>
                </c:pt>
                <c:pt idx="2">
                  <c:v>11418</c:v>
                </c:pt>
                <c:pt idx="3">
                  <c:v>11908</c:v>
                </c:pt>
                <c:pt idx="4">
                  <c:v>12596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7F-49C6-8684-C92B5EF26A2A}"/>
            </c:ext>
          </c:extLst>
        </c:ser>
        <c:ser>
          <c:idx val="2"/>
          <c:order val="2"/>
          <c:tx>
            <c:strRef>
              <c:f>'Table 10.4'!$S$11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10.4'!$U$11:$Y$11</c:f>
              <c:numCache>
                <c:formatCode>#,##0</c:formatCode>
                <c:ptCount val="5"/>
                <c:pt idx="1">
                  <c:v>12776</c:v>
                </c:pt>
                <c:pt idx="2">
                  <c:v>12672</c:v>
                </c:pt>
                <c:pt idx="3">
                  <c:v>13354</c:v>
                </c:pt>
                <c:pt idx="4">
                  <c:v>14216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7F-49C6-8684-C92B5EF26A2A}"/>
            </c:ext>
          </c:extLst>
        </c:ser>
        <c:ser>
          <c:idx val="3"/>
          <c:order val="3"/>
          <c:tx>
            <c:strRef>
              <c:f>'Table 10.4'!$S$12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10.4'!$U$12:$Y$12</c:f>
              <c:numCache>
                <c:formatCode>#,##0</c:formatCode>
                <c:ptCount val="5"/>
                <c:pt idx="1">
                  <c:v>2662</c:v>
                </c:pt>
                <c:pt idx="2">
                  <c:v>2764</c:v>
                </c:pt>
                <c:pt idx="3">
                  <c:v>2944</c:v>
                </c:pt>
                <c:pt idx="4">
                  <c:v>3113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7F-49C6-8684-C92B5EF26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10.31'!$V$8:$Z$8</c:f>
              <c:numCache>
                <c:formatCode>#,##0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79-4757-A5BA-BE0535777A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79-4757-A5BA-BE0535777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10.32'!$U$4:$Y$4</c:f>
              <c:numCache>
                <c:formatCode>#,##0</c:formatCode>
                <c:ptCount val="5"/>
                <c:pt idx="1">
                  <c:v>66089</c:v>
                </c:pt>
                <c:pt idx="2">
                  <c:v>65692</c:v>
                </c:pt>
                <c:pt idx="3">
                  <c:v>67908</c:v>
                </c:pt>
                <c:pt idx="4">
                  <c:v>70438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B-4035-98F5-5F81BF6294AC}"/>
            </c:ext>
          </c:extLst>
        </c:ser>
        <c:ser>
          <c:idx val="1"/>
          <c:order val="1"/>
          <c:tx>
            <c:strRef>
              <c:f>'Table 10.32'!$S$7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10.32'!$U$7:$Y$7</c:f>
              <c:numCache>
                <c:formatCode>#,##0</c:formatCode>
                <c:ptCount val="5"/>
                <c:pt idx="1">
                  <c:v>48175</c:v>
                </c:pt>
                <c:pt idx="2">
                  <c:v>48243</c:v>
                </c:pt>
                <c:pt idx="3">
                  <c:v>49049</c:v>
                </c:pt>
                <c:pt idx="4">
                  <c:v>50072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6B-4035-98F5-5F81BF6294AC}"/>
            </c:ext>
          </c:extLst>
        </c:ser>
        <c:ser>
          <c:idx val="2"/>
          <c:order val="2"/>
          <c:tx>
            <c:strRef>
              <c:f>'Table 10.32'!$S$11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10.32'!$U$11:$Y$11</c:f>
              <c:numCache>
                <c:formatCode>#,##0</c:formatCode>
                <c:ptCount val="5"/>
                <c:pt idx="1">
                  <c:v>60363</c:v>
                </c:pt>
                <c:pt idx="2">
                  <c:v>59821</c:v>
                </c:pt>
                <c:pt idx="3">
                  <c:v>61794</c:v>
                </c:pt>
                <c:pt idx="4">
                  <c:v>64058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6B-4035-98F5-5F81BF6294AC}"/>
            </c:ext>
          </c:extLst>
        </c:ser>
        <c:ser>
          <c:idx val="3"/>
          <c:order val="3"/>
          <c:tx>
            <c:strRef>
              <c:f>'Table 10.32'!$S$12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10.32'!$U$12:$Y$12</c:f>
              <c:numCache>
                <c:formatCode>#,##0</c:formatCode>
                <c:ptCount val="5"/>
                <c:pt idx="1">
                  <c:v>5727</c:v>
                </c:pt>
                <c:pt idx="2">
                  <c:v>5868</c:v>
                </c:pt>
                <c:pt idx="3">
                  <c:v>6114</c:v>
                </c:pt>
                <c:pt idx="4">
                  <c:v>6382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6B-4035-98F5-5F81BF629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10.32'!$AB$15:$AB$33</c:f>
              <c:numCache>
                <c:formatCode>0.0%</c:formatCode>
                <c:ptCount val="19"/>
                <c:pt idx="0">
                  <c:v>5.4190751445086704E-3</c:v>
                </c:pt>
                <c:pt idx="1">
                  <c:v>6.6279457536682967E-3</c:v>
                </c:pt>
                <c:pt idx="2">
                  <c:v>5.0286238328145841E-2</c:v>
                </c:pt>
                <c:pt idx="3">
                  <c:v>7.3921742996887509E-3</c:v>
                </c:pt>
                <c:pt idx="4">
                  <c:v>6.6904735437972429E-2</c:v>
                </c:pt>
                <c:pt idx="5">
                  <c:v>3.0152289906625166E-2</c:v>
                </c:pt>
                <c:pt idx="6">
                  <c:v>8.7024788795020014E-2</c:v>
                </c:pt>
                <c:pt idx="7">
                  <c:v>7.2073699421965315E-2</c:v>
                </c:pt>
                <c:pt idx="8">
                  <c:v>3.2583926189417516E-2</c:v>
                </c:pt>
                <c:pt idx="9">
                  <c:v>1.3867274344152957E-2</c:v>
                </c:pt>
                <c:pt idx="10">
                  <c:v>3.7516674077367716E-2</c:v>
                </c:pt>
                <c:pt idx="11">
                  <c:v>1.5048354824366386E-2</c:v>
                </c:pt>
                <c:pt idx="12">
                  <c:v>6.7002000889284125E-2</c:v>
                </c:pt>
                <c:pt idx="13">
                  <c:v>9.3819475322365495E-2</c:v>
                </c:pt>
                <c:pt idx="14">
                  <c:v>6.7696754112939087E-2</c:v>
                </c:pt>
                <c:pt idx="15">
                  <c:v>8.8108603823921744E-2</c:v>
                </c:pt>
                <c:pt idx="16">
                  <c:v>0.16519842152067585</c:v>
                </c:pt>
                <c:pt idx="17">
                  <c:v>2.2579479768786128E-2</c:v>
                </c:pt>
                <c:pt idx="18">
                  <c:v>3.7363828368163626E-2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6-4FC6-9E2F-BDD1A952F6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6-4FC6-9E2F-BDD1A952F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10.32'!$Y$44:$Y$60</c:f>
              <c:numCache>
                <c:formatCode>#,##0</c:formatCode>
                <c:ptCount val="17"/>
                <c:pt idx="0">
                  <c:v>19</c:v>
                </c:pt>
                <c:pt idx="1">
                  <c:v>482</c:v>
                </c:pt>
                <c:pt idx="2">
                  <c:v>1742</c:v>
                </c:pt>
                <c:pt idx="3">
                  <c:v>3432</c:v>
                </c:pt>
                <c:pt idx="4">
                  <c:v>4614</c:v>
                </c:pt>
                <c:pt idx="5">
                  <c:v>4637</c:v>
                </c:pt>
                <c:pt idx="6">
                  <c:v>4012</c:v>
                </c:pt>
                <c:pt idx="7">
                  <c:v>3477</c:v>
                </c:pt>
                <c:pt idx="8">
                  <c:v>3278</c:v>
                </c:pt>
                <c:pt idx="9">
                  <c:v>2785</c:v>
                </c:pt>
                <c:pt idx="10">
                  <c:v>2752</c:v>
                </c:pt>
                <c:pt idx="11">
                  <c:v>2036</c:v>
                </c:pt>
                <c:pt idx="12">
                  <c:v>952</c:v>
                </c:pt>
                <c:pt idx="13">
                  <c:v>376</c:v>
                </c:pt>
                <c:pt idx="14">
                  <c:v>130</c:v>
                </c:pt>
                <c:pt idx="15">
                  <c:v>65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5-4D6D-9696-246181F451E8}"/>
            </c:ext>
          </c:extLst>
        </c:ser>
        <c:ser>
          <c:idx val="1"/>
          <c:order val="1"/>
          <c:tx>
            <c:strRef>
              <c:f>'Table 10.32'!$S$62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10.32'!$Y$63:$Y$79</c:f>
              <c:numCache>
                <c:formatCode>#,##0</c:formatCode>
                <c:ptCount val="17"/>
                <c:pt idx="0">
                  <c:v>21</c:v>
                </c:pt>
                <c:pt idx="1">
                  <c:v>628</c:v>
                </c:pt>
                <c:pt idx="2">
                  <c:v>2034</c:v>
                </c:pt>
                <c:pt idx="3">
                  <c:v>3735</c:v>
                </c:pt>
                <c:pt idx="4">
                  <c:v>4723</c:v>
                </c:pt>
                <c:pt idx="5">
                  <c:v>4584</c:v>
                </c:pt>
                <c:pt idx="6">
                  <c:v>3801</c:v>
                </c:pt>
                <c:pt idx="7">
                  <c:v>3145</c:v>
                </c:pt>
                <c:pt idx="8">
                  <c:v>3262</c:v>
                </c:pt>
                <c:pt idx="9">
                  <c:v>3093</c:v>
                </c:pt>
                <c:pt idx="10">
                  <c:v>2974</c:v>
                </c:pt>
                <c:pt idx="11">
                  <c:v>2080</c:v>
                </c:pt>
                <c:pt idx="12">
                  <c:v>935</c:v>
                </c:pt>
                <c:pt idx="13">
                  <c:v>272</c:v>
                </c:pt>
                <c:pt idx="14">
                  <c:v>131</c:v>
                </c:pt>
                <c:pt idx="15">
                  <c:v>57</c:v>
                </c:pt>
                <c:pt idx="16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15-4D6D-9696-246181F45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10.32'!$Y$83:$Y$90</c:f>
              <c:numCache>
                <c:formatCode>#,##0</c:formatCode>
                <c:ptCount val="8"/>
                <c:pt idx="0">
                  <c:v>2829</c:v>
                </c:pt>
                <c:pt idx="1">
                  <c:v>4279</c:v>
                </c:pt>
                <c:pt idx="2">
                  <c:v>4404</c:v>
                </c:pt>
                <c:pt idx="3">
                  <c:v>2108</c:v>
                </c:pt>
                <c:pt idx="4">
                  <c:v>1613</c:v>
                </c:pt>
                <c:pt idx="5">
                  <c:v>1573</c:v>
                </c:pt>
                <c:pt idx="6">
                  <c:v>1495</c:v>
                </c:pt>
                <c:pt idx="7">
                  <c:v>2460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D5-4164-9EE6-BFE6845F8EBF}"/>
            </c:ext>
          </c:extLst>
        </c:ser>
        <c:ser>
          <c:idx val="1"/>
          <c:order val="1"/>
          <c:tx>
            <c:strRef>
              <c:f>'Table 10.32'!$S$92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10.32'!$Y$93:$Y$100</c:f>
              <c:numCache>
                <c:formatCode>#,##0</c:formatCode>
                <c:ptCount val="8"/>
                <c:pt idx="0">
                  <c:v>2164</c:v>
                </c:pt>
                <c:pt idx="1">
                  <c:v>5823</c:v>
                </c:pt>
                <c:pt idx="2">
                  <c:v>830</c:v>
                </c:pt>
                <c:pt idx="3">
                  <c:v>4265</c:v>
                </c:pt>
                <c:pt idx="4">
                  <c:v>4864</c:v>
                </c:pt>
                <c:pt idx="5">
                  <c:v>2486</c:v>
                </c:pt>
                <c:pt idx="6">
                  <c:v>121</c:v>
                </c:pt>
                <c:pt idx="7">
                  <c:v>1169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D5-4164-9EE6-BFE6845F8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10.32'!$U$8:$Y$8</c:f>
              <c:numCache>
                <c:formatCode>#,##0</c:formatCode>
                <c:ptCount val="5"/>
                <c:pt idx="1">
                  <c:v>41096</c:v>
                </c:pt>
                <c:pt idx="2">
                  <c:v>43055.45</c:v>
                </c:pt>
                <c:pt idx="3">
                  <c:v>43181</c:v>
                </c:pt>
                <c:pt idx="4">
                  <c:v>44324.5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16-4ECC-A2C7-9B67AA4106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16-4ECC-A2C7-9B67AA410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10.32'!$V$4:$Z$4</c:f>
              <c:numCache>
                <c:formatCode>#,##0</c:formatCode>
                <c:ptCount val="5"/>
                <c:pt idx="0">
                  <c:v>66089</c:v>
                </c:pt>
                <c:pt idx="1">
                  <c:v>65692</c:v>
                </c:pt>
                <c:pt idx="2">
                  <c:v>67908</c:v>
                </c:pt>
                <c:pt idx="3">
                  <c:v>70438</c:v>
                </c:pt>
                <c:pt idx="4">
                  <c:v>71970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7-41ED-A093-A4F54E70512A}"/>
            </c:ext>
          </c:extLst>
        </c:ser>
        <c:ser>
          <c:idx val="1"/>
          <c:order val="1"/>
          <c:tx>
            <c:strRef>
              <c:f>'Table 10.32'!$S$7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10.32'!$V$7:$Z$7</c:f>
              <c:numCache>
                <c:formatCode>#,##0</c:formatCode>
                <c:ptCount val="5"/>
                <c:pt idx="0">
                  <c:v>48175</c:v>
                </c:pt>
                <c:pt idx="1">
                  <c:v>48243</c:v>
                </c:pt>
                <c:pt idx="2">
                  <c:v>49049</c:v>
                </c:pt>
                <c:pt idx="3">
                  <c:v>50072</c:v>
                </c:pt>
                <c:pt idx="4">
                  <c:v>51102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7-41ED-A093-A4F54E70512A}"/>
            </c:ext>
          </c:extLst>
        </c:ser>
        <c:ser>
          <c:idx val="2"/>
          <c:order val="2"/>
          <c:tx>
            <c:strRef>
              <c:f>'Table 10.32'!$S$11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10.32'!$V$11:$Z$11</c:f>
              <c:numCache>
                <c:formatCode>#,##0</c:formatCode>
                <c:ptCount val="5"/>
                <c:pt idx="0">
                  <c:v>60363</c:v>
                </c:pt>
                <c:pt idx="1">
                  <c:v>59821</c:v>
                </c:pt>
                <c:pt idx="2">
                  <c:v>61794</c:v>
                </c:pt>
                <c:pt idx="3">
                  <c:v>64058</c:v>
                </c:pt>
                <c:pt idx="4">
                  <c:v>65228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57-41ED-A093-A4F54E70512A}"/>
            </c:ext>
          </c:extLst>
        </c:ser>
        <c:ser>
          <c:idx val="3"/>
          <c:order val="3"/>
          <c:tx>
            <c:strRef>
              <c:f>'Table 10.32'!$S$12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10.32'!$V$12:$Z$12</c:f>
              <c:numCache>
                <c:formatCode>#,##0</c:formatCode>
                <c:ptCount val="5"/>
                <c:pt idx="0">
                  <c:v>5727</c:v>
                </c:pt>
                <c:pt idx="1">
                  <c:v>5868</c:v>
                </c:pt>
                <c:pt idx="2">
                  <c:v>6114</c:v>
                </c:pt>
                <c:pt idx="3">
                  <c:v>6382</c:v>
                </c:pt>
                <c:pt idx="4">
                  <c:v>6743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57-41ED-A093-A4F54E705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10.32'!$AB$15:$AB$33</c:f>
              <c:numCache>
                <c:formatCode>0.0%</c:formatCode>
                <c:ptCount val="19"/>
                <c:pt idx="0">
                  <c:v>5.4190751445086704E-3</c:v>
                </c:pt>
                <c:pt idx="1">
                  <c:v>6.6279457536682967E-3</c:v>
                </c:pt>
                <c:pt idx="2">
                  <c:v>5.0286238328145841E-2</c:v>
                </c:pt>
                <c:pt idx="3">
                  <c:v>7.3921742996887509E-3</c:v>
                </c:pt>
                <c:pt idx="4">
                  <c:v>6.6904735437972429E-2</c:v>
                </c:pt>
                <c:pt idx="5">
                  <c:v>3.0152289906625166E-2</c:v>
                </c:pt>
                <c:pt idx="6">
                  <c:v>8.7024788795020014E-2</c:v>
                </c:pt>
                <c:pt idx="7">
                  <c:v>7.2073699421965315E-2</c:v>
                </c:pt>
                <c:pt idx="8">
                  <c:v>3.2583926189417516E-2</c:v>
                </c:pt>
                <c:pt idx="9">
                  <c:v>1.3867274344152957E-2</c:v>
                </c:pt>
                <c:pt idx="10">
                  <c:v>3.7516674077367716E-2</c:v>
                </c:pt>
                <c:pt idx="11">
                  <c:v>1.5048354824366386E-2</c:v>
                </c:pt>
                <c:pt idx="12">
                  <c:v>6.7002000889284125E-2</c:v>
                </c:pt>
                <c:pt idx="13">
                  <c:v>9.3819475322365495E-2</c:v>
                </c:pt>
                <c:pt idx="14">
                  <c:v>6.7696754112939087E-2</c:v>
                </c:pt>
                <c:pt idx="15">
                  <c:v>8.8108603823921744E-2</c:v>
                </c:pt>
                <c:pt idx="16">
                  <c:v>0.16519842152067585</c:v>
                </c:pt>
                <c:pt idx="17">
                  <c:v>2.2579479768786128E-2</c:v>
                </c:pt>
                <c:pt idx="18">
                  <c:v>3.7363828368163626E-2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3-4BC5-8F4A-DDDF173EDB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3-4BC5-8F4A-DDDF173ED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10.32'!$Z$44:$Z$60</c:f>
              <c:numCache>
                <c:formatCode>#,##0</c:formatCode>
                <c:ptCount val="17"/>
                <c:pt idx="0">
                  <c:v>16</c:v>
                </c:pt>
                <c:pt idx="1">
                  <c:v>474</c:v>
                </c:pt>
                <c:pt idx="2">
                  <c:v>1749</c:v>
                </c:pt>
                <c:pt idx="3">
                  <c:v>3265</c:v>
                </c:pt>
                <c:pt idx="4">
                  <c:v>4725</c:v>
                </c:pt>
                <c:pt idx="5">
                  <c:v>4693</c:v>
                </c:pt>
                <c:pt idx="6">
                  <c:v>4280</c:v>
                </c:pt>
                <c:pt idx="7">
                  <c:v>3560</c:v>
                </c:pt>
                <c:pt idx="8">
                  <c:v>3319</c:v>
                </c:pt>
                <c:pt idx="9">
                  <c:v>2831</c:v>
                </c:pt>
                <c:pt idx="10">
                  <c:v>2729</c:v>
                </c:pt>
                <c:pt idx="11">
                  <c:v>2072</c:v>
                </c:pt>
                <c:pt idx="12">
                  <c:v>971</c:v>
                </c:pt>
                <c:pt idx="13">
                  <c:v>384</c:v>
                </c:pt>
                <c:pt idx="14">
                  <c:v>116</c:v>
                </c:pt>
                <c:pt idx="15">
                  <c:v>63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8-4DAA-B6D2-539B1CCF08E3}"/>
            </c:ext>
          </c:extLst>
        </c:ser>
        <c:ser>
          <c:idx val="1"/>
          <c:order val="1"/>
          <c:tx>
            <c:strRef>
              <c:f>'Table 10.32'!$S$62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10.32'!$Z$63:$Z$79</c:f>
              <c:numCache>
                <c:formatCode>#,##0</c:formatCode>
                <c:ptCount val="17"/>
                <c:pt idx="0">
                  <c:v>23</c:v>
                </c:pt>
                <c:pt idx="1">
                  <c:v>591</c:v>
                </c:pt>
                <c:pt idx="2">
                  <c:v>2019</c:v>
                </c:pt>
                <c:pt idx="3">
                  <c:v>3853</c:v>
                </c:pt>
                <c:pt idx="4">
                  <c:v>4965</c:v>
                </c:pt>
                <c:pt idx="5">
                  <c:v>4755</c:v>
                </c:pt>
                <c:pt idx="6">
                  <c:v>4148</c:v>
                </c:pt>
                <c:pt idx="7">
                  <c:v>3194</c:v>
                </c:pt>
                <c:pt idx="8">
                  <c:v>3319</c:v>
                </c:pt>
                <c:pt idx="9">
                  <c:v>3111</c:v>
                </c:pt>
                <c:pt idx="10">
                  <c:v>2977</c:v>
                </c:pt>
                <c:pt idx="11">
                  <c:v>2187</c:v>
                </c:pt>
                <c:pt idx="12">
                  <c:v>988</c:v>
                </c:pt>
                <c:pt idx="13">
                  <c:v>283</c:v>
                </c:pt>
                <c:pt idx="14">
                  <c:v>114</c:v>
                </c:pt>
                <c:pt idx="15">
                  <c:v>54</c:v>
                </c:pt>
                <c:pt idx="1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88-4DAA-B6D2-539B1CCF0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10.32'!$Z$83:$Z$90</c:f>
              <c:numCache>
                <c:formatCode>#,##0</c:formatCode>
                <c:ptCount val="8"/>
                <c:pt idx="0">
                  <c:v>2905</c:v>
                </c:pt>
                <c:pt idx="1">
                  <c:v>4467</c:v>
                </c:pt>
                <c:pt idx="2">
                  <c:v>4459</c:v>
                </c:pt>
                <c:pt idx="3">
                  <c:v>2103</c:v>
                </c:pt>
                <c:pt idx="4">
                  <c:v>1612</c:v>
                </c:pt>
                <c:pt idx="5">
                  <c:v>1628</c:v>
                </c:pt>
                <c:pt idx="6">
                  <c:v>1518</c:v>
                </c:pt>
                <c:pt idx="7">
                  <c:v>2506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91-4E72-A08D-A0934EBB3E4A}"/>
            </c:ext>
          </c:extLst>
        </c:ser>
        <c:ser>
          <c:idx val="1"/>
          <c:order val="1"/>
          <c:tx>
            <c:strRef>
              <c:f>'Table 10.32'!$S$92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10.32'!$Z$93:$Z$100</c:f>
              <c:numCache>
                <c:formatCode>#,##0</c:formatCode>
                <c:ptCount val="8"/>
                <c:pt idx="0">
                  <c:v>2251</c:v>
                </c:pt>
                <c:pt idx="1">
                  <c:v>6217</c:v>
                </c:pt>
                <c:pt idx="2">
                  <c:v>861</c:v>
                </c:pt>
                <c:pt idx="3">
                  <c:v>4560</c:v>
                </c:pt>
                <c:pt idx="4">
                  <c:v>4910</c:v>
                </c:pt>
                <c:pt idx="5">
                  <c:v>2477</c:v>
                </c:pt>
                <c:pt idx="6">
                  <c:v>118</c:v>
                </c:pt>
                <c:pt idx="7">
                  <c:v>1210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91-4E72-A08D-A0934EBB3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10.4'!$AB$15:$AB$33</c:f>
              <c:numCache>
                <c:formatCode>0.0%</c:formatCode>
                <c:ptCount val="19"/>
                <c:pt idx="0">
                  <c:v>6.7467223575820856E-2</c:v>
                </c:pt>
                <c:pt idx="1">
                  <c:v>1.6939320106740922E-2</c:v>
                </c:pt>
                <c:pt idx="2">
                  <c:v>5.6038983640793592E-2</c:v>
                </c:pt>
                <c:pt idx="3">
                  <c:v>9.1657964961132377E-3</c:v>
                </c:pt>
                <c:pt idx="4">
                  <c:v>8.4406543682561785E-2</c:v>
                </c:pt>
                <c:pt idx="5">
                  <c:v>2.0303979579997678E-2</c:v>
                </c:pt>
                <c:pt idx="6">
                  <c:v>8.6959043972618638E-2</c:v>
                </c:pt>
                <c:pt idx="7">
                  <c:v>6.8395405499477896E-2</c:v>
                </c:pt>
                <c:pt idx="8">
                  <c:v>3.3298526511196191E-2</c:v>
                </c:pt>
                <c:pt idx="9">
                  <c:v>6.5552848358278225E-3</c:v>
                </c:pt>
                <c:pt idx="10">
                  <c:v>2.9005685114282399E-2</c:v>
                </c:pt>
                <c:pt idx="11">
                  <c:v>1.5721081331941059E-2</c:v>
                </c:pt>
                <c:pt idx="12">
                  <c:v>4.6699153033994661E-2</c:v>
                </c:pt>
                <c:pt idx="13">
                  <c:v>6.9613644274277756E-2</c:v>
                </c:pt>
                <c:pt idx="14">
                  <c:v>5.5748926789650773E-2</c:v>
                </c:pt>
                <c:pt idx="15">
                  <c:v>7.1063928529991882E-2</c:v>
                </c:pt>
                <c:pt idx="16">
                  <c:v>0.12756700313261399</c:v>
                </c:pt>
                <c:pt idx="17">
                  <c:v>1.8853695324283559E-2</c:v>
                </c:pt>
                <c:pt idx="18">
                  <c:v>3.979579997679545E-2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88-49A6-903C-6A073D84445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88-49A6-903C-6A073D844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10.32'!$V$8:$Z$8</c:f>
              <c:numCache>
                <c:formatCode>#,##0</c:formatCode>
                <c:ptCount val="5"/>
                <c:pt idx="0">
                  <c:v>41096</c:v>
                </c:pt>
                <c:pt idx="1">
                  <c:v>43055.45</c:v>
                </c:pt>
                <c:pt idx="2">
                  <c:v>43181</c:v>
                </c:pt>
                <c:pt idx="3">
                  <c:v>44324.5</c:v>
                </c:pt>
                <c:pt idx="4">
                  <c:v>45931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44-4CA7-9B60-8B65E7F91B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44-4CA7-9B60-8B65E7F91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10.33'!$U$4:$Y$4</c:f>
              <c:numCache>
                <c:formatCode>#,##0</c:formatCode>
                <c:ptCount val="5"/>
                <c:pt idx="1">
                  <c:v>4846</c:v>
                </c:pt>
                <c:pt idx="2">
                  <c:v>4900</c:v>
                </c:pt>
                <c:pt idx="3">
                  <c:v>5314</c:v>
                </c:pt>
                <c:pt idx="4">
                  <c:v>6025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9-46F6-AD98-B8D606D1FFFD}"/>
            </c:ext>
          </c:extLst>
        </c:ser>
        <c:ser>
          <c:idx val="1"/>
          <c:order val="1"/>
          <c:tx>
            <c:strRef>
              <c:f>'Table 10.33'!$S$7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10.33'!$U$7:$Y$7</c:f>
              <c:numCache>
                <c:formatCode>#,##0</c:formatCode>
                <c:ptCount val="5"/>
                <c:pt idx="1">
                  <c:v>3378</c:v>
                </c:pt>
                <c:pt idx="2">
                  <c:v>3379</c:v>
                </c:pt>
                <c:pt idx="3">
                  <c:v>3643</c:v>
                </c:pt>
                <c:pt idx="4">
                  <c:v>4110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9-46F6-AD98-B8D606D1FFFD}"/>
            </c:ext>
          </c:extLst>
        </c:ser>
        <c:ser>
          <c:idx val="2"/>
          <c:order val="2"/>
          <c:tx>
            <c:strRef>
              <c:f>'Table 10.33'!$S$11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10.33'!$U$11:$Y$11</c:f>
              <c:numCache>
                <c:formatCode>#,##0</c:formatCode>
                <c:ptCount val="5"/>
                <c:pt idx="1">
                  <c:v>3980</c:v>
                </c:pt>
                <c:pt idx="2">
                  <c:v>4049</c:v>
                </c:pt>
                <c:pt idx="3">
                  <c:v>4392</c:v>
                </c:pt>
                <c:pt idx="4">
                  <c:v>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9-46F6-AD98-B8D606D1FFFD}"/>
            </c:ext>
          </c:extLst>
        </c:ser>
        <c:ser>
          <c:idx val="3"/>
          <c:order val="3"/>
          <c:tx>
            <c:strRef>
              <c:f>'Table 10.33'!$S$12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10.33'!$U$12:$Y$12</c:f>
              <c:numCache>
                <c:formatCode>#,##0</c:formatCode>
                <c:ptCount val="5"/>
                <c:pt idx="1">
                  <c:v>868</c:v>
                </c:pt>
                <c:pt idx="2">
                  <c:v>852</c:v>
                </c:pt>
                <c:pt idx="3">
                  <c:v>922</c:v>
                </c:pt>
                <c:pt idx="4">
                  <c:v>1068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29-46F6-AD98-B8D606D1F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10.33'!$AB$15:$AB$33</c:f>
              <c:numCache>
                <c:formatCode>0.0%</c:formatCode>
                <c:ptCount val="19"/>
                <c:pt idx="0">
                  <c:v>0.14108251996450755</c:v>
                </c:pt>
                <c:pt idx="1">
                  <c:v>1.2422360248447204E-2</c:v>
                </c:pt>
                <c:pt idx="2">
                  <c:v>7.6131322094055015E-2</c:v>
                </c:pt>
                <c:pt idx="3">
                  <c:v>7.4534161490683228E-3</c:v>
                </c:pt>
                <c:pt idx="4">
                  <c:v>6.6370896184560782E-2</c:v>
                </c:pt>
                <c:pt idx="5">
                  <c:v>2.2892635314995562E-2</c:v>
                </c:pt>
                <c:pt idx="6">
                  <c:v>6.7435669920141966E-2</c:v>
                </c:pt>
                <c:pt idx="7">
                  <c:v>5.4125998225377107E-2</c:v>
                </c:pt>
                <c:pt idx="8">
                  <c:v>5.2528837622005324E-2</c:v>
                </c:pt>
                <c:pt idx="9">
                  <c:v>6.0337178349600708E-3</c:v>
                </c:pt>
                <c:pt idx="10">
                  <c:v>2.5909494232475599E-2</c:v>
                </c:pt>
                <c:pt idx="11">
                  <c:v>2.3247559893522625E-2</c:v>
                </c:pt>
                <c:pt idx="12">
                  <c:v>3.6379769299023958E-2</c:v>
                </c:pt>
                <c:pt idx="13">
                  <c:v>7.6841171251109133E-2</c:v>
                </c:pt>
                <c:pt idx="14">
                  <c:v>5.9272404614019523E-2</c:v>
                </c:pt>
                <c:pt idx="15">
                  <c:v>4.3833185448092282E-2</c:v>
                </c:pt>
                <c:pt idx="16">
                  <c:v>9.0505767524401065E-2</c:v>
                </c:pt>
                <c:pt idx="17">
                  <c:v>1.1357586512866016E-2</c:v>
                </c:pt>
                <c:pt idx="18">
                  <c:v>3.1410825199645075E-2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45-4D2C-9F1D-1D67CFCD8C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45-4D2C-9F1D-1D67CFCD8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10.33'!$Y$44:$Y$60</c:f>
              <c:numCache>
                <c:formatCode>#,##0</c:formatCode>
                <c:ptCount val="17"/>
                <c:pt idx="0">
                  <c:v>7</c:v>
                </c:pt>
                <c:pt idx="1">
                  <c:v>73</c:v>
                </c:pt>
                <c:pt idx="2">
                  <c:v>141</c:v>
                </c:pt>
                <c:pt idx="3">
                  <c:v>209</c:v>
                </c:pt>
                <c:pt idx="4">
                  <c:v>251</c:v>
                </c:pt>
                <c:pt idx="5">
                  <c:v>233</c:v>
                </c:pt>
                <c:pt idx="6">
                  <c:v>229</c:v>
                </c:pt>
                <c:pt idx="7">
                  <c:v>246</c:v>
                </c:pt>
                <c:pt idx="8">
                  <c:v>374</c:v>
                </c:pt>
                <c:pt idx="9">
                  <c:v>447</c:v>
                </c:pt>
                <c:pt idx="10">
                  <c:v>382</c:v>
                </c:pt>
                <c:pt idx="11">
                  <c:v>304</c:v>
                </c:pt>
                <c:pt idx="12">
                  <c:v>211</c:v>
                </c:pt>
                <c:pt idx="13">
                  <c:v>68</c:v>
                </c:pt>
                <c:pt idx="14">
                  <c:v>30</c:v>
                </c:pt>
                <c:pt idx="15">
                  <c:v>12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6C-4A18-809E-5C41E877946A}"/>
            </c:ext>
          </c:extLst>
        </c:ser>
        <c:ser>
          <c:idx val="1"/>
          <c:order val="1"/>
          <c:tx>
            <c:strRef>
              <c:f>'Table 10.33'!$S$62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10.33'!$Y$63:$Y$79</c:f>
              <c:numCache>
                <c:formatCode>#,##0</c:formatCode>
                <c:ptCount val="17"/>
                <c:pt idx="0">
                  <c:v>3</c:v>
                </c:pt>
                <c:pt idx="1">
                  <c:v>55</c:v>
                </c:pt>
                <c:pt idx="2">
                  <c:v>193</c:v>
                </c:pt>
                <c:pt idx="3">
                  <c:v>235</c:v>
                </c:pt>
                <c:pt idx="4">
                  <c:v>199</c:v>
                </c:pt>
                <c:pt idx="5">
                  <c:v>174</c:v>
                </c:pt>
                <c:pt idx="6">
                  <c:v>210</c:v>
                </c:pt>
                <c:pt idx="7">
                  <c:v>225</c:v>
                </c:pt>
                <c:pt idx="8">
                  <c:v>335</c:v>
                </c:pt>
                <c:pt idx="9">
                  <c:v>315</c:v>
                </c:pt>
                <c:pt idx="10">
                  <c:v>333</c:v>
                </c:pt>
                <c:pt idx="11">
                  <c:v>253</c:v>
                </c:pt>
                <c:pt idx="12">
                  <c:v>125</c:v>
                </c:pt>
                <c:pt idx="13">
                  <c:v>45</c:v>
                </c:pt>
                <c:pt idx="14">
                  <c:v>23</c:v>
                </c:pt>
                <c:pt idx="15">
                  <c:v>3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6C-4A18-809E-5C41E8779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10.33'!$Y$83:$Y$90</c:f>
              <c:numCache>
                <c:formatCode>#,##0</c:formatCode>
                <c:ptCount val="8"/>
                <c:pt idx="0">
                  <c:v>188</c:v>
                </c:pt>
                <c:pt idx="1">
                  <c:v>96</c:v>
                </c:pt>
                <c:pt idx="2">
                  <c:v>353</c:v>
                </c:pt>
                <c:pt idx="3">
                  <c:v>83</c:v>
                </c:pt>
                <c:pt idx="4">
                  <c:v>48</c:v>
                </c:pt>
                <c:pt idx="5">
                  <c:v>71</c:v>
                </c:pt>
                <c:pt idx="6">
                  <c:v>314</c:v>
                </c:pt>
                <c:pt idx="7">
                  <c:v>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6-4181-8EE9-8E102E9CBAA9}"/>
            </c:ext>
          </c:extLst>
        </c:ser>
        <c:ser>
          <c:idx val="1"/>
          <c:order val="1"/>
          <c:tx>
            <c:strRef>
              <c:f>'Table 10.33'!$S$92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10.33'!$Y$93:$Y$100</c:f>
              <c:numCache>
                <c:formatCode>#,##0</c:formatCode>
                <c:ptCount val="8"/>
                <c:pt idx="0">
                  <c:v>120</c:v>
                </c:pt>
                <c:pt idx="1">
                  <c:v>229</c:v>
                </c:pt>
                <c:pt idx="2">
                  <c:v>86</c:v>
                </c:pt>
                <c:pt idx="3">
                  <c:v>303</c:v>
                </c:pt>
                <c:pt idx="4">
                  <c:v>233</c:v>
                </c:pt>
                <c:pt idx="5">
                  <c:v>181</c:v>
                </c:pt>
                <c:pt idx="6">
                  <c:v>23</c:v>
                </c:pt>
                <c:pt idx="7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6-4181-8EE9-8E102E9CB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10.33'!$U$8:$Y$8</c:f>
              <c:numCache>
                <c:formatCode>#,##0</c:formatCode>
                <c:ptCount val="5"/>
                <c:pt idx="1">
                  <c:v>31065.3</c:v>
                </c:pt>
                <c:pt idx="2">
                  <c:v>33068.400000000001</c:v>
                </c:pt>
                <c:pt idx="3">
                  <c:v>33872</c:v>
                </c:pt>
                <c:pt idx="4">
                  <c:v>35238.21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E-473A-AA6D-C1137096AF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E-473A-AA6D-C1137096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10.33'!$V$4:$Z$4</c:f>
              <c:numCache>
                <c:formatCode>#,##0</c:formatCode>
                <c:ptCount val="5"/>
                <c:pt idx="0">
                  <c:v>4846</c:v>
                </c:pt>
                <c:pt idx="1">
                  <c:v>4900</c:v>
                </c:pt>
                <c:pt idx="2">
                  <c:v>5314</c:v>
                </c:pt>
                <c:pt idx="3">
                  <c:v>6025</c:v>
                </c:pt>
                <c:pt idx="4">
                  <c:v>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5D-4680-B573-9A10EDFF2A79}"/>
            </c:ext>
          </c:extLst>
        </c:ser>
        <c:ser>
          <c:idx val="1"/>
          <c:order val="1"/>
          <c:tx>
            <c:strRef>
              <c:f>'Table 10.33'!$S$7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10.33'!$V$7:$Z$7</c:f>
              <c:numCache>
                <c:formatCode>#,##0</c:formatCode>
                <c:ptCount val="5"/>
                <c:pt idx="0">
                  <c:v>3378</c:v>
                </c:pt>
                <c:pt idx="1">
                  <c:v>3379</c:v>
                </c:pt>
                <c:pt idx="2">
                  <c:v>3643</c:v>
                </c:pt>
                <c:pt idx="3">
                  <c:v>4110</c:v>
                </c:pt>
                <c:pt idx="4">
                  <c:v>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5D-4680-B573-9A10EDFF2A79}"/>
            </c:ext>
          </c:extLst>
        </c:ser>
        <c:ser>
          <c:idx val="2"/>
          <c:order val="2"/>
          <c:tx>
            <c:strRef>
              <c:f>'Table 10.33'!$S$11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10.33'!$V$11:$Z$11</c:f>
              <c:numCache>
                <c:formatCode>#,##0</c:formatCode>
                <c:ptCount val="5"/>
                <c:pt idx="0">
                  <c:v>3980</c:v>
                </c:pt>
                <c:pt idx="1">
                  <c:v>4049</c:v>
                </c:pt>
                <c:pt idx="2">
                  <c:v>4392</c:v>
                </c:pt>
                <c:pt idx="3">
                  <c:v>4952</c:v>
                </c:pt>
                <c:pt idx="4">
                  <c:v>4669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5D-4680-B573-9A10EDFF2A79}"/>
            </c:ext>
          </c:extLst>
        </c:ser>
        <c:ser>
          <c:idx val="3"/>
          <c:order val="3"/>
          <c:tx>
            <c:strRef>
              <c:f>'Table 10.33'!$S$12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10.33'!$V$12:$Z$12</c:f>
              <c:numCache>
                <c:formatCode>#,##0</c:formatCode>
                <c:ptCount val="5"/>
                <c:pt idx="0">
                  <c:v>868</c:v>
                </c:pt>
                <c:pt idx="1">
                  <c:v>852</c:v>
                </c:pt>
                <c:pt idx="2">
                  <c:v>922</c:v>
                </c:pt>
                <c:pt idx="3">
                  <c:v>1068</c:v>
                </c:pt>
                <c:pt idx="4">
                  <c:v>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5D-4680-B573-9A10EDFF2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10.33'!$AB$15:$AB$33</c:f>
              <c:numCache>
                <c:formatCode>0.0%</c:formatCode>
                <c:ptCount val="19"/>
                <c:pt idx="0">
                  <c:v>0.14108251996450755</c:v>
                </c:pt>
                <c:pt idx="1">
                  <c:v>1.2422360248447204E-2</c:v>
                </c:pt>
                <c:pt idx="2">
                  <c:v>7.6131322094055015E-2</c:v>
                </c:pt>
                <c:pt idx="3">
                  <c:v>7.4534161490683228E-3</c:v>
                </c:pt>
                <c:pt idx="4">
                  <c:v>6.6370896184560782E-2</c:v>
                </c:pt>
                <c:pt idx="5">
                  <c:v>2.2892635314995562E-2</c:v>
                </c:pt>
                <c:pt idx="6">
                  <c:v>6.7435669920141966E-2</c:v>
                </c:pt>
                <c:pt idx="7">
                  <c:v>5.4125998225377107E-2</c:v>
                </c:pt>
                <c:pt idx="8">
                  <c:v>5.2528837622005324E-2</c:v>
                </c:pt>
                <c:pt idx="9">
                  <c:v>6.0337178349600708E-3</c:v>
                </c:pt>
                <c:pt idx="10">
                  <c:v>2.5909494232475599E-2</c:v>
                </c:pt>
                <c:pt idx="11">
                  <c:v>2.3247559893522625E-2</c:v>
                </c:pt>
                <c:pt idx="12">
                  <c:v>3.6379769299023958E-2</c:v>
                </c:pt>
                <c:pt idx="13">
                  <c:v>7.6841171251109133E-2</c:v>
                </c:pt>
                <c:pt idx="14">
                  <c:v>5.9272404614019523E-2</c:v>
                </c:pt>
                <c:pt idx="15">
                  <c:v>4.3833185448092282E-2</c:v>
                </c:pt>
                <c:pt idx="16">
                  <c:v>9.0505767524401065E-2</c:v>
                </c:pt>
                <c:pt idx="17">
                  <c:v>1.1357586512866016E-2</c:v>
                </c:pt>
                <c:pt idx="18">
                  <c:v>3.1410825199645075E-2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1-470C-B0DC-0FA2B2D848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21-470C-B0DC-0FA2B2D84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10.33'!$Z$44:$Z$60</c:f>
              <c:numCache>
                <c:formatCode>#,##0</c:formatCode>
                <c:ptCount val="17"/>
                <c:pt idx="0">
                  <c:v>7</c:v>
                </c:pt>
                <c:pt idx="1">
                  <c:v>78</c:v>
                </c:pt>
                <c:pt idx="2">
                  <c:v>160</c:v>
                </c:pt>
                <c:pt idx="3">
                  <c:v>213</c:v>
                </c:pt>
                <c:pt idx="4">
                  <c:v>252</c:v>
                </c:pt>
                <c:pt idx="5">
                  <c:v>207</c:v>
                </c:pt>
                <c:pt idx="6">
                  <c:v>230</c:v>
                </c:pt>
                <c:pt idx="7">
                  <c:v>207</c:v>
                </c:pt>
                <c:pt idx="8">
                  <c:v>337</c:v>
                </c:pt>
                <c:pt idx="9">
                  <c:v>391</c:v>
                </c:pt>
                <c:pt idx="10">
                  <c:v>371</c:v>
                </c:pt>
                <c:pt idx="11">
                  <c:v>257</c:v>
                </c:pt>
                <c:pt idx="12">
                  <c:v>179</c:v>
                </c:pt>
                <c:pt idx="13">
                  <c:v>62</c:v>
                </c:pt>
                <c:pt idx="14">
                  <c:v>28</c:v>
                </c:pt>
                <c:pt idx="15">
                  <c:v>16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B6-4EF4-8575-57EA76BC04BC}"/>
            </c:ext>
          </c:extLst>
        </c:ser>
        <c:ser>
          <c:idx val="1"/>
          <c:order val="1"/>
          <c:tx>
            <c:strRef>
              <c:f>'Table 10.33'!$S$62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10.33'!$Z$63:$Z$79</c:f>
              <c:numCache>
                <c:formatCode>#,##0</c:formatCode>
                <c:ptCount val="17"/>
                <c:pt idx="0">
                  <c:v>8</c:v>
                </c:pt>
                <c:pt idx="1">
                  <c:v>51</c:v>
                </c:pt>
                <c:pt idx="2">
                  <c:v>157</c:v>
                </c:pt>
                <c:pt idx="3">
                  <c:v>216</c:v>
                </c:pt>
                <c:pt idx="4">
                  <c:v>218</c:v>
                </c:pt>
                <c:pt idx="5">
                  <c:v>155</c:v>
                </c:pt>
                <c:pt idx="6">
                  <c:v>230</c:v>
                </c:pt>
                <c:pt idx="7">
                  <c:v>220</c:v>
                </c:pt>
                <c:pt idx="8">
                  <c:v>314</c:v>
                </c:pt>
                <c:pt idx="9">
                  <c:v>324</c:v>
                </c:pt>
                <c:pt idx="10">
                  <c:v>315</c:v>
                </c:pt>
                <c:pt idx="11">
                  <c:v>262</c:v>
                </c:pt>
                <c:pt idx="12">
                  <c:v>130</c:v>
                </c:pt>
                <c:pt idx="13">
                  <c:v>31</c:v>
                </c:pt>
                <c:pt idx="14">
                  <c:v>13</c:v>
                </c:pt>
                <c:pt idx="15">
                  <c:v>5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B6-4EF4-8575-57EA76BC0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10.33'!$Z$83:$Z$90</c:f>
              <c:numCache>
                <c:formatCode>#,##0</c:formatCode>
                <c:ptCount val="8"/>
                <c:pt idx="0">
                  <c:v>178</c:v>
                </c:pt>
                <c:pt idx="1">
                  <c:v>93</c:v>
                </c:pt>
                <c:pt idx="2">
                  <c:v>341</c:v>
                </c:pt>
                <c:pt idx="3">
                  <c:v>77</c:v>
                </c:pt>
                <c:pt idx="4">
                  <c:v>48</c:v>
                </c:pt>
                <c:pt idx="5">
                  <c:v>66</c:v>
                </c:pt>
                <c:pt idx="6">
                  <c:v>305</c:v>
                </c:pt>
                <c:pt idx="7">
                  <c:v>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9-480F-B384-27A58E78C54A}"/>
            </c:ext>
          </c:extLst>
        </c:ser>
        <c:ser>
          <c:idx val="1"/>
          <c:order val="1"/>
          <c:tx>
            <c:strRef>
              <c:f>'Table 10.33'!$S$92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10.33'!$Z$93:$Z$100</c:f>
              <c:numCache>
                <c:formatCode>#,##0</c:formatCode>
                <c:ptCount val="8"/>
                <c:pt idx="0">
                  <c:v>117</c:v>
                </c:pt>
                <c:pt idx="1">
                  <c:v>223</c:v>
                </c:pt>
                <c:pt idx="2">
                  <c:v>84</c:v>
                </c:pt>
                <c:pt idx="3">
                  <c:v>314</c:v>
                </c:pt>
                <c:pt idx="4">
                  <c:v>222</c:v>
                </c:pt>
                <c:pt idx="5">
                  <c:v>183</c:v>
                </c:pt>
                <c:pt idx="6">
                  <c:v>31</c:v>
                </c:pt>
                <c:pt idx="7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9-480F-B384-27A58E78C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10.4'!$Y$44:$Y$60</c:f>
              <c:numCache>
                <c:formatCode>#,##0</c:formatCode>
                <c:ptCount val="17"/>
                <c:pt idx="0">
                  <c:v>11</c:v>
                </c:pt>
                <c:pt idx="1">
                  <c:v>181</c:v>
                </c:pt>
                <c:pt idx="2">
                  <c:v>467</c:v>
                </c:pt>
                <c:pt idx="3">
                  <c:v>630</c:v>
                </c:pt>
                <c:pt idx="4">
                  <c:v>764</c:v>
                </c:pt>
                <c:pt idx="5">
                  <c:v>727</c:v>
                </c:pt>
                <c:pt idx="6">
                  <c:v>716</c:v>
                </c:pt>
                <c:pt idx="7">
                  <c:v>759</c:v>
                </c:pt>
                <c:pt idx="8">
                  <c:v>899</c:v>
                </c:pt>
                <c:pt idx="9">
                  <c:v>857</c:v>
                </c:pt>
                <c:pt idx="10">
                  <c:v>956</c:v>
                </c:pt>
                <c:pt idx="11">
                  <c:v>775</c:v>
                </c:pt>
                <c:pt idx="12">
                  <c:v>447</c:v>
                </c:pt>
                <c:pt idx="13">
                  <c:v>214</c:v>
                </c:pt>
                <c:pt idx="14">
                  <c:v>110</c:v>
                </c:pt>
                <c:pt idx="15">
                  <c:v>47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5-4150-BAEE-FBEFA697543D}"/>
            </c:ext>
          </c:extLst>
        </c:ser>
        <c:ser>
          <c:idx val="1"/>
          <c:order val="1"/>
          <c:tx>
            <c:strRef>
              <c:f>'Table 10.4'!$S$62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10.4'!$Y$63:$Y$79</c:f>
              <c:numCache>
                <c:formatCode>#,##0</c:formatCode>
                <c:ptCount val="17"/>
                <c:pt idx="0">
                  <c:v>8</c:v>
                </c:pt>
                <c:pt idx="1">
                  <c:v>198</c:v>
                </c:pt>
                <c:pt idx="2">
                  <c:v>546</c:v>
                </c:pt>
                <c:pt idx="3">
                  <c:v>634</c:v>
                </c:pt>
                <c:pt idx="4">
                  <c:v>678</c:v>
                </c:pt>
                <c:pt idx="5">
                  <c:v>653</c:v>
                </c:pt>
                <c:pt idx="6">
                  <c:v>667</c:v>
                </c:pt>
                <c:pt idx="7">
                  <c:v>751</c:v>
                </c:pt>
                <c:pt idx="8">
                  <c:v>1037</c:v>
                </c:pt>
                <c:pt idx="9">
                  <c:v>927</c:v>
                </c:pt>
                <c:pt idx="10">
                  <c:v>1088</c:v>
                </c:pt>
                <c:pt idx="11">
                  <c:v>792</c:v>
                </c:pt>
                <c:pt idx="12">
                  <c:v>390</c:v>
                </c:pt>
                <c:pt idx="13">
                  <c:v>128</c:v>
                </c:pt>
                <c:pt idx="14">
                  <c:v>98</c:v>
                </c:pt>
                <c:pt idx="15">
                  <c:v>42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15-4150-BAEE-FBEFA6975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10.33'!$V$8:$Z$8</c:f>
              <c:numCache>
                <c:formatCode>#,##0</c:formatCode>
                <c:ptCount val="5"/>
                <c:pt idx="0">
                  <c:v>31065.3</c:v>
                </c:pt>
                <c:pt idx="1">
                  <c:v>33068.400000000001</c:v>
                </c:pt>
                <c:pt idx="2">
                  <c:v>33872</c:v>
                </c:pt>
                <c:pt idx="3">
                  <c:v>35238.21</c:v>
                </c:pt>
                <c:pt idx="4">
                  <c:v>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A6-4885-848F-99F1BE6FBE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A6-4885-848F-99F1BE6FB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10.34'!$U$4:$Y$4</c:f>
              <c:numCache>
                <c:formatCode>#,##0</c:formatCode>
                <c:ptCount val="5"/>
                <c:pt idx="1">
                  <c:v>49855</c:v>
                </c:pt>
                <c:pt idx="2">
                  <c:v>48690</c:v>
                </c:pt>
                <c:pt idx="3">
                  <c:v>49845</c:v>
                </c:pt>
                <c:pt idx="4">
                  <c:v>51102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1-4630-91F9-FC63A557B012}"/>
            </c:ext>
          </c:extLst>
        </c:ser>
        <c:ser>
          <c:idx val="1"/>
          <c:order val="1"/>
          <c:tx>
            <c:strRef>
              <c:f>'Table 10.34'!$S$7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10.34'!$U$7:$Y$7</c:f>
              <c:numCache>
                <c:formatCode>#,##0</c:formatCode>
                <c:ptCount val="5"/>
                <c:pt idx="1">
                  <c:v>36275</c:v>
                </c:pt>
                <c:pt idx="2">
                  <c:v>35933</c:v>
                </c:pt>
                <c:pt idx="3">
                  <c:v>36068</c:v>
                </c:pt>
                <c:pt idx="4">
                  <c:v>36613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61-4630-91F9-FC63A557B012}"/>
            </c:ext>
          </c:extLst>
        </c:ser>
        <c:ser>
          <c:idx val="2"/>
          <c:order val="2"/>
          <c:tx>
            <c:strRef>
              <c:f>'Table 10.34'!$S$11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10.34'!$U$11:$Y$11</c:f>
              <c:numCache>
                <c:formatCode>#,##0</c:formatCode>
                <c:ptCount val="5"/>
                <c:pt idx="1">
                  <c:v>44458</c:v>
                </c:pt>
                <c:pt idx="2">
                  <c:v>43327</c:v>
                </c:pt>
                <c:pt idx="3">
                  <c:v>44414</c:v>
                </c:pt>
                <c:pt idx="4">
                  <c:v>45562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1-4630-91F9-FC63A557B012}"/>
            </c:ext>
          </c:extLst>
        </c:ser>
        <c:ser>
          <c:idx val="3"/>
          <c:order val="3"/>
          <c:tx>
            <c:strRef>
              <c:f>'Table 10.34'!$S$12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10.34'!$U$12:$Y$12</c:f>
              <c:numCache>
                <c:formatCode>#,##0</c:formatCode>
                <c:ptCount val="5"/>
                <c:pt idx="1">
                  <c:v>5400</c:v>
                </c:pt>
                <c:pt idx="2">
                  <c:v>5363</c:v>
                </c:pt>
                <c:pt idx="3">
                  <c:v>5431</c:v>
                </c:pt>
                <c:pt idx="4">
                  <c:v>5541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61-4630-91F9-FC63A557B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10.34'!$AB$15:$AB$33</c:f>
              <c:numCache>
                <c:formatCode>0.0%</c:formatCode>
                <c:ptCount val="19"/>
                <c:pt idx="0">
                  <c:v>9.000382995021065E-3</c:v>
                </c:pt>
                <c:pt idx="1">
                  <c:v>7.2769054002297974E-3</c:v>
                </c:pt>
                <c:pt idx="2">
                  <c:v>4.1018766756032173E-2</c:v>
                </c:pt>
                <c:pt idx="3">
                  <c:v>7.9279969360398321E-3</c:v>
                </c:pt>
                <c:pt idx="4">
                  <c:v>5.201072386058981E-2</c:v>
                </c:pt>
                <c:pt idx="5">
                  <c:v>2.8092684795097665E-2</c:v>
                </c:pt>
                <c:pt idx="6">
                  <c:v>7.6043661432401377E-2</c:v>
                </c:pt>
                <c:pt idx="7">
                  <c:v>6.625813864419762E-2</c:v>
                </c:pt>
                <c:pt idx="8">
                  <c:v>1.960934507851398E-2</c:v>
                </c:pt>
                <c:pt idx="9">
                  <c:v>1.7885867483722711E-2</c:v>
                </c:pt>
                <c:pt idx="10">
                  <c:v>3.6193029490616625E-2</c:v>
                </c:pt>
                <c:pt idx="11">
                  <c:v>1.6947529682114132E-2</c:v>
                </c:pt>
                <c:pt idx="12">
                  <c:v>9.0999617004978939E-2</c:v>
                </c:pt>
                <c:pt idx="13">
                  <c:v>7.1754117196476452E-2</c:v>
                </c:pt>
                <c:pt idx="14">
                  <c:v>7.5488318651857525E-2</c:v>
                </c:pt>
                <c:pt idx="15">
                  <c:v>0.12569896591344312</c:v>
                </c:pt>
                <c:pt idx="16">
                  <c:v>0.16382612026043661</c:v>
                </c:pt>
                <c:pt idx="17">
                  <c:v>2.4013787820758331E-2</c:v>
                </c:pt>
                <c:pt idx="18">
                  <c:v>3.3531214094216777E-2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5-4060-A7AA-BF04309FC18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55-4060-A7AA-BF04309FC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10.34'!$Y$44:$Y$60</c:f>
              <c:numCache>
                <c:formatCode>#,##0</c:formatCode>
                <c:ptCount val="17"/>
                <c:pt idx="0">
                  <c:v>10</c:v>
                </c:pt>
                <c:pt idx="1">
                  <c:v>362</c:v>
                </c:pt>
                <c:pt idx="2">
                  <c:v>1467</c:v>
                </c:pt>
                <c:pt idx="3">
                  <c:v>2277</c:v>
                </c:pt>
                <c:pt idx="4">
                  <c:v>2591</c:v>
                </c:pt>
                <c:pt idx="5">
                  <c:v>2247</c:v>
                </c:pt>
                <c:pt idx="6">
                  <c:v>2487</c:v>
                </c:pt>
                <c:pt idx="7">
                  <c:v>2603</c:v>
                </c:pt>
                <c:pt idx="8">
                  <c:v>2661</c:v>
                </c:pt>
                <c:pt idx="9">
                  <c:v>2247</c:v>
                </c:pt>
                <c:pt idx="10">
                  <c:v>2231</c:v>
                </c:pt>
                <c:pt idx="11">
                  <c:v>1647</c:v>
                </c:pt>
                <c:pt idx="12">
                  <c:v>935</c:v>
                </c:pt>
                <c:pt idx="13">
                  <c:v>465</c:v>
                </c:pt>
                <c:pt idx="14">
                  <c:v>189</c:v>
                </c:pt>
                <c:pt idx="15">
                  <c:v>87</c:v>
                </c:pt>
                <c:pt idx="16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4-4AEE-A414-CC51118DB2C6}"/>
            </c:ext>
          </c:extLst>
        </c:ser>
        <c:ser>
          <c:idx val="1"/>
          <c:order val="1"/>
          <c:tx>
            <c:strRef>
              <c:f>'Table 10.34'!$S$62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10.34'!$Y$63:$Y$79</c:f>
              <c:numCache>
                <c:formatCode>#,##0</c:formatCode>
                <c:ptCount val="17"/>
                <c:pt idx="0">
                  <c:v>17</c:v>
                </c:pt>
                <c:pt idx="1">
                  <c:v>486</c:v>
                </c:pt>
                <c:pt idx="2">
                  <c:v>1743</c:v>
                </c:pt>
                <c:pt idx="3">
                  <c:v>2505</c:v>
                </c:pt>
                <c:pt idx="4">
                  <c:v>2640</c:v>
                </c:pt>
                <c:pt idx="5">
                  <c:v>2547</c:v>
                </c:pt>
                <c:pt idx="6">
                  <c:v>2599</c:v>
                </c:pt>
                <c:pt idx="7">
                  <c:v>2708</c:v>
                </c:pt>
                <c:pt idx="8">
                  <c:v>3008</c:v>
                </c:pt>
                <c:pt idx="9">
                  <c:v>2682</c:v>
                </c:pt>
                <c:pt idx="10">
                  <c:v>2450</c:v>
                </c:pt>
                <c:pt idx="11">
                  <c:v>1581</c:v>
                </c:pt>
                <c:pt idx="12">
                  <c:v>851</c:v>
                </c:pt>
                <c:pt idx="13">
                  <c:v>347</c:v>
                </c:pt>
                <c:pt idx="14">
                  <c:v>152</c:v>
                </c:pt>
                <c:pt idx="15">
                  <c:v>82</c:v>
                </c:pt>
                <c:pt idx="1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4-4AEE-A414-CC51118DB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10.34'!$Y$83:$Y$90</c:f>
              <c:numCache>
                <c:formatCode>#,##0</c:formatCode>
                <c:ptCount val="8"/>
                <c:pt idx="0">
                  <c:v>2611</c:v>
                </c:pt>
                <c:pt idx="1">
                  <c:v>4666</c:v>
                </c:pt>
                <c:pt idx="2">
                  <c:v>2121</c:v>
                </c:pt>
                <c:pt idx="3">
                  <c:v>1300</c:v>
                </c:pt>
                <c:pt idx="4">
                  <c:v>1097</c:v>
                </c:pt>
                <c:pt idx="5">
                  <c:v>1031</c:v>
                </c:pt>
                <c:pt idx="6">
                  <c:v>578</c:v>
                </c:pt>
                <c:pt idx="7">
                  <c:v>1201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7-4455-ADD7-FA5A8A32EBDE}"/>
            </c:ext>
          </c:extLst>
        </c:ser>
        <c:ser>
          <c:idx val="1"/>
          <c:order val="1"/>
          <c:tx>
            <c:strRef>
              <c:f>'Table 10.34'!$S$92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10.34'!$Y$93:$Y$100</c:f>
              <c:numCache>
                <c:formatCode>#,##0</c:formatCode>
                <c:ptCount val="8"/>
                <c:pt idx="0">
                  <c:v>1611</c:v>
                </c:pt>
                <c:pt idx="1">
                  <c:v>6033</c:v>
                </c:pt>
                <c:pt idx="2">
                  <c:v>455</c:v>
                </c:pt>
                <c:pt idx="3">
                  <c:v>2295</c:v>
                </c:pt>
                <c:pt idx="4">
                  <c:v>3208</c:v>
                </c:pt>
                <c:pt idx="5">
                  <c:v>1502</c:v>
                </c:pt>
                <c:pt idx="6">
                  <c:v>65</c:v>
                </c:pt>
                <c:pt idx="7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C7-4455-ADD7-FA5A8A32E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10.34'!$U$8:$Y$8</c:f>
              <c:numCache>
                <c:formatCode>#,##0</c:formatCode>
                <c:ptCount val="5"/>
                <c:pt idx="1">
                  <c:v>41076</c:v>
                </c:pt>
                <c:pt idx="2">
                  <c:v>43137</c:v>
                </c:pt>
                <c:pt idx="3">
                  <c:v>44165</c:v>
                </c:pt>
                <c:pt idx="4">
                  <c:v>45218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7-4139-BF05-F248F02D7A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67-4139-BF05-F248F02D7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10.34'!$V$4:$Z$4</c:f>
              <c:numCache>
                <c:formatCode>#,##0</c:formatCode>
                <c:ptCount val="5"/>
                <c:pt idx="0">
                  <c:v>49855</c:v>
                </c:pt>
                <c:pt idx="1">
                  <c:v>48690</c:v>
                </c:pt>
                <c:pt idx="2">
                  <c:v>49845</c:v>
                </c:pt>
                <c:pt idx="3">
                  <c:v>51102</c:v>
                </c:pt>
                <c:pt idx="4">
                  <c:v>52219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6-4962-B2EC-4A05EB8E04A4}"/>
            </c:ext>
          </c:extLst>
        </c:ser>
        <c:ser>
          <c:idx val="1"/>
          <c:order val="1"/>
          <c:tx>
            <c:strRef>
              <c:f>'Table 10.34'!$S$7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10.34'!$V$7:$Z$7</c:f>
              <c:numCache>
                <c:formatCode>#,##0</c:formatCode>
                <c:ptCount val="5"/>
                <c:pt idx="0">
                  <c:v>36275</c:v>
                </c:pt>
                <c:pt idx="1">
                  <c:v>35933</c:v>
                </c:pt>
                <c:pt idx="2">
                  <c:v>36068</c:v>
                </c:pt>
                <c:pt idx="3">
                  <c:v>36613</c:v>
                </c:pt>
                <c:pt idx="4">
                  <c:v>37149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6-4962-B2EC-4A05EB8E04A4}"/>
            </c:ext>
          </c:extLst>
        </c:ser>
        <c:ser>
          <c:idx val="2"/>
          <c:order val="2"/>
          <c:tx>
            <c:strRef>
              <c:f>'Table 10.34'!$S$11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10.34'!$V$11:$Z$11</c:f>
              <c:numCache>
                <c:formatCode>#,##0</c:formatCode>
                <c:ptCount val="5"/>
                <c:pt idx="0">
                  <c:v>44458</c:v>
                </c:pt>
                <c:pt idx="1">
                  <c:v>43327</c:v>
                </c:pt>
                <c:pt idx="2">
                  <c:v>44414</c:v>
                </c:pt>
                <c:pt idx="3">
                  <c:v>45562</c:v>
                </c:pt>
                <c:pt idx="4">
                  <c:v>46554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6-4962-B2EC-4A05EB8E04A4}"/>
            </c:ext>
          </c:extLst>
        </c:ser>
        <c:ser>
          <c:idx val="3"/>
          <c:order val="3"/>
          <c:tx>
            <c:strRef>
              <c:f>'Table 10.34'!$S$12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10.34'!$V$12:$Z$12</c:f>
              <c:numCache>
                <c:formatCode>#,##0</c:formatCode>
                <c:ptCount val="5"/>
                <c:pt idx="0">
                  <c:v>5400</c:v>
                </c:pt>
                <c:pt idx="1">
                  <c:v>5363</c:v>
                </c:pt>
                <c:pt idx="2">
                  <c:v>5431</c:v>
                </c:pt>
                <c:pt idx="3">
                  <c:v>5541</c:v>
                </c:pt>
                <c:pt idx="4">
                  <c:v>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66-4962-B2EC-4A05EB8E0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10.34'!$AB$15:$AB$33</c:f>
              <c:numCache>
                <c:formatCode>0.0%</c:formatCode>
                <c:ptCount val="19"/>
                <c:pt idx="0">
                  <c:v>9.000382995021065E-3</c:v>
                </c:pt>
                <c:pt idx="1">
                  <c:v>7.2769054002297974E-3</c:v>
                </c:pt>
                <c:pt idx="2">
                  <c:v>4.1018766756032173E-2</c:v>
                </c:pt>
                <c:pt idx="3">
                  <c:v>7.9279969360398321E-3</c:v>
                </c:pt>
                <c:pt idx="4">
                  <c:v>5.201072386058981E-2</c:v>
                </c:pt>
                <c:pt idx="5">
                  <c:v>2.8092684795097665E-2</c:v>
                </c:pt>
                <c:pt idx="6">
                  <c:v>7.6043661432401377E-2</c:v>
                </c:pt>
                <c:pt idx="7">
                  <c:v>6.625813864419762E-2</c:v>
                </c:pt>
                <c:pt idx="8">
                  <c:v>1.960934507851398E-2</c:v>
                </c:pt>
                <c:pt idx="9">
                  <c:v>1.7885867483722711E-2</c:v>
                </c:pt>
                <c:pt idx="10">
                  <c:v>3.6193029490616625E-2</c:v>
                </c:pt>
                <c:pt idx="11">
                  <c:v>1.6947529682114132E-2</c:v>
                </c:pt>
                <c:pt idx="12">
                  <c:v>9.0999617004978939E-2</c:v>
                </c:pt>
                <c:pt idx="13">
                  <c:v>7.1754117196476452E-2</c:v>
                </c:pt>
                <c:pt idx="14">
                  <c:v>7.5488318651857525E-2</c:v>
                </c:pt>
                <c:pt idx="15">
                  <c:v>0.12569896591344312</c:v>
                </c:pt>
                <c:pt idx="16">
                  <c:v>0.16382612026043661</c:v>
                </c:pt>
                <c:pt idx="17">
                  <c:v>2.4013787820758331E-2</c:v>
                </c:pt>
                <c:pt idx="18">
                  <c:v>3.3531214094216777E-2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17-4A91-98AA-159DDCA8A3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17-4A91-98AA-159DDCA8A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10.34'!$Z$44:$Z$60</c:f>
              <c:numCache>
                <c:formatCode>#,##0</c:formatCode>
                <c:ptCount val="17"/>
                <c:pt idx="0">
                  <c:v>15</c:v>
                </c:pt>
                <c:pt idx="1">
                  <c:v>438</c:v>
                </c:pt>
                <c:pt idx="2">
                  <c:v>1500</c:v>
                </c:pt>
                <c:pt idx="3">
                  <c:v>2389</c:v>
                </c:pt>
                <c:pt idx="4">
                  <c:v>2597</c:v>
                </c:pt>
                <c:pt idx="5">
                  <c:v>2506</c:v>
                </c:pt>
                <c:pt idx="6">
                  <c:v>2512</c:v>
                </c:pt>
                <c:pt idx="7">
                  <c:v>2717</c:v>
                </c:pt>
                <c:pt idx="8">
                  <c:v>2678</c:v>
                </c:pt>
                <c:pt idx="9">
                  <c:v>2339</c:v>
                </c:pt>
                <c:pt idx="10">
                  <c:v>2222</c:v>
                </c:pt>
                <c:pt idx="11">
                  <c:v>1656</c:v>
                </c:pt>
                <c:pt idx="12">
                  <c:v>888</c:v>
                </c:pt>
                <c:pt idx="13">
                  <c:v>491</c:v>
                </c:pt>
                <c:pt idx="14">
                  <c:v>198</c:v>
                </c:pt>
                <c:pt idx="15">
                  <c:v>81</c:v>
                </c:pt>
                <c:pt idx="16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E2-46F2-9122-3CA72997457A}"/>
            </c:ext>
          </c:extLst>
        </c:ser>
        <c:ser>
          <c:idx val="1"/>
          <c:order val="1"/>
          <c:tx>
            <c:strRef>
              <c:f>'Table 10.34'!$S$62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10.34'!$Z$63:$Z$79</c:f>
              <c:numCache>
                <c:formatCode>#,##0</c:formatCode>
                <c:ptCount val="17"/>
                <c:pt idx="0">
                  <c:v>18</c:v>
                </c:pt>
                <c:pt idx="1">
                  <c:v>496</c:v>
                </c:pt>
                <c:pt idx="2">
                  <c:v>1764</c:v>
                </c:pt>
                <c:pt idx="3">
                  <c:v>2637</c:v>
                </c:pt>
                <c:pt idx="4">
                  <c:v>2665</c:v>
                </c:pt>
                <c:pt idx="5">
                  <c:v>2530</c:v>
                </c:pt>
                <c:pt idx="6">
                  <c:v>2690</c:v>
                </c:pt>
                <c:pt idx="7">
                  <c:v>2715</c:v>
                </c:pt>
                <c:pt idx="8">
                  <c:v>3024</c:v>
                </c:pt>
                <c:pt idx="9">
                  <c:v>2661</c:v>
                </c:pt>
                <c:pt idx="10">
                  <c:v>2488</c:v>
                </c:pt>
                <c:pt idx="11">
                  <c:v>1705</c:v>
                </c:pt>
                <c:pt idx="12">
                  <c:v>857</c:v>
                </c:pt>
                <c:pt idx="13">
                  <c:v>361</c:v>
                </c:pt>
                <c:pt idx="14">
                  <c:v>149</c:v>
                </c:pt>
                <c:pt idx="15">
                  <c:v>82</c:v>
                </c:pt>
                <c:pt idx="16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E2-46F2-9122-3CA729974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10.34'!$Z$83:$Z$90</c:f>
              <c:numCache>
                <c:formatCode>#,##0</c:formatCode>
                <c:ptCount val="8"/>
                <c:pt idx="0">
                  <c:v>2662</c:v>
                </c:pt>
                <c:pt idx="1">
                  <c:v>4736</c:v>
                </c:pt>
                <c:pt idx="2">
                  <c:v>2168</c:v>
                </c:pt>
                <c:pt idx="3">
                  <c:v>1331</c:v>
                </c:pt>
                <c:pt idx="4">
                  <c:v>1103</c:v>
                </c:pt>
                <c:pt idx="5">
                  <c:v>1044</c:v>
                </c:pt>
                <c:pt idx="6">
                  <c:v>577</c:v>
                </c:pt>
                <c:pt idx="7">
                  <c:v>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1-4927-8711-2762398671A6}"/>
            </c:ext>
          </c:extLst>
        </c:ser>
        <c:ser>
          <c:idx val="1"/>
          <c:order val="1"/>
          <c:tx>
            <c:strRef>
              <c:f>'Table 10.34'!$S$92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10.34'!$Z$93:$Z$100</c:f>
              <c:numCache>
                <c:formatCode>#,##0</c:formatCode>
                <c:ptCount val="8"/>
                <c:pt idx="0">
                  <c:v>1634</c:v>
                </c:pt>
                <c:pt idx="1">
                  <c:v>6108</c:v>
                </c:pt>
                <c:pt idx="2">
                  <c:v>461</c:v>
                </c:pt>
                <c:pt idx="3">
                  <c:v>2392</c:v>
                </c:pt>
                <c:pt idx="4">
                  <c:v>3228</c:v>
                </c:pt>
                <c:pt idx="5">
                  <c:v>1506</c:v>
                </c:pt>
                <c:pt idx="6">
                  <c:v>64</c:v>
                </c:pt>
                <c:pt idx="7">
                  <c:v>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1-4927-8711-276239867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10.4'!$Y$83:$Y$90</c:f>
              <c:numCache>
                <c:formatCode>#,##0</c:formatCode>
                <c:ptCount val="8"/>
                <c:pt idx="0">
                  <c:v>585</c:v>
                </c:pt>
                <c:pt idx="1">
                  <c:v>545</c:v>
                </c:pt>
                <c:pt idx="2">
                  <c:v>1057</c:v>
                </c:pt>
                <c:pt idx="3">
                  <c:v>343</c:v>
                </c:pt>
                <c:pt idx="4">
                  <c:v>212</c:v>
                </c:pt>
                <c:pt idx="5">
                  <c:v>299</c:v>
                </c:pt>
                <c:pt idx="6">
                  <c:v>627</c:v>
                </c:pt>
                <c:pt idx="7">
                  <c:v>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A-4073-94EA-DD9EF024EFEF}"/>
            </c:ext>
          </c:extLst>
        </c:ser>
        <c:ser>
          <c:idx val="1"/>
          <c:order val="1"/>
          <c:tx>
            <c:strRef>
              <c:f>'Table 10.4'!$S$92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10.4'!$Y$93:$Y$100</c:f>
              <c:numCache>
                <c:formatCode>#,##0</c:formatCode>
                <c:ptCount val="8"/>
                <c:pt idx="0">
                  <c:v>364</c:v>
                </c:pt>
                <c:pt idx="1">
                  <c:v>1046</c:v>
                </c:pt>
                <c:pt idx="2">
                  <c:v>251</c:v>
                </c:pt>
                <c:pt idx="3">
                  <c:v>1124</c:v>
                </c:pt>
                <c:pt idx="4">
                  <c:v>968</c:v>
                </c:pt>
                <c:pt idx="5">
                  <c:v>624</c:v>
                </c:pt>
                <c:pt idx="6">
                  <c:v>55</c:v>
                </c:pt>
                <c:pt idx="7">
                  <c:v>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A-4073-94EA-DD9EF024E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10.34'!$V$8:$Z$8</c:f>
              <c:numCache>
                <c:formatCode>#,##0</c:formatCode>
                <c:ptCount val="5"/>
                <c:pt idx="0">
                  <c:v>41076</c:v>
                </c:pt>
                <c:pt idx="1">
                  <c:v>43137</c:v>
                </c:pt>
                <c:pt idx="2">
                  <c:v>44165</c:v>
                </c:pt>
                <c:pt idx="3">
                  <c:v>45218</c:v>
                </c:pt>
                <c:pt idx="4">
                  <c:v>46466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FE-474C-89BA-F16C5E123A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FE-474C-89BA-F16C5E123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10.35'!$U$4:$Y$4</c:f>
              <c:numCache>
                <c:formatCode>#,##0</c:formatCode>
                <c:ptCount val="5"/>
                <c:pt idx="1">
                  <c:v>23095</c:v>
                </c:pt>
                <c:pt idx="2">
                  <c:v>23552</c:v>
                </c:pt>
                <c:pt idx="3">
                  <c:v>25022</c:v>
                </c:pt>
                <c:pt idx="4">
                  <c:v>27122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0-4ECC-A2E6-8735A05A84DA}"/>
            </c:ext>
          </c:extLst>
        </c:ser>
        <c:ser>
          <c:idx val="1"/>
          <c:order val="1"/>
          <c:tx>
            <c:strRef>
              <c:f>'Table 10.35'!$S$7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10.35'!$U$7:$Y$7</c:f>
              <c:numCache>
                <c:formatCode>#,##0</c:formatCode>
                <c:ptCount val="5"/>
                <c:pt idx="1">
                  <c:v>16912</c:v>
                </c:pt>
                <c:pt idx="2">
                  <c:v>17285</c:v>
                </c:pt>
                <c:pt idx="3">
                  <c:v>18252</c:v>
                </c:pt>
                <c:pt idx="4">
                  <c:v>19760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0-4ECC-A2E6-8735A05A84DA}"/>
            </c:ext>
          </c:extLst>
        </c:ser>
        <c:ser>
          <c:idx val="2"/>
          <c:order val="2"/>
          <c:tx>
            <c:strRef>
              <c:f>'Table 10.35'!$S$11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10.35'!$U$11:$Y$11</c:f>
              <c:numCache>
                <c:formatCode>#,##0</c:formatCode>
                <c:ptCount val="5"/>
                <c:pt idx="1">
                  <c:v>20046</c:v>
                </c:pt>
                <c:pt idx="2">
                  <c:v>20467</c:v>
                </c:pt>
                <c:pt idx="3">
                  <c:v>21815</c:v>
                </c:pt>
                <c:pt idx="4">
                  <c:v>23570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00-4ECC-A2E6-8735A05A84DA}"/>
            </c:ext>
          </c:extLst>
        </c:ser>
        <c:ser>
          <c:idx val="3"/>
          <c:order val="3"/>
          <c:tx>
            <c:strRef>
              <c:f>'Table 10.35'!$S$12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10.35'!$U$12:$Y$12</c:f>
              <c:numCache>
                <c:formatCode>#,##0</c:formatCode>
                <c:ptCount val="5"/>
                <c:pt idx="1">
                  <c:v>3049</c:v>
                </c:pt>
                <c:pt idx="2">
                  <c:v>3082</c:v>
                </c:pt>
                <c:pt idx="3">
                  <c:v>3207</c:v>
                </c:pt>
                <c:pt idx="4">
                  <c:v>3554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00-4ECC-A2E6-8735A05A8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10.35'!$AB$15:$AB$33</c:f>
              <c:numCache>
                <c:formatCode>0.0%</c:formatCode>
                <c:ptCount val="19"/>
                <c:pt idx="0">
                  <c:v>2.7742703560734515E-2</c:v>
                </c:pt>
                <c:pt idx="1">
                  <c:v>1.2410260110393593E-2</c:v>
                </c:pt>
                <c:pt idx="2">
                  <c:v>6.0752552400880261E-2</c:v>
                </c:pt>
                <c:pt idx="3">
                  <c:v>8.5861683321909153E-3</c:v>
                </c:pt>
                <c:pt idx="4">
                  <c:v>6.8977957357769043E-2</c:v>
                </c:pt>
                <c:pt idx="5">
                  <c:v>3.1675024351527831E-2</c:v>
                </c:pt>
                <c:pt idx="6">
                  <c:v>9.3437714203254085E-2</c:v>
                </c:pt>
                <c:pt idx="7">
                  <c:v>6.3422201378116091E-2</c:v>
                </c:pt>
                <c:pt idx="8">
                  <c:v>2.8392077636278365E-2</c:v>
                </c:pt>
                <c:pt idx="9">
                  <c:v>1.3276092211118726E-2</c:v>
                </c:pt>
                <c:pt idx="10">
                  <c:v>3.5679497817381577E-2</c:v>
                </c:pt>
                <c:pt idx="11">
                  <c:v>1.8398932140409104E-2</c:v>
                </c:pt>
                <c:pt idx="12">
                  <c:v>6.620007936794256E-2</c:v>
                </c:pt>
                <c:pt idx="13">
                  <c:v>8.0702767055088567E-2</c:v>
                </c:pt>
                <c:pt idx="14">
                  <c:v>7.200836971030701E-2</c:v>
                </c:pt>
                <c:pt idx="15">
                  <c:v>8.9685775100111831E-2</c:v>
                </c:pt>
                <c:pt idx="16">
                  <c:v>0.12211840253977416</c:v>
                </c:pt>
                <c:pt idx="17">
                  <c:v>1.8651466503120603E-2</c:v>
                </c:pt>
                <c:pt idx="18">
                  <c:v>3.7447238356362059E-2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7-4071-8AB0-7F85E90DF5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57-4071-8AB0-7F85E90D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10.35'!$Y$44:$Y$60</c:f>
              <c:numCache>
                <c:formatCode>#,##0</c:formatCode>
                <c:ptCount val="17"/>
                <c:pt idx="0">
                  <c:v>14</c:v>
                </c:pt>
                <c:pt idx="1">
                  <c:v>267</c:v>
                </c:pt>
                <c:pt idx="2">
                  <c:v>883</c:v>
                </c:pt>
                <c:pt idx="3">
                  <c:v>1255</c:v>
                </c:pt>
                <c:pt idx="4">
                  <c:v>1469</c:v>
                </c:pt>
                <c:pt idx="5">
                  <c:v>1345</c:v>
                </c:pt>
                <c:pt idx="6">
                  <c:v>1300</c:v>
                </c:pt>
                <c:pt idx="7">
                  <c:v>1232</c:v>
                </c:pt>
                <c:pt idx="8">
                  <c:v>1519</c:v>
                </c:pt>
                <c:pt idx="9">
                  <c:v>1310</c:v>
                </c:pt>
                <c:pt idx="10">
                  <c:v>1135</c:v>
                </c:pt>
                <c:pt idx="11">
                  <c:v>926</c:v>
                </c:pt>
                <c:pt idx="12">
                  <c:v>495</c:v>
                </c:pt>
                <c:pt idx="13">
                  <c:v>209</c:v>
                </c:pt>
                <c:pt idx="14">
                  <c:v>77</c:v>
                </c:pt>
                <c:pt idx="15">
                  <c:v>35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7-418E-9B89-B05088F0C7DE}"/>
            </c:ext>
          </c:extLst>
        </c:ser>
        <c:ser>
          <c:idx val="1"/>
          <c:order val="1"/>
          <c:tx>
            <c:strRef>
              <c:f>'Table 10.35'!$S$62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10.35'!$Y$63:$Y$79</c:f>
              <c:numCache>
                <c:formatCode>#,##0</c:formatCode>
                <c:ptCount val="17"/>
                <c:pt idx="0">
                  <c:v>17</c:v>
                </c:pt>
                <c:pt idx="1">
                  <c:v>359</c:v>
                </c:pt>
                <c:pt idx="2">
                  <c:v>847</c:v>
                </c:pt>
                <c:pt idx="3">
                  <c:v>1368</c:v>
                </c:pt>
                <c:pt idx="4">
                  <c:v>1396</c:v>
                </c:pt>
                <c:pt idx="5">
                  <c:v>1254</c:v>
                </c:pt>
                <c:pt idx="6">
                  <c:v>1299</c:v>
                </c:pt>
                <c:pt idx="7">
                  <c:v>1426</c:v>
                </c:pt>
                <c:pt idx="8">
                  <c:v>1618</c:v>
                </c:pt>
                <c:pt idx="9">
                  <c:v>1380</c:v>
                </c:pt>
                <c:pt idx="10">
                  <c:v>1159</c:v>
                </c:pt>
                <c:pt idx="11">
                  <c:v>873</c:v>
                </c:pt>
                <c:pt idx="12">
                  <c:v>381</c:v>
                </c:pt>
                <c:pt idx="13">
                  <c:v>130</c:v>
                </c:pt>
                <c:pt idx="14">
                  <c:v>42</c:v>
                </c:pt>
                <c:pt idx="15">
                  <c:v>32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E7-418E-9B89-B05088F0C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10.35'!$Y$83:$Y$90</c:f>
              <c:numCache>
                <c:formatCode>#,##0</c:formatCode>
                <c:ptCount val="8"/>
                <c:pt idx="0">
                  <c:v>1201</c:v>
                </c:pt>
                <c:pt idx="1">
                  <c:v>1313</c:v>
                </c:pt>
                <c:pt idx="2">
                  <c:v>1788</c:v>
                </c:pt>
                <c:pt idx="3">
                  <c:v>673</c:v>
                </c:pt>
                <c:pt idx="4">
                  <c:v>480</c:v>
                </c:pt>
                <c:pt idx="5">
                  <c:v>608</c:v>
                </c:pt>
                <c:pt idx="6">
                  <c:v>796</c:v>
                </c:pt>
                <c:pt idx="7">
                  <c:v>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8-467F-B17C-9F632945E975}"/>
            </c:ext>
          </c:extLst>
        </c:ser>
        <c:ser>
          <c:idx val="1"/>
          <c:order val="1"/>
          <c:tx>
            <c:strRef>
              <c:f>'Table 10.35'!$S$92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10.35'!$Y$93:$Y$100</c:f>
              <c:numCache>
                <c:formatCode>#,##0</c:formatCode>
                <c:ptCount val="8"/>
                <c:pt idx="0">
                  <c:v>739</c:v>
                </c:pt>
                <c:pt idx="1">
                  <c:v>2081</c:v>
                </c:pt>
                <c:pt idx="2">
                  <c:v>376</c:v>
                </c:pt>
                <c:pt idx="3">
                  <c:v>1544</c:v>
                </c:pt>
                <c:pt idx="4">
                  <c:v>1708</c:v>
                </c:pt>
                <c:pt idx="5">
                  <c:v>1025</c:v>
                </c:pt>
                <c:pt idx="6">
                  <c:v>70</c:v>
                </c:pt>
                <c:pt idx="7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F8-467F-B17C-9F632945E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10.35'!$U$8:$Y$8</c:f>
              <c:numCache>
                <c:formatCode>#,##0</c:formatCode>
                <c:ptCount val="5"/>
                <c:pt idx="1">
                  <c:v>40509.89</c:v>
                </c:pt>
                <c:pt idx="2">
                  <c:v>42083</c:v>
                </c:pt>
                <c:pt idx="3">
                  <c:v>42748</c:v>
                </c:pt>
                <c:pt idx="4">
                  <c:v>44061.31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7-418E-8B29-C25AB5D41E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37-418E-8B29-C25AB5D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10.35'!$V$4:$Z$4</c:f>
              <c:numCache>
                <c:formatCode>#,##0</c:formatCode>
                <c:ptCount val="5"/>
                <c:pt idx="0">
                  <c:v>23095</c:v>
                </c:pt>
                <c:pt idx="1">
                  <c:v>23552</c:v>
                </c:pt>
                <c:pt idx="2">
                  <c:v>25022</c:v>
                </c:pt>
                <c:pt idx="3">
                  <c:v>27122</c:v>
                </c:pt>
                <c:pt idx="4">
                  <c:v>27719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9F-42EE-85FB-29364E5DE9C5}"/>
            </c:ext>
          </c:extLst>
        </c:ser>
        <c:ser>
          <c:idx val="1"/>
          <c:order val="1"/>
          <c:tx>
            <c:strRef>
              <c:f>'Table 10.35'!$S$7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10.35'!$V$7:$Z$7</c:f>
              <c:numCache>
                <c:formatCode>#,##0</c:formatCode>
                <c:ptCount val="5"/>
                <c:pt idx="0">
                  <c:v>16912</c:v>
                </c:pt>
                <c:pt idx="1">
                  <c:v>17285</c:v>
                </c:pt>
                <c:pt idx="2">
                  <c:v>18252</c:v>
                </c:pt>
                <c:pt idx="3">
                  <c:v>19760</c:v>
                </c:pt>
                <c:pt idx="4">
                  <c:v>19858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9F-42EE-85FB-29364E5DE9C5}"/>
            </c:ext>
          </c:extLst>
        </c:ser>
        <c:ser>
          <c:idx val="2"/>
          <c:order val="2"/>
          <c:tx>
            <c:strRef>
              <c:f>'Table 10.35'!$S$11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10.35'!$V$11:$Z$11</c:f>
              <c:numCache>
                <c:formatCode>#,##0</c:formatCode>
                <c:ptCount val="5"/>
                <c:pt idx="0">
                  <c:v>20046</c:v>
                </c:pt>
                <c:pt idx="1">
                  <c:v>20467</c:v>
                </c:pt>
                <c:pt idx="2">
                  <c:v>21815</c:v>
                </c:pt>
                <c:pt idx="3">
                  <c:v>23570</c:v>
                </c:pt>
                <c:pt idx="4">
                  <c:v>24168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9F-42EE-85FB-29364E5DE9C5}"/>
            </c:ext>
          </c:extLst>
        </c:ser>
        <c:ser>
          <c:idx val="3"/>
          <c:order val="3"/>
          <c:tx>
            <c:strRef>
              <c:f>'Table 10.35'!$S$12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10.35'!$V$12:$Z$12</c:f>
              <c:numCache>
                <c:formatCode>#,##0</c:formatCode>
                <c:ptCount val="5"/>
                <c:pt idx="0">
                  <c:v>3049</c:v>
                </c:pt>
                <c:pt idx="1">
                  <c:v>3082</c:v>
                </c:pt>
                <c:pt idx="2">
                  <c:v>3207</c:v>
                </c:pt>
                <c:pt idx="3">
                  <c:v>3554</c:v>
                </c:pt>
                <c:pt idx="4">
                  <c:v>3550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9F-42EE-85FB-29364E5DE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10.35'!$AB$15:$AB$33</c:f>
              <c:numCache>
                <c:formatCode>0.0%</c:formatCode>
                <c:ptCount val="19"/>
                <c:pt idx="0">
                  <c:v>2.7742703560734515E-2</c:v>
                </c:pt>
                <c:pt idx="1">
                  <c:v>1.2410260110393593E-2</c:v>
                </c:pt>
                <c:pt idx="2">
                  <c:v>6.0752552400880261E-2</c:v>
                </c:pt>
                <c:pt idx="3">
                  <c:v>8.5861683321909153E-3</c:v>
                </c:pt>
                <c:pt idx="4">
                  <c:v>6.8977957357769043E-2</c:v>
                </c:pt>
                <c:pt idx="5">
                  <c:v>3.1675024351527831E-2</c:v>
                </c:pt>
                <c:pt idx="6">
                  <c:v>9.3437714203254085E-2</c:v>
                </c:pt>
                <c:pt idx="7">
                  <c:v>6.3422201378116091E-2</c:v>
                </c:pt>
                <c:pt idx="8">
                  <c:v>2.8392077636278365E-2</c:v>
                </c:pt>
                <c:pt idx="9">
                  <c:v>1.3276092211118726E-2</c:v>
                </c:pt>
                <c:pt idx="10">
                  <c:v>3.5679497817381577E-2</c:v>
                </c:pt>
                <c:pt idx="11">
                  <c:v>1.8398932140409104E-2</c:v>
                </c:pt>
                <c:pt idx="12">
                  <c:v>6.620007936794256E-2</c:v>
                </c:pt>
                <c:pt idx="13">
                  <c:v>8.0702767055088567E-2</c:v>
                </c:pt>
                <c:pt idx="14">
                  <c:v>7.200836971030701E-2</c:v>
                </c:pt>
                <c:pt idx="15">
                  <c:v>8.9685775100111831E-2</c:v>
                </c:pt>
                <c:pt idx="16">
                  <c:v>0.12211840253977416</c:v>
                </c:pt>
                <c:pt idx="17">
                  <c:v>1.8651466503120603E-2</c:v>
                </c:pt>
                <c:pt idx="18">
                  <c:v>3.7447238356362059E-2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5-460A-A234-CA38AA68DF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D5-460A-A234-CA38AA68D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10.35'!$Z$44:$Z$60</c:f>
              <c:numCache>
                <c:formatCode>#,##0</c:formatCode>
                <c:ptCount val="17"/>
                <c:pt idx="0">
                  <c:v>13</c:v>
                </c:pt>
                <c:pt idx="1">
                  <c:v>272</c:v>
                </c:pt>
                <c:pt idx="2">
                  <c:v>868</c:v>
                </c:pt>
                <c:pt idx="3">
                  <c:v>1269</c:v>
                </c:pt>
                <c:pt idx="4">
                  <c:v>1485</c:v>
                </c:pt>
                <c:pt idx="5">
                  <c:v>1400</c:v>
                </c:pt>
                <c:pt idx="6">
                  <c:v>1426</c:v>
                </c:pt>
                <c:pt idx="7">
                  <c:v>1270</c:v>
                </c:pt>
                <c:pt idx="8">
                  <c:v>1473</c:v>
                </c:pt>
                <c:pt idx="9">
                  <c:v>1264</c:v>
                </c:pt>
                <c:pt idx="10">
                  <c:v>1191</c:v>
                </c:pt>
                <c:pt idx="11">
                  <c:v>930</c:v>
                </c:pt>
                <c:pt idx="12">
                  <c:v>502</c:v>
                </c:pt>
                <c:pt idx="13">
                  <c:v>208</c:v>
                </c:pt>
                <c:pt idx="14">
                  <c:v>90</c:v>
                </c:pt>
                <c:pt idx="15">
                  <c:v>28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A-4013-9025-501B640D3378}"/>
            </c:ext>
          </c:extLst>
        </c:ser>
        <c:ser>
          <c:idx val="1"/>
          <c:order val="1"/>
          <c:tx>
            <c:strRef>
              <c:f>'Table 10.35'!$S$62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10.35'!$Z$63:$Z$79</c:f>
              <c:numCache>
                <c:formatCode>#,##0</c:formatCode>
                <c:ptCount val="17"/>
                <c:pt idx="0">
                  <c:v>21</c:v>
                </c:pt>
                <c:pt idx="1">
                  <c:v>330</c:v>
                </c:pt>
                <c:pt idx="2">
                  <c:v>890</c:v>
                </c:pt>
                <c:pt idx="3">
                  <c:v>1390</c:v>
                </c:pt>
                <c:pt idx="4">
                  <c:v>1446</c:v>
                </c:pt>
                <c:pt idx="5">
                  <c:v>1374</c:v>
                </c:pt>
                <c:pt idx="6">
                  <c:v>1336</c:v>
                </c:pt>
                <c:pt idx="7">
                  <c:v>1404</c:v>
                </c:pt>
                <c:pt idx="8">
                  <c:v>1663</c:v>
                </c:pt>
                <c:pt idx="9">
                  <c:v>1437</c:v>
                </c:pt>
                <c:pt idx="10">
                  <c:v>1189</c:v>
                </c:pt>
                <c:pt idx="11">
                  <c:v>872</c:v>
                </c:pt>
                <c:pt idx="12">
                  <c:v>444</c:v>
                </c:pt>
                <c:pt idx="13">
                  <c:v>123</c:v>
                </c:pt>
                <c:pt idx="14">
                  <c:v>45</c:v>
                </c:pt>
                <c:pt idx="15">
                  <c:v>22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9A-4013-9025-501B640D3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10.35'!$Z$83:$Z$90</c:f>
              <c:numCache>
                <c:formatCode>#,##0</c:formatCode>
                <c:ptCount val="8"/>
                <c:pt idx="0">
                  <c:v>1291</c:v>
                </c:pt>
                <c:pt idx="1">
                  <c:v>1375</c:v>
                </c:pt>
                <c:pt idx="2">
                  <c:v>1918</c:v>
                </c:pt>
                <c:pt idx="3">
                  <c:v>684</c:v>
                </c:pt>
                <c:pt idx="4">
                  <c:v>471</c:v>
                </c:pt>
                <c:pt idx="5">
                  <c:v>621</c:v>
                </c:pt>
                <c:pt idx="6">
                  <c:v>768</c:v>
                </c:pt>
                <c:pt idx="7">
                  <c:v>1092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3A-42BD-B7DC-35DCDED46FF8}"/>
            </c:ext>
          </c:extLst>
        </c:ser>
        <c:ser>
          <c:idx val="1"/>
          <c:order val="1"/>
          <c:tx>
            <c:strRef>
              <c:f>'Table 10.35'!$S$92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10.35'!$Z$93:$Z$100</c:f>
              <c:numCache>
                <c:formatCode>#,##0</c:formatCode>
                <c:ptCount val="8"/>
                <c:pt idx="0">
                  <c:v>792</c:v>
                </c:pt>
                <c:pt idx="1">
                  <c:v>2153</c:v>
                </c:pt>
                <c:pt idx="2">
                  <c:v>394</c:v>
                </c:pt>
                <c:pt idx="3">
                  <c:v>1589</c:v>
                </c:pt>
                <c:pt idx="4">
                  <c:v>1754</c:v>
                </c:pt>
                <c:pt idx="5">
                  <c:v>1061</c:v>
                </c:pt>
                <c:pt idx="6">
                  <c:v>65</c:v>
                </c:pt>
                <c:pt idx="7">
                  <c:v>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3A-42BD-B7DC-35DCDED46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10.4'!$U$8:$Y$8</c:f>
              <c:numCache>
                <c:formatCode>#,##0</c:formatCode>
                <c:ptCount val="5"/>
                <c:pt idx="1">
                  <c:v>33945.5</c:v>
                </c:pt>
                <c:pt idx="2">
                  <c:v>35782.44</c:v>
                </c:pt>
                <c:pt idx="3">
                  <c:v>36207</c:v>
                </c:pt>
                <c:pt idx="4">
                  <c:v>36531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E-45C9-A844-0EB26C3606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3E-45C9-A844-0EB26C360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10.35'!$V$8:$Z$8</c:f>
              <c:numCache>
                <c:formatCode>#,##0</c:formatCode>
                <c:ptCount val="5"/>
                <c:pt idx="0">
                  <c:v>40509.89</c:v>
                </c:pt>
                <c:pt idx="1">
                  <c:v>42083</c:v>
                </c:pt>
                <c:pt idx="2">
                  <c:v>42748</c:v>
                </c:pt>
                <c:pt idx="3">
                  <c:v>44061.31</c:v>
                </c:pt>
                <c:pt idx="4">
                  <c:v>45369.5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8-4674-9BA8-2A85EA7A53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8-4674-9BA8-2A85EA7A5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10.36'!$U$4:$Y$4</c:f>
              <c:numCache>
                <c:formatCode>#,##0</c:formatCode>
                <c:ptCount val="5"/>
                <c:pt idx="1">
                  <c:v>18828</c:v>
                </c:pt>
                <c:pt idx="2">
                  <c:v>18249</c:v>
                </c:pt>
                <c:pt idx="3">
                  <c:v>19125</c:v>
                </c:pt>
                <c:pt idx="4">
                  <c:v>21043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9-49B4-9B3E-A4D5CC2A7512}"/>
            </c:ext>
          </c:extLst>
        </c:ser>
        <c:ser>
          <c:idx val="1"/>
          <c:order val="1"/>
          <c:tx>
            <c:strRef>
              <c:f>'Table 10.36'!$S$7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10.36'!$U$7:$Y$7</c:f>
              <c:numCache>
                <c:formatCode>#,##0</c:formatCode>
                <c:ptCount val="5"/>
                <c:pt idx="1">
                  <c:v>13415</c:v>
                </c:pt>
                <c:pt idx="2">
                  <c:v>13299</c:v>
                </c:pt>
                <c:pt idx="3">
                  <c:v>13622</c:v>
                </c:pt>
                <c:pt idx="4">
                  <c:v>14850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9-49B4-9B3E-A4D5CC2A7512}"/>
            </c:ext>
          </c:extLst>
        </c:ser>
        <c:ser>
          <c:idx val="2"/>
          <c:order val="2"/>
          <c:tx>
            <c:strRef>
              <c:f>'Table 10.36'!$S$11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10.36'!$U$11:$Y$11</c:f>
              <c:numCache>
                <c:formatCode>#,##0</c:formatCode>
                <c:ptCount val="5"/>
                <c:pt idx="1">
                  <c:v>17094</c:v>
                </c:pt>
                <c:pt idx="2">
                  <c:v>16602</c:v>
                </c:pt>
                <c:pt idx="3">
                  <c:v>17453</c:v>
                </c:pt>
                <c:pt idx="4">
                  <c:v>18974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9-49B4-9B3E-A4D5CC2A7512}"/>
            </c:ext>
          </c:extLst>
        </c:ser>
        <c:ser>
          <c:idx val="3"/>
          <c:order val="3"/>
          <c:tx>
            <c:strRef>
              <c:f>'Table 10.36'!$S$12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10.36'!$U$12:$Y$12</c:f>
              <c:numCache>
                <c:formatCode>#,##0</c:formatCode>
                <c:ptCount val="5"/>
                <c:pt idx="1">
                  <c:v>1736</c:v>
                </c:pt>
                <c:pt idx="2">
                  <c:v>1645</c:v>
                </c:pt>
                <c:pt idx="3">
                  <c:v>1672</c:v>
                </c:pt>
                <c:pt idx="4">
                  <c:v>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19-49B4-9B3E-A4D5CC2A7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10.36'!$AB$15:$AB$33</c:f>
              <c:numCache>
                <c:formatCode>0.0%</c:formatCode>
                <c:ptCount val="19"/>
                <c:pt idx="0">
                  <c:v>8.4838450732490467E-2</c:v>
                </c:pt>
                <c:pt idx="1">
                  <c:v>4.5153521974714032E-3</c:v>
                </c:pt>
                <c:pt idx="2">
                  <c:v>8.7346979731085697E-2</c:v>
                </c:pt>
                <c:pt idx="3">
                  <c:v>4.8665462572747339E-3</c:v>
                </c:pt>
                <c:pt idx="4">
                  <c:v>5.3431667670078266E-2</c:v>
                </c:pt>
                <c:pt idx="5">
                  <c:v>3.3413606261288378E-2</c:v>
                </c:pt>
                <c:pt idx="6">
                  <c:v>0.12201485049167168</c:v>
                </c:pt>
                <c:pt idx="7">
                  <c:v>9.2263696568332332E-2</c:v>
                </c:pt>
                <c:pt idx="8">
                  <c:v>3.7577764398956451E-2</c:v>
                </c:pt>
                <c:pt idx="9">
                  <c:v>6.5221753963475822E-3</c:v>
                </c:pt>
                <c:pt idx="10">
                  <c:v>2.142283764800321E-2</c:v>
                </c:pt>
                <c:pt idx="11">
                  <c:v>1.3194862532610877E-2</c:v>
                </c:pt>
                <c:pt idx="12">
                  <c:v>2.6439895645193657E-2</c:v>
                </c:pt>
                <c:pt idx="13">
                  <c:v>6.1258278145695365E-2</c:v>
                </c:pt>
                <c:pt idx="14">
                  <c:v>5.2779450130443509E-2</c:v>
                </c:pt>
                <c:pt idx="15">
                  <c:v>7.1292394140076265E-2</c:v>
                </c:pt>
                <c:pt idx="16">
                  <c:v>0.12452337949026691</c:v>
                </c:pt>
                <c:pt idx="17">
                  <c:v>2.5536825205699377E-2</c:v>
                </c:pt>
                <c:pt idx="18">
                  <c:v>3.0102347983142687E-2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7-482D-BD61-C2DA072912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B7-482D-BD61-C2DA07291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10.36'!$Y$44:$Y$60</c:f>
              <c:numCache>
                <c:formatCode>#,##0</c:formatCode>
                <c:ptCount val="17"/>
                <c:pt idx="0">
                  <c:v>23</c:v>
                </c:pt>
                <c:pt idx="1">
                  <c:v>293</c:v>
                </c:pt>
                <c:pt idx="2">
                  <c:v>752</c:v>
                </c:pt>
                <c:pt idx="3">
                  <c:v>981</c:v>
                </c:pt>
                <c:pt idx="4">
                  <c:v>1239</c:v>
                </c:pt>
                <c:pt idx="5">
                  <c:v>1120</c:v>
                </c:pt>
                <c:pt idx="6">
                  <c:v>968</c:v>
                </c:pt>
                <c:pt idx="7">
                  <c:v>989</c:v>
                </c:pt>
                <c:pt idx="8">
                  <c:v>1069</c:v>
                </c:pt>
                <c:pt idx="9">
                  <c:v>1000</c:v>
                </c:pt>
                <c:pt idx="10">
                  <c:v>940</c:v>
                </c:pt>
                <c:pt idx="11">
                  <c:v>787</c:v>
                </c:pt>
                <c:pt idx="12">
                  <c:v>417</c:v>
                </c:pt>
                <c:pt idx="13">
                  <c:v>149</c:v>
                </c:pt>
                <c:pt idx="14">
                  <c:v>78</c:v>
                </c:pt>
                <c:pt idx="15">
                  <c:v>28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D-4BE5-B549-6E0EBAF91784}"/>
            </c:ext>
          </c:extLst>
        </c:ser>
        <c:ser>
          <c:idx val="1"/>
          <c:order val="1"/>
          <c:tx>
            <c:strRef>
              <c:f>'Table 10.36'!$S$62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10.36'!$Y$63:$Y$79</c:f>
              <c:numCache>
                <c:formatCode>#,##0</c:formatCode>
                <c:ptCount val="17"/>
                <c:pt idx="0">
                  <c:v>22</c:v>
                </c:pt>
                <c:pt idx="1">
                  <c:v>363</c:v>
                </c:pt>
                <c:pt idx="2">
                  <c:v>729</c:v>
                </c:pt>
                <c:pt idx="3">
                  <c:v>939</c:v>
                </c:pt>
                <c:pt idx="4">
                  <c:v>1056</c:v>
                </c:pt>
                <c:pt idx="5">
                  <c:v>974</c:v>
                </c:pt>
                <c:pt idx="6">
                  <c:v>942</c:v>
                </c:pt>
                <c:pt idx="7">
                  <c:v>887</c:v>
                </c:pt>
                <c:pt idx="8">
                  <c:v>1099</c:v>
                </c:pt>
                <c:pt idx="9">
                  <c:v>1009</c:v>
                </c:pt>
                <c:pt idx="10">
                  <c:v>960</c:v>
                </c:pt>
                <c:pt idx="11">
                  <c:v>618</c:v>
                </c:pt>
                <c:pt idx="12">
                  <c:v>294</c:v>
                </c:pt>
                <c:pt idx="13">
                  <c:v>98</c:v>
                </c:pt>
                <c:pt idx="14">
                  <c:v>51</c:v>
                </c:pt>
                <c:pt idx="15">
                  <c:v>26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D-4BE5-B549-6E0EBAF91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10.36'!$Y$83:$Y$90</c:f>
              <c:numCache>
                <c:formatCode>#,##0</c:formatCode>
                <c:ptCount val="8"/>
                <c:pt idx="0">
                  <c:v>588</c:v>
                </c:pt>
                <c:pt idx="1">
                  <c:v>601</c:v>
                </c:pt>
                <c:pt idx="2">
                  <c:v>1387</c:v>
                </c:pt>
                <c:pt idx="3">
                  <c:v>425</c:v>
                </c:pt>
                <c:pt idx="4">
                  <c:v>269</c:v>
                </c:pt>
                <c:pt idx="5">
                  <c:v>487</c:v>
                </c:pt>
                <c:pt idx="6">
                  <c:v>1014</c:v>
                </c:pt>
                <c:pt idx="7">
                  <c:v>1522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0C-4FBC-87A9-E452F3CD4CAF}"/>
            </c:ext>
          </c:extLst>
        </c:ser>
        <c:ser>
          <c:idx val="1"/>
          <c:order val="1"/>
          <c:tx>
            <c:strRef>
              <c:f>'Table 10.36'!$S$92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10.36'!$Y$93:$Y$100</c:f>
              <c:numCache>
                <c:formatCode>#,##0</c:formatCode>
                <c:ptCount val="8"/>
                <c:pt idx="0">
                  <c:v>394</c:v>
                </c:pt>
                <c:pt idx="1">
                  <c:v>1181</c:v>
                </c:pt>
                <c:pt idx="2">
                  <c:v>204</c:v>
                </c:pt>
                <c:pt idx="3">
                  <c:v>1331</c:v>
                </c:pt>
                <c:pt idx="4">
                  <c:v>1168</c:v>
                </c:pt>
                <c:pt idx="5">
                  <c:v>1029</c:v>
                </c:pt>
                <c:pt idx="6">
                  <c:v>47</c:v>
                </c:pt>
                <c:pt idx="7">
                  <c:v>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0C-4FBC-87A9-E452F3CD4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10.36'!$U$8:$Y$8</c:f>
              <c:numCache>
                <c:formatCode>#,##0</c:formatCode>
                <c:ptCount val="5"/>
                <c:pt idx="1">
                  <c:v>34909.43</c:v>
                </c:pt>
                <c:pt idx="2">
                  <c:v>37338</c:v>
                </c:pt>
                <c:pt idx="3">
                  <c:v>38142</c:v>
                </c:pt>
                <c:pt idx="4">
                  <c:v>39956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1D-4AF9-BCD3-52BDFAE285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1D-4AF9-BCD3-52BDFAE28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10.36'!$V$4:$Z$4</c:f>
              <c:numCache>
                <c:formatCode>#,##0</c:formatCode>
                <c:ptCount val="5"/>
                <c:pt idx="0">
                  <c:v>18828</c:v>
                </c:pt>
                <c:pt idx="1">
                  <c:v>18249</c:v>
                </c:pt>
                <c:pt idx="2">
                  <c:v>19125</c:v>
                </c:pt>
                <c:pt idx="3">
                  <c:v>21043</c:v>
                </c:pt>
                <c:pt idx="4">
                  <c:v>19927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33-4F9D-833C-D311E1A891C4}"/>
            </c:ext>
          </c:extLst>
        </c:ser>
        <c:ser>
          <c:idx val="1"/>
          <c:order val="1"/>
          <c:tx>
            <c:strRef>
              <c:f>'Table 10.36'!$S$7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10.36'!$V$7:$Z$7</c:f>
              <c:numCache>
                <c:formatCode>#,##0</c:formatCode>
                <c:ptCount val="5"/>
                <c:pt idx="0">
                  <c:v>13415</c:v>
                </c:pt>
                <c:pt idx="1">
                  <c:v>13299</c:v>
                </c:pt>
                <c:pt idx="2">
                  <c:v>13622</c:v>
                </c:pt>
                <c:pt idx="3">
                  <c:v>14850</c:v>
                </c:pt>
                <c:pt idx="4">
                  <c:v>14151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33-4F9D-833C-D311E1A891C4}"/>
            </c:ext>
          </c:extLst>
        </c:ser>
        <c:ser>
          <c:idx val="2"/>
          <c:order val="2"/>
          <c:tx>
            <c:strRef>
              <c:f>'Table 10.36'!$S$11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10.36'!$V$11:$Z$11</c:f>
              <c:numCache>
                <c:formatCode>#,##0</c:formatCode>
                <c:ptCount val="5"/>
                <c:pt idx="0">
                  <c:v>17094</c:v>
                </c:pt>
                <c:pt idx="1">
                  <c:v>16602</c:v>
                </c:pt>
                <c:pt idx="2">
                  <c:v>17453</c:v>
                </c:pt>
                <c:pt idx="3">
                  <c:v>18974</c:v>
                </c:pt>
                <c:pt idx="4">
                  <c:v>18217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33-4F9D-833C-D311E1A891C4}"/>
            </c:ext>
          </c:extLst>
        </c:ser>
        <c:ser>
          <c:idx val="3"/>
          <c:order val="3"/>
          <c:tx>
            <c:strRef>
              <c:f>'Table 10.36'!$S$12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10.36'!$V$12:$Z$12</c:f>
              <c:numCache>
                <c:formatCode>#,##0</c:formatCode>
                <c:ptCount val="5"/>
                <c:pt idx="0">
                  <c:v>1736</c:v>
                </c:pt>
                <c:pt idx="1">
                  <c:v>1645</c:v>
                </c:pt>
                <c:pt idx="2">
                  <c:v>1672</c:v>
                </c:pt>
                <c:pt idx="3">
                  <c:v>2069</c:v>
                </c:pt>
                <c:pt idx="4">
                  <c:v>1716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33-4F9D-833C-D311E1A89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10.36'!$AB$15:$AB$33</c:f>
              <c:numCache>
                <c:formatCode>0.0%</c:formatCode>
                <c:ptCount val="19"/>
                <c:pt idx="0">
                  <c:v>8.4838450732490467E-2</c:v>
                </c:pt>
                <c:pt idx="1">
                  <c:v>4.5153521974714032E-3</c:v>
                </c:pt>
                <c:pt idx="2">
                  <c:v>8.7346979731085697E-2</c:v>
                </c:pt>
                <c:pt idx="3">
                  <c:v>4.8665462572747339E-3</c:v>
                </c:pt>
                <c:pt idx="4">
                  <c:v>5.3431667670078266E-2</c:v>
                </c:pt>
                <c:pt idx="5">
                  <c:v>3.3413606261288378E-2</c:v>
                </c:pt>
                <c:pt idx="6">
                  <c:v>0.12201485049167168</c:v>
                </c:pt>
                <c:pt idx="7">
                  <c:v>9.2263696568332332E-2</c:v>
                </c:pt>
                <c:pt idx="8">
                  <c:v>3.7577764398956451E-2</c:v>
                </c:pt>
                <c:pt idx="9">
                  <c:v>6.5221753963475822E-3</c:v>
                </c:pt>
                <c:pt idx="10">
                  <c:v>2.142283764800321E-2</c:v>
                </c:pt>
                <c:pt idx="11">
                  <c:v>1.3194862532610877E-2</c:v>
                </c:pt>
                <c:pt idx="12">
                  <c:v>2.6439895645193657E-2</c:v>
                </c:pt>
                <c:pt idx="13">
                  <c:v>6.1258278145695365E-2</c:v>
                </c:pt>
                <c:pt idx="14">
                  <c:v>5.2779450130443509E-2</c:v>
                </c:pt>
                <c:pt idx="15">
                  <c:v>7.1292394140076265E-2</c:v>
                </c:pt>
                <c:pt idx="16">
                  <c:v>0.12452337949026691</c:v>
                </c:pt>
                <c:pt idx="17">
                  <c:v>2.5536825205699377E-2</c:v>
                </c:pt>
                <c:pt idx="18">
                  <c:v>3.0102347983142687E-2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7-48A3-8CFC-A810F2F9BDA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D7-48A3-8CFC-A810F2F9B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10.36'!$Z$44:$Z$60</c:f>
              <c:numCache>
                <c:formatCode>#,##0</c:formatCode>
                <c:ptCount val="17"/>
                <c:pt idx="0">
                  <c:v>33</c:v>
                </c:pt>
                <c:pt idx="1">
                  <c:v>301</c:v>
                </c:pt>
                <c:pt idx="2">
                  <c:v>675</c:v>
                </c:pt>
                <c:pt idx="3">
                  <c:v>949</c:v>
                </c:pt>
                <c:pt idx="4">
                  <c:v>1293</c:v>
                </c:pt>
                <c:pt idx="5">
                  <c:v>1076</c:v>
                </c:pt>
                <c:pt idx="6">
                  <c:v>985</c:v>
                </c:pt>
                <c:pt idx="7">
                  <c:v>930</c:v>
                </c:pt>
                <c:pt idx="8">
                  <c:v>995</c:v>
                </c:pt>
                <c:pt idx="9">
                  <c:v>862</c:v>
                </c:pt>
                <c:pt idx="10">
                  <c:v>868</c:v>
                </c:pt>
                <c:pt idx="11">
                  <c:v>630</c:v>
                </c:pt>
                <c:pt idx="12">
                  <c:v>380</c:v>
                </c:pt>
                <c:pt idx="13">
                  <c:v>131</c:v>
                </c:pt>
                <c:pt idx="14">
                  <c:v>57</c:v>
                </c:pt>
                <c:pt idx="15">
                  <c:v>31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75-4F29-94DC-8D874BBF27D2}"/>
            </c:ext>
          </c:extLst>
        </c:ser>
        <c:ser>
          <c:idx val="1"/>
          <c:order val="1"/>
          <c:tx>
            <c:strRef>
              <c:f>'Table 10.36'!$S$62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10.36'!$Z$63:$Z$79</c:f>
              <c:numCache>
                <c:formatCode>#,##0</c:formatCode>
                <c:ptCount val="17"/>
                <c:pt idx="0">
                  <c:v>22</c:v>
                </c:pt>
                <c:pt idx="1">
                  <c:v>375</c:v>
                </c:pt>
                <c:pt idx="2">
                  <c:v>711</c:v>
                </c:pt>
                <c:pt idx="3">
                  <c:v>926</c:v>
                </c:pt>
                <c:pt idx="4">
                  <c:v>1058</c:v>
                </c:pt>
                <c:pt idx="5">
                  <c:v>939</c:v>
                </c:pt>
                <c:pt idx="6">
                  <c:v>986</c:v>
                </c:pt>
                <c:pt idx="7">
                  <c:v>810</c:v>
                </c:pt>
                <c:pt idx="8">
                  <c:v>999</c:v>
                </c:pt>
                <c:pt idx="9">
                  <c:v>931</c:v>
                </c:pt>
                <c:pt idx="10">
                  <c:v>902</c:v>
                </c:pt>
                <c:pt idx="11">
                  <c:v>581</c:v>
                </c:pt>
                <c:pt idx="12">
                  <c:v>291</c:v>
                </c:pt>
                <c:pt idx="13">
                  <c:v>92</c:v>
                </c:pt>
                <c:pt idx="14">
                  <c:v>51</c:v>
                </c:pt>
                <c:pt idx="15">
                  <c:v>22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75-4F29-94DC-8D874BBF2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10.36'!$Z$83:$Z$90</c:f>
              <c:numCache>
                <c:formatCode>#,##0</c:formatCode>
                <c:ptCount val="8"/>
                <c:pt idx="0">
                  <c:v>581</c:v>
                </c:pt>
                <c:pt idx="1">
                  <c:v>570</c:v>
                </c:pt>
                <c:pt idx="2">
                  <c:v>1352</c:v>
                </c:pt>
                <c:pt idx="3">
                  <c:v>460</c:v>
                </c:pt>
                <c:pt idx="4">
                  <c:v>250</c:v>
                </c:pt>
                <c:pt idx="5">
                  <c:v>472</c:v>
                </c:pt>
                <c:pt idx="6">
                  <c:v>976</c:v>
                </c:pt>
                <c:pt idx="7">
                  <c:v>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D-45D6-9B0B-8A168C6962FE}"/>
            </c:ext>
          </c:extLst>
        </c:ser>
        <c:ser>
          <c:idx val="1"/>
          <c:order val="1"/>
          <c:tx>
            <c:strRef>
              <c:f>'Table 10.36'!$S$92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10.36'!$Z$93:$Z$100</c:f>
              <c:numCache>
                <c:formatCode>#,##0</c:formatCode>
                <c:ptCount val="8"/>
                <c:pt idx="0">
                  <c:v>401</c:v>
                </c:pt>
                <c:pt idx="1">
                  <c:v>1131</c:v>
                </c:pt>
                <c:pt idx="2">
                  <c:v>202</c:v>
                </c:pt>
                <c:pt idx="3">
                  <c:v>1350</c:v>
                </c:pt>
                <c:pt idx="4">
                  <c:v>1103</c:v>
                </c:pt>
                <c:pt idx="5">
                  <c:v>1001</c:v>
                </c:pt>
                <c:pt idx="6">
                  <c:v>50</c:v>
                </c:pt>
                <c:pt idx="7">
                  <c:v>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D-45D6-9B0B-8A168C696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10.4'!$V$4:$Z$4</c:f>
              <c:numCache>
                <c:formatCode>#,##0</c:formatCode>
                <c:ptCount val="5"/>
                <c:pt idx="0">
                  <c:v>15440</c:v>
                </c:pt>
                <c:pt idx="1">
                  <c:v>15434</c:v>
                </c:pt>
                <c:pt idx="2">
                  <c:v>16298</c:v>
                </c:pt>
                <c:pt idx="3">
                  <c:v>17326</c:v>
                </c:pt>
                <c:pt idx="4">
                  <c:v>17240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82-4451-990F-9B5A2F8F97D1}"/>
            </c:ext>
          </c:extLst>
        </c:ser>
        <c:ser>
          <c:idx val="1"/>
          <c:order val="1"/>
          <c:tx>
            <c:strRef>
              <c:f>'Table 10.4'!$S$7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10.4'!$V$7:$Z$7</c:f>
              <c:numCache>
                <c:formatCode>#,##0</c:formatCode>
                <c:ptCount val="5"/>
                <c:pt idx="0">
                  <c:v>11203</c:v>
                </c:pt>
                <c:pt idx="1">
                  <c:v>11418</c:v>
                </c:pt>
                <c:pt idx="2">
                  <c:v>11908</c:v>
                </c:pt>
                <c:pt idx="3">
                  <c:v>12596</c:v>
                </c:pt>
                <c:pt idx="4">
                  <c:v>12526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82-4451-990F-9B5A2F8F97D1}"/>
            </c:ext>
          </c:extLst>
        </c:ser>
        <c:ser>
          <c:idx val="2"/>
          <c:order val="2"/>
          <c:tx>
            <c:strRef>
              <c:f>'Table 10.4'!$S$11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10.4'!$V$11:$Z$11</c:f>
              <c:numCache>
                <c:formatCode>#,##0</c:formatCode>
                <c:ptCount val="5"/>
                <c:pt idx="0">
                  <c:v>12776</c:v>
                </c:pt>
                <c:pt idx="1">
                  <c:v>12672</c:v>
                </c:pt>
                <c:pt idx="2">
                  <c:v>13354</c:v>
                </c:pt>
                <c:pt idx="3">
                  <c:v>14216</c:v>
                </c:pt>
                <c:pt idx="4">
                  <c:v>14163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82-4451-990F-9B5A2F8F97D1}"/>
            </c:ext>
          </c:extLst>
        </c:ser>
        <c:ser>
          <c:idx val="3"/>
          <c:order val="3"/>
          <c:tx>
            <c:strRef>
              <c:f>'Table 10.4'!$S$12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10.4'!$V$12:$Z$12</c:f>
              <c:numCache>
                <c:formatCode>#,##0</c:formatCode>
                <c:ptCount val="5"/>
                <c:pt idx="0">
                  <c:v>2662</c:v>
                </c:pt>
                <c:pt idx="1">
                  <c:v>2764</c:v>
                </c:pt>
                <c:pt idx="2">
                  <c:v>2944</c:v>
                </c:pt>
                <c:pt idx="3">
                  <c:v>3113</c:v>
                </c:pt>
                <c:pt idx="4">
                  <c:v>3072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82-4451-990F-9B5A2F8F9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10.36'!$V$8:$Z$8</c:f>
              <c:numCache>
                <c:formatCode>#,##0</c:formatCode>
                <c:ptCount val="5"/>
                <c:pt idx="0">
                  <c:v>34909.43</c:v>
                </c:pt>
                <c:pt idx="1">
                  <c:v>37338</c:v>
                </c:pt>
                <c:pt idx="2">
                  <c:v>38142</c:v>
                </c:pt>
                <c:pt idx="3">
                  <c:v>39956</c:v>
                </c:pt>
                <c:pt idx="4">
                  <c:v>39988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3-4970-936E-B7DC171D58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33-4970-936E-B7DC171D5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10.37'!$U$4:$Y$4</c:f>
              <c:numCache>
                <c:formatCode>#,##0</c:formatCode>
                <c:ptCount val="5"/>
                <c:pt idx="1">
                  <c:v>1288</c:v>
                </c:pt>
                <c:pt idx="2">
                  <c:v>1358</c:v>
                </c:pt>
                <c:pt idx="3">
                  <c:v>1642</c:v>
                </c:pt>
                <c:pt idx="4">
                  <c:v>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8-414E-9B86-3F08B929A842}"/>
            </c:ext>
          </c:extLst>
        </c:ser>
        <c:ser>
          <c:idx val="1"/>
          <c:order val="1"/>
          <c:tx>
            <c:strRef>
              <c:f>'Table 10.37'!$S$7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10.37'!$U$7:$Y$7</c:f>
              <c:numCache>
                <c:formatCode>#,##0</c:formatCode>
                <c:ptCount val="5"/>
                <c:pt idx="1">
                  <c:v>870</c:v>
                </c:pt>
                <c:pt idx="2">
                  <c:v>936</c:v>
                </c:pt>
                <c:pt idx="3">
                  <c:v>1077</c:v>
                </c:pt>
                <c:pt idx="4">
                  <c:v>1470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8-414E-9B86-3F08B929A842}"/>
            </c:ext>
          </c:extLst>
        </c:ser>
        <c:ser>
          <c:idx val="2"/>
          <c:order val="2"/>
          <c:tx>
            <c:strRef>
              <c:f>'Table 10.37'!$S$11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10.37'!$U$11:$Y$11</c:f>
              <c:numCache>
                <c:formatCode>#,##0</c:formatCode>
                <c:ptCount val="5"/>
                <c:pt idx="1">
                  <c:v>1005</c:v>
                </c:pt>
                <c:pt idx="2">
                  <c:v>1083</c:v>
                </c:pt>
                <c:pt idx="3">
                  <c:v>1302</c:v>
                </c:pt>
                <c:pt idx="4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8-414E-9B86-3F08B929A842}"/>
            </c:ext>
          </c:extLst>
        </c:ser>
        <c:ser>
          <c:idx val="3"/>
          <c:order val="3"/>
          <c:tx>
            <c:strRef>
              <c:f>'Table 10.37'!$S$12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10.37'!$U$12:$Y$12</c:f>
              <c:numCache>
                <c:formatCode>#,##0</c:formatCode>
                <c:ptCount val="5"/>
                <c:pt idx="1">
                  <c:v>283</c:v>
                </c:pt>
                <c:pt idx="2">
                  <c:v>268</c:v>
                </c:pt>
                <c:pt idx="3">
                  <c:v>340</c:v>
                </c:pt>
                <c:pt idx="4">
                  <c:v>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28-414E-9B86-3F08B929A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10.37'!$AB$15:$AB$33</c:f>
              <c:numCache>
                <c:formatCode>0.0%</c:formatCode>
                <c:ptCount val="19"/>
                <c:pt idx="0">
                  <c:v>0.15759753593429157</c:v>
                </c:pt>
                <c:pt idx="1">
                  <c:v>1.7967145790554414E-2</c:v>
                </c:pt>
                <c:pt idx="2">
                  <c:v>4.7741273100616016E-2</c:v>
                </c:pt>
                <c:pt idx="3">
                  <c:v>7.1868583162217657E-3</c:v>
                </c:pt>
                <c:pt idx="4">
                  <c:v>5.3388090349075976E-2</c:v>
                </c:pt>
                <c:pt idx="5">
                  <c:v>2.7207392197125257E-2</c:v>
                </c:pt>
                <c:pt idx="6">
                  <c:v>4.2607802874743327E-2</c:v>
                </c:pt>
                <c:pt idx="7">
                  <c:v>5.8008213552361396E-2</c:v>
                </c:pt>
                <c:pt idx="8">
                  <c:v>3.7987679671457907E-2</c:v>
                </c:pt>
                <c:pt idx="9">
                  <c:v>3.0800821355236141E-3</c:v>
                </c:pt>
                <c:pt idx="10">
                  <c:v>1.5913757700205339E-2</c:v>
                </c:pt>
                <c:pt idx="11">
                  <c:v>9.7535934291581115E-3</c:v>
                </c:pt>
                <c:pt idx="12">
                  <c:v>2.4127310061601643E-2</c:v>
                </c:pt>
                <c:pt idx="13">
                  <c:v>6.2114989733059546E-2</c:v>
                </c:pt>
                <c:pt idx="14">
                  <c:v>7.4948665297741274E-2</c:v>
                </c:pt>
                <c:pt idx="15">
                  <c:v>8.0082135523613956E-2</c:v>
                </c:pt>
                <c:pt idx="16">
                  <c:v>9.6509240246406572E-2</c:v>
                </c:pt>
                <c:pt idx="17">
                  <c:v>5.6468172484599594E-3</c:v>
                </c:pt>
                <c:pt idx="18">
                  <c:v>4.2607802874743327E-2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9-4A6D-9E52-DCE5CA0B3A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9-4A6D-9E52-DCE5CA0B3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10.37'!$Y$44:$Y$60</c:f>
              <c:numCache>
                <c:formatCode>#,##0</c:formatCode>
                <c:ptCount val="17"/>
                <c:pt idx="0">
                  <c:v>2</c:v>
                </c:pt>
                <c:pt idx="1">
                  <c:v>31</c:v>
                </c:pt>
                <c:pt idx="2">
                  <c:v>63</c:v>
                </c:pt>
                <c:pt idx="3">
                  <c:v>100</c:v>
                </c:pt>
                <c:pt idx="4">
                  <c:v>101</c:v>
                </c:pt>
                <c:pt idx="5">
                  <c:v>59</c:v>
                </c:pt>
                <c:pt idx="6">
                  <c:v>52</c:v>
                </c:pt>
                <c:pt idx="7">
                  <c:v>92</c:v>
                </c:pt>
                <c:pt idx="8">
                  <c:v>90</c:v>
                </c:pt>
                <c:pt idx="9">
                  <c:v>104</c:v>
                </c:pt>
                <c:pt idx="10">
                  <c:v>160</c:v>
                </c:pt>
                <c:pt idx="11">
                  <c:v>145</c:v>
                </c:pt>
                <c:pt idx="12">
                  <c:v>46</c:v>
                </c:pt>
                <c:pt idx="13">
                  <c:v>42</c:v>
                </c:pt>
                <c:pt idx="14">
                  <c:v>15</c:v>
                </c:pt>
                <c:pt idx="15">
                  <c:v>11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C-4F94-9F1C-EB55493A4CCD}"/>
            </c:ext>
          </c:extLst>
        </c:ser>
        <c:ser>
          <c:idx val="1"/>
          <c:order val="1"/>
          <c:tx>
            <c:strRef>
              <c:f>'Table 10.37'!$S$62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10.37'!$Y$63:$Y$79</c:f>
              <c:numCache>
                <c:formatCode>#,##0</c:formatCode>
                <c:ptCount val="17"/>
                <c:pt idx="0">
                  <c:v>0</c:v>
                </c:pt>
                <c:pt idx="1">
                  <c:v>22</c:v>
                </c:pt>
                <c:pt idx="2">
                  <c:v>57</c:v>
                </c:pt>
                <c:pt idx="3">
                  <c:v>80</c:v>
                </c:pt>
                <c:pt idx="4">
                  <c:v>39</c:v>
                </c:pt>
                <c:pt idx="5">
                  <c:v>67</c:v>
                </c:pt>
                <c:pt idx="6">
                  <c:v>75</c:v>
                </c:pt>
                <c:pt idx="7">
                  <c:v>45</c:v>
                </c:pt>
                <c:pt idx="8">
                  <c:v>108</c:v>
                </c:pt>
                <c:pt idx="9">
                  <c:v>139</c:v>
                </c:pt>
                <c:pt idx="10">
                  <c:v>155</c:v>
                </c:pt>
                <c:pt idx="11">
                  <c:v>107</c:v>
                </c:pt>
                <c:pt idx="12">
                  <c:v>59</c:v>
                </c:pt>
                <c:pt idx="13">
                  <c:v>23</c:v>
                </c:pt>
                <c:pt idx="14">
                  <c:v>12</c:v>
                </c:pt>
                <c:pt idx="15">
                  <c:v>3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1C-4F94-9F1C-EB55493A4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10.37'!$Y$83:$Y$90</c:f>
              <c:numCache>
                <c:formatCode>#,##0</c:formatCode>
                <c:ptCount val="8"/>
                <c:pt idx="0">
                  <c:v>46</c:v>
                </c:pt>
                <c:pt idx="1">
                  <c:v>46</c:v>
                </c:pt>
                <c:pt idx="2">
                  <c:v>132</c:v>
                </c:pt>
                <c:pt idx="3">
                  <c:v>27</c:v>
                </c:pt>
                <c:pt idx="4">
                  <c:v>19</c:v>
                </c:pt>
                <c:pt idx="5">
                  <c:v>13</c:v>
                </c:pt>
                <c:pt idx="6">
                  <c:v>86</c:v>
                </c:pt>
                <c:pt idx="7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5-4B8E-B4BA-2B1ADA38EC0D}"/>
            </c:ext>
          </c:extLst>
        </c:ser>
        <c:ser>
          <c:idx val="1"/>
          <c:order val="1"/>
          <c:tx>
            <c:strRef>
              <c:f>'Table 10.37'!$S$92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10.37'!$Y$93:$Y$100</c:f>
              <c:numCache>
                <c:formatCode>#,##0</c:formatCode>
                <c:ptCount val="8"/>
                <c:pt idx="0">
                  <c:v>26</c:v>
                </c:pt>
                <c:pt idx="1">
                  <c:v>141</c:v>
                </c:pt>
                <c:pt idx="2">
                  <c:v>21</c:v>
                </c:pt>
                <c:pt idx="3">
                  <c:v>119</c:v>
                </c:pt>
                <c:pt idx="4">
                  <c:v>92</c:v>
                </c:pt>
                <c:pt idx="5">
                  <c:v>31</c:v>
                </c:pt>
                <c:pt idx="6">
                  <c:v>9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5-4B8E-B4BA-2B1ADA38E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10.37'!$U$8:$Y$8</c:f>
              <c:numCache>
                <c:formatCode>#,##0</c:formatCode>
                <c:ptCount val="5"/>
                <c:pt idx="1">
                  <c:v>29830.12</c:v>
                </c:pt>
                <c:pt idx="2">
                  <c:v>35745</c:v>
                </c:pt>
                <c:pt idx="3">
                  <c:v>35861.730000000003</c:v>
                </c:pt>
                <c:pt idx="4">
                  <c:v>35201.379999999997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0-42D6-8B00-09FE62C009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0-42D6-8B00-09FE62C00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10.37'!$V$4:$Z$4</c:f>
              <c:numCache>
                <c:formatCode>#,##0</c:formatCode>
                <c:ptCount val="5"/>
                <c:pt idx="0">
                  <c:v>1288</c:v>
                </c:pt>
                <c:pt idx="1">
                  <c:v>1358</c:v>
                </c:pt>
                <c:pt idx="2">
                  <c:v>1642</c:v>
                </c:pt>
                <c:pt idx="3">
                  <c:v>2181</c:v>
                </c:pt>
                <c:pt idx="4">
                  <c:v>1950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3-48C3-AECC-A8C3DE100724}"/>
            </c:ext>
          </c:extLst>
        </c:ser>
        <c:ser>
          <c:idx val="1"/>
          <c:order val="1"/>
          <c:tx>
            <c:strRef>
              <c:f>'Table 10.37'!$S$7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10.37'!$V$7:$Z$7</c:f>
              <c:numCache>
                <c:formatCode>#,##0</c:formatCode>
                <c:ptCount val="5"/>
                <c:pt idx="0">
                  <c:v>870</c:v>
                </c:pt>
                <c:pt idx="1">
                  <c:v>936</c:v>
                </c:pt>
                <c:pt idx="2">
                  <c:v>1077</c:v>
                </c:pt>
                <c:pt idx="3">
                  <c:v>1470</c:v>
                </c:pt>
                <c:pt idx="4">
                  <c:v>1245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3-48C3-AECC-A8C3DE100724}"/>
            </c:ext>
          </c:extLst>
        </c:ser>
        <c:ser>
          <c:idx val="2"/>
          <c:order val="2"/>
          <c:tx>
            <c:strRef>
              <c:f>'Table 10.37'!$S$11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10.37'!$V$11:$Z$11</c:f>
              <c:numCache>
                <c:formatCode>#,##0</c:formatCode>
                <c:ptCount val="5"/>
                <c:pt idx="0">
                  <c:v>1005</c:v>
                </c:pt>
                <c:pt idx="1">
                  <c:v>1083</c:v>
                </c:pt>
                <c:pt idx="2">
                  <c:v>1302</c:v>
                </c:pt>
                <c:pt idx="3">
                  <c:v>1601</c:v>
                </c:pt>
                <c:pt idx="4">
                  <c:v>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3-48C3-AECC-A8C3DE100724}"/>
            </c:ext>
          </c:extLst>
        </c:ser>
        <c:ser>
          <c:idx val="3"/>
          <c:order val="3"/>
          <c:tx>
            <c:strRef>
              <c:f>'Table 10.37'!$S$12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10.37'!$V$12:$Z$12</c:f>
              <c:numCache>
                <c:formatCode>#,##0</c:formatCode>
                <c:ptCount val="5"/>
                <c:pt idx="0">
                  <c:v>283</c:v>
                </c:pt>
                <c:pt idx="1">
                  <c:v>268</c:v>
                </c:pt>
                <c:pt idx="2">
                  <c:v>340</c:v>
                </c:pt>
                <c:pt idx="3">
                  <c:v>575</c:v>
                </c:pt>
                <c:pt idx="4">
                  <c:v>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93-48C3-AECC-A8C3DE100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10.37'!$AB$15:$AB$33</c:f>
              <c:numCache>
                <c:formatCode>0.0%</c:formatCode>
                <c:ptCount val="19"/>
                <c:pt idx="0">
                  <c:v>0.15759753593429157</c:v>
                </c:pt>
                <c:pt idx="1">
                  <c:v>1.7967145790554414E-2</c:v>
                </c:pt>
                <c:pt idx="2">
                  <c:v>4.7741273100616016E-2</c:v>
                </c:pt>
                <c:pt idx="3">
                  <c:v>7.1868583162217657E-3</c:v>
                </c:pt>
                <c:pt idx="4">
                  <c:v>5.3388090349075976E-2</c:v>
                </c:pt>
                <c:pt idx="5">
                  <c:v>2.7207392197125257E-2</c:v>
                </c:pt>
                <c:pt idx="6">
                  <c:v>4.2607802874743327E-2</c:v>
                </c:pt>
                <c:pt idx="7">
                  <c:v>5.8008213552361396E-2</c:v>
                </c:pt>
                <c:pt idx="8">
                  <c:v>3.7987679671457907E-2</c:v>
                </c:pt>
                <c:pt idx="9">
                  <c:v>3.0800821355236141E-3</c:v>
                </c:pt>
                <c:pt idx="10">
                  <c:v>1.5913757700205339E-2</c:v>
                </c:pt>
                <c:pt idx="11">
                  <c:v>9.7535934291581115E-3</c:v>
                </c:pt>
                <c:pt idx="12">
                  <c:v>2.4127310061601643E-2</c:v>
                </c:pt>
                <c:pt idx="13">
                  <c:v>6.2114989733059546E-2</c:v>
                </c:pt>
                <c:pt idx="14">
                  <c:v>7.4948665297741274E-2</c:v>
                </c:pt>
                <c:pt idx="15">
                  <c:v>8.0082135523613956E-2</c:v>
                </c:pt>
                <c:pt idx="16">
                  <c:v>9.6509240246406572E-2</c:v>
                </c:pt>
                <c:pt idx="17">
                  <c:v>5.6468172484599594E-3</c:v>
                </c:pt>
                <c:pt idx="18">
                  <c:v>4.2607802874743327E-2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6-4AA0-B57F-B8B8CAC937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56-4AA0-B57F-B8B8CAC93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10.37'!$Z$44:$Z$60</c:f>
              <c:numCache>
                <c:formatCode>#,##0</c:formatCode>
                <c:ptCount val="17"/>
                <c:pt idx="0">
                  <c:v>0</c:v>
                </c:pt>
                <c:pt idx="1">
                  <c:v>24</c:v>
                </c:pt>
                <c:pt idx="2">
                  <c:v>65</c:v>
                </c:pt>
                <c:pt idx="3">
                  <c:v>116</c:v>
                </c:pt>
                <c:pt idx="4">
                  <c:v>79</c:v>
                </c:pt>
                <c:pt idx="5">
                  <c:v>68</c:v>
                </c:pt>
                <c:pt idx="6">
                  <c:v>55</c:v>
                </c:pt>
                <c:pt idx="7">
                  <c:v>85</c:v>
                </c:pt>
                <c:pt idx="8">
                  <c:v>92</c:v>
                </c:pt>
                <c:pt idx="9">
                  <c:v>110</c:v>
                </c:pt>
                <c:pt idx="10">
                  <c:v>136</c:v>
                </c:pt>
                <c:pt idx="11">
                  <c:v>128</c:v>
                </c:pt>
                <c:pt idx="12">
                  <c:v>50</c:v>
                </c:pt>
                <c:pt idx="13">
                  <c:v>32</c:v>
                </c:pt>
                <c:pt idx="14">
                  <c:v>8</c:v>
                </c:pt>
                <c:pt idx="15">
                  <c:v>6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7-43B9-AC69-3B75BE652012}"/>
            </c:ext>
          </c:extLst>
        </c:ser>
        <c:ser>
          <c:idx val="1"/>
          <c:order val="1"/>
          <c:tx>
            <c:strRef>
              <c:f>'Table 10.37'!$S$62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10.37'!$Z$63:$Z$79</c:f>
              <c:numCache>
                <c:formatCode>#,##0</c:formatCode>
                <c:ptCount val="17"/>
                <c:pt idx="0">
                  <c:v>6</c:v>
                </c:pt>
                <c:pt idx="1">
                  <c:v>11</c:v>
                </c:pt>
                <c:pt idx="2">
                  <c:v>52</c:v>
                </c:pt>
                <c:pt idx="3">
                  <c:v>92</c:v>
                </c:pt>
                <c:pt idx="4">
                  <c:v>60</c:v>
                </c:pt>
                <c:pt idx="5">
                  <c:v>66</c:v>
                </c:pt>
                <c:pt idx="6">
                  <c:v>66</c:v>
                </c:pt>
                <c:pt idx="7">
                  <c:v>52</c:v>
                </c:pt>
                <c:pt idx="8">
                  <c:v>92</c:v>
                </c:pt>
                <c:pt idx="9">
                  <c:v>115</c:v>
                </c:pt>
                <c:pt idx="10">
                  <c:v>143</c:v>
                </c:pt>
                <c:pt idx="11">
                  <c:v>79</c:v>
                </c:pt>
                <c:pt idx="12">
                  <c:v>46</c:v>
                </c:pt>
                <c:pt idx="13">
                  <c:v>16</c:v>
                </c:pt>
                <c:pt idx="14">
                  <c:v>8</c:v>
                </c:pt>
                <c:pt idx="15">
                  <c:v>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7-43B9-AC69-3B75BE65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10.37'!$Z$83:$Z$90</c:f>
              <c:numCache>
                <c:formatCode>#,##0</c:formatCode>
                <c:ptCount val="8"/>
                <c:pt idx="0">
                  <c:v>47</c:v>
                </c:pt>
                <c:pt idx="1">
                  <c:v>42</c:v>
                </c:pt>
                <c:pt idx="2">
                  <c:v>127</c:v>
                </c:pt>
                <c:pt idx="3">
                  <c:v>30</c:v>
                </c:pt>
                <c:pt idx="4">
                  <c:v>14</c:v>
                </c:pt>
                <c:pt idx="5">
                  <c:v>12</c:v>
                </c:pt>
                <c:pt idx="6">
                  <c:v>77</c:v>
                </c:pt>
                <c:pt idx="7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2-4A14-A98B-94B03ACAF6C4}"/>
            </c:ext>
          </c:extLst>
        </c:ser>
        <c:ser>
          <c:idx val="1"/>
          <c:order val="1"/>
          <c:tx>
            <c:strRef>
              <c:f>'Table 10.37'!$S$92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10.37'!$Z$93:$Z$100</c:f>
              <c:numCache>
                <c:formatCode>#,##0</c:formatCode>
                <c:ptCount val="8"/>
                <c:pt idx="0">
                  <c:v>32</c:v>
                </c:pt>
                <c:pt idx="1">
                  <c:v>129</c:v>
                </c:pt>
                <c:pt idx="2">
                  <c:v>22</c:v>
                </c:pt>
                <c:pt idx="3">
                  <c:v>114</c:v>
                </c:pt>
                <c:pt idx="4">
                  <c:v>91</c:v>
                </c:pt>
                <c:pt idx="5">
                  <c:v>32</c:v>
                </c:pt>
                <c:pt idx="6">
                  <c:v>8</c:v>
                </c:pt>
                <c:pt idx="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A2-4A14-A98B-94B03ACAF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10.4'!$AB$15:$AB$33</c:f>
              <c:numCache>
                <c:formatCode>0.0%</c:formatCode>
                <c:ptCount val="19"/>
                <c:pt idx="0">
                  <c:v>6.7467223575820856E-2</c:v>
                </c:pt>
                <c:pt idx="1">
                  <c:v>1.6939320106740922E-2</c:v>
                </c:pt>
                <c:pt idx="2">
                  <c:v>5.6038983640793592E-2</c:v>
                </c:pt>
                <c:pt idx="3">
                  <c:v>9.1657964961132377E-3</c:v>
                </c:pt>
                <c:pt idx="4">
                  <c:v>8.4406543682561785E-2</c:v>
                </c:pt>
                <c:pt idx="5">
                  <c:v>2.0303979579997678E-2</c:v>
                </c:pt>
                <c:pt idx="6">
                  <c:v>8.6959043972618638E-2</c:v>
                </c:pt>
                <c:pt idx="7">
                  <c:v>6.8395405499477896E-2</c:v>
                </c:pt>
                <c:pt idx="8">
                  <c:v>3.3298526511196191E-2</c:v>
                </c:pt>
                <c:pt idx="9">
                  <c:v>6.5552848358278225E-3</c:v>
                </c:pt>
                <c:pt idx="10">
                  <c:v>2.9005685114282399E-2</c:v>
                </c:pt>
                <c:pt idx="11">
                  <c:v>1.5721081331941059E-2</c:v>
                </c:pt>
                <c:pt idx="12">
                  <c:v>4.6699153033994661E-2</c:v>
                </c:pt>
                <c:pt idx="13">
                  <c:v>6.9613644274277756E-2</c:v>
                </c:pt>
                <c:pt idx="14">
                  <c:v>5.5748926789650773E-2</c:v>
                </c:pt>
                <c:pt idx="15">
                  <c:v>7.1063928529991882E-2</c:v>
                </c:pt>
                <c:pt idx="16">
                  <c:v>0.12756700313261399</c:v>
                </c:pt>
                <c:pt idx="17">
                  <c:v>1.8853695324283559E-2</c:v>
                </c:pt>
                <c:pt idx="18">
                  <c:v>3.979579997679545E-2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3-4FAA-AABD-531B8B7CBC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C3-4FAA-AABD-531B8B7CB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10.37'!$V$8:$Z$8</c:f>
              <c:numCache>
                <c:formatCode>#,##0</c:formatCode>
                <c:ptCount val="5"/>
                <c:pt idx="0">
                  <c:v>29830.12</c:v>
                </c:pt>
                <c:pt idx="1">
                  <c:v>35745</c:v>
                </c:pt>
                <c:pt idx="2">
                  <c:v>35861.730000000003</c:v>
                </c:pt>
                <c:pt idx="3">
                  <c:v>35201.379999999997</c:v>
                </c:pt>
                <c:pt idx="4">
                  <c:v>34171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0-4773-8CA9-A63FCE461C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0-4773-8CA9-A63FCE461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10.38'!$U$4:$Y$4</c:f>
              <c:numCache>
                <c:formatCode>#,##0</c:formatCode>
                <c:ptCount val="5"/>
                <c:pt idx="1">
                  <c:v>13578</c:v>
                </c:pt>
                <c:pt idx="2">
                  <c:v>13869</c:v>
                </c:pt>
                <c:pt idx="3">
                  <c:v>14605</c:v>
                </c:pt>
                <c:pt idx="4">
                  <c:v>15635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F-44D9-AC54-259E6D5D9BC2}"/>
            </c:ext>
          </c:extLst>
        </c:ser>
        <c:ser>
          <c:idx val="1"/>
          <c:order val="1"/>
          <c:tx>
            <c:strRef>
              <c:f>'Table 10.38'!$S$7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10.38'!$U$7:$Y$7</c:f>
              <c:numCache>
                <c:formatCode>#,##0</c:formatCode>
                <c:ptCount val="5"/>
                <c:pt idx="1">
                  <c:v>9921</c:v>
                </c:pt>
                <c:pt idx="2">
                  <c:v>10232</c:v>
                </c:pt>
                <c:pt idx="3">
                  <c:v>10617</c:v>
                </c:pt>
                <c:pt idx="4">
                  <c:v>10741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F-44D9-AC54-259E6D5D9BC2}"/>
            </c:ext>
          </c:extLst>
        </c:ser>
        <c:ser>
          <c:idx val="2"/>
          <c:order val="2"/>
          <c:tx>
            <c:strRef>
              <c:f>'Table 10.38'!$S$11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10.38'!$U$11:$Y$11</c:f>
              <c:numCache>
                <c:formatCode>#,##0</c:formatCode>
                <c:ptCount val="5"/>
                <c:pt idx="1">
                  <c:v>11976</c:v>
                </c:pt>
                <c:pt idx="2">
                  <c:v>12196</c:v>
                </c:pt>
                <c:pt idx="3">
                  <c:v>12878</c:v>
                </c:pt>
                <c:pt idx="4">
                  <c:v>13722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9F-44D9-AC54-259E6D5D9BC2}"/>
            </c:ext>
          </c:extLst>
        </c:ser>
        <c:ser>
          <c:idx val="3"/>
          <c:order val="3"/>
          <c:tx>
            <c:strRef>
              <c:f>'Table 10.38'!$S$12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10.38'!$U$12:$Y$12</c:f>
              <c:numCache>
                <c:formatCode>#,##0</c:formatCode>
                <c:ptCount val="5"/>
                <c:pt idx="1">
                  <c:v>1604</c:v>
                </c:pt>
                <c:pt idx="2">
                  <c:v>1672</c:v>
                </c:pt>
                <c:pt idx="3">
                  <c:v>1727</c:v>
                </c:pt>
                <c:pt idx="4">
                  <c:v>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9F-44D9-AC54-259E6D5D9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10.38'!$AB$15:$AB$33</c:f>
              <c:numCache>
                <c:formatCode>0.0%</c:formatCode>
                <c:ptCount val="19"/>
                <c:pt idx="0">
                  <c:v>7.299319269394082E-2</c:v>
                </c:pt>
                <c:pt idx="1">
                  <c:v>1.0649053043068006E-2</c:v>
                </c:pt>
                <c:pt idx="2">
                  <c:v>9.6785064366111742E-2</c:v>
                </c:pt>
                <c:pt idx="3">
                  <c:v>7.5486958279975735E-3</c:v>
                </c:pt>
                <c:pt idx="4">
                  <c:v>5.8300195457302688E-2</c:v>
                </c:pt>
                <c:pt idx="5">
                  <c:v>1.8871739569993932E-2</c:v>
                </c:pt>
                <c:pt idx="6">
                  <c:v>0.10069421041989621</c:v>
                </c:pt>
                <c:pt idx="7">
                  <c:v>5.2975668935768688E-2</c:v>
                </c:pt>
                <c:pt idx="8">
                  <c:v>3.7945676349666377E-2</c:v>
                </c:pt>
                <c:pt idx="9">
                  <c:v>6.0659162903551932E-3</c:v>
                </c:pt>
                <c:pt idx="10">
                  <c:v>2.520725213992047E-2</c:v>
                </c:pt>
                <c:pt idx="11">
                  <c:v>1.3479813978567096E-2</c:v>
                </c:pt>
                <c:pt idx="12">
                  <c:v>3.5519309833524297E-2</c:v>
                </c:pt>
                <c:pt idx="13">
                  <c:v>0.13405675001684977</c:v>
                </c:pt>
                <c:pt idx="14">
                  <c:v>6.0052571274516409E-2</c:v>
                </c:pt>
                <c:pt idx="15">
                  <c:v>5.0549302419626609E-2</c:v>
                </c:pt>
                <c:pt idx="16">
                  <c:v>0.1046707555435735</c:v>
                </c:pt>
                <c:pt idx="17">
                  <c:v>2.1432904225921683E-2</c:v>
                </c:pt>
                <c:pt idx="18">
                  <c:v>3.0262182381883131E-2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AB-44E5-B58B-1C093ED487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AB-44E5-B58B-1C093ED48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10.38'!$Y$44:$Y$60</c:f>
              <c:numCache>
                <c:formatCode>#,##0</c:formatCode>
                <c:ptCount val="17"/>
                <c:pt idx="0">
                  <c:v>13</c:v>
                </c:pt>
                <c:pt idx="1">
                  <c:v>135</c:v>
                </c:pt>
                <c:pt idx="2">
                  <c:v>466</c:v>
                </c:pt>
                <c:pt idx="3">
                  <c:v>803</c:v>
                </c:pt>
                <c:pt idx="4">
                  <c:v>1167</c:v>
                </c:pt>
                <c:pt idx="5">
                  <c:v>989</c:v>
                </c:pt>
                <c:pt idx="6">
                  <c:v>766</c:v>
                </c:pt>
                <c:pt idx="7">
                  <c:v>667</c:v>
                </c:pt>
                <c:pt idx="8">
                  <c:v>807</c:v>
                </c:pt>
                <c:pt idx="9">
                  <c:v>756</c:v>
                </c:pt>
                <c:pt idx="10">
                  <c:v>673</c:v>
                </c:pt>
                <c:pt idx="11">
                  <c:v>500</c:v>
                </c:pt>
                <c:pt idx="12">
                  <c:v>273</c:v>
                </c:pt>
                <c:pt idx="13">
                  <c:v>145</c:v>
                </c:pt>
                <c:pt idx="14">
                  <c:v>51</c:v>
                </c:pt>
                <c:pt idx="15">
                  <c:v>20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E-41E7-A519-82205BC74400}"/>
            </c:ext>
          </c:extLst>
        </c:ser>
        <c:ser>
          <c:idx val="1"/>
          <c:order val="1"/>
          <c:tx>
            <c:strRef>
              <c:f>'Table 10.38'!$S$62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10.38'!$Y$63:$Y$79</c:f>
              <c:numCache>
                <c:formatCode>#,##0</c:formatCode>
                <c:ptCount val="17"/>
                <c:pt idx="0">
                  <c:v>11</c:v>
                </c:pt>
                <c:pt idx="1">
                  <c:v>173</c:v>
                </c:pt>
                <c:pt idx="2">
                  <c:v>496</c:v>
                </c:pt>
                <c:pt idx="3">
                  <c:v>785</c:v>
                </c:pt>
                <c:pt idx="4">
                  <c:v>846</c:v>
                </c:pt>
                <c:pt idx="5">
                  <c:v>688</c:v>
                </c:pt>
                <c:pt idx="6">
                  <c:v>604</c:v>
                </c:pt>
                <c:pt idx="7">
                  <c:v>666</c:v>
                </c:pt>
                <c:pt idx="8">
                  <c:v>814</c:v>
                </c:pt>
                <c:pt idx="9">
                  <c:v>718</c:v>
                </c:pt>
                <c:pt idx="10">
                  <c:v>698</c:v>
                </c:pt>
                <c:pt idx="11">
                  <c:v>444</c:v>
                </c:pt>
                <c:pt idx="12">
                  <c:v>206</c:v>
                </c:pt>
                <c:pt idx="13">
                  <c:v>104</c:v>
                </c:pt>
                <c:pt idx="14">
                  <c:v>49</c:v>
                </c:pt>
                <c:pt idx="15">
                  <c:v>24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E-41E7-A519-82205BC74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10.38'!$Y$83:$Y$90</c:f>
              <c:numCache>
                <c:formatCode>#,##0</c:formatCode>
                <c:ptCount val="8"/>
                <c:pt idx="0">
                  <c:v>435</c:v>
                </c:pt>
                <c:pt idx="1">
                  <c:v>266</c:v>
                </c:pt>
                <c:pt idx="2">
                  <c:v>851</c:v>
                </c:pt>
                <c:pt idx="3">
                  <c:v>308</c:v>
                </c:pt>
                <c:pt idx="4">
                  <c:v>139</c:v>
                </c:pt>
                <c:pt idx="5">
                  <c:v>260</c:v>
                </c:pt>
                <c:pt idx="6">
                  <c:v>672</c:v>
                </c:pt>
                <c:pt idx="7">
                  <c:v>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3-4DAC-9D61-C2C8442E977B}"/>
            </c:ext>
          </c:extLst>
        </c:ser>
        <c:ser>
          <c:idx val="1"/>
          <c:order val="1"/>
          <c:tx>
            <c:strRef>
              <c:f>'Table 10.38'!$S$92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10.38'!$Y$93:$Y$100</c:f>
              <c:numCache>
                <c:formatCode>#,##0</c:formatCode>
                <c:ptCount val="8"/>
                <c:pt idx="0">
                  <c:v>339</c:v>
                </c:pt>
                <c:pt idx="1">
                  <c:v>562</c:v>
                </c:pt>
                <c:pt idx="2">
                  <c:v>143</c:v>
                </c:pt>
                <c:pt idx="3">
                  <c:v>908</c:v>
                </c:pt>
                <c:pt idx="4">
                  <c:v>660</c:v>
                </c:pt>
                <c:pt idx="5">
                  <c:v>604</c:v>
                </c:pt>
                <c:pt idx="6">
                  <c:v>90</c:v>
                </c:pt>
                <c:pt idx="7">
                  <c:v>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E3-4DAC-9D61-C2C8442E9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10.38'!$U$8:$Y$8</c:f>
              <c:numCache>
                <c:formatCode>#,##0</c:formatCode>
                <c:ptCount val="5"/>
                <c:pt idx="1">
                  <c:v>35533.07</c:v>
                </c:pt>
                <c:pt idx="2">
                  <c:v>37254.47</c:v>
                </c:pt>
                <c:pt idx="3">
                  <c:v>37997.68</c:v>
                </c:pt>
                <c:pt idx="4">
                  <c:v>37508.29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9C-4C52-A330-C3249AE528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9C-4C52-A330-C3249AE52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10.38'!$V$4:$Z$4</c:f>
              <c:numCache>
                <c:formatCode>#,##0</c:formatCode>
                <c:ptCount val="5"/>
                <c:pt idx="0">
                  <c:v>13578</c:v>
                </c:pt>
                <c:pt idx="1">
                  <c:v>13869</c:v>
                </c:pt>
                <c:pt idx="2">
                  <c:v>14605</c:v>
                </c:pt>
                <c:pt idx="3">
                  <c:v>15635</c:v>
                </c:pt>
                <c:pt idx="4">
                  <c:v>14833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4-41DE-93B8-1700E0590808}"/>
            </c:ext>
          </c:extLst>
        </c:ser>
        <c:ser>
          <c:idx val="1"/>
          <c:order val="1"/>
          <c:tx>
            <c:strRef>
              <c:f>'Table 10.38'!$S$7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10.38'!$V$7:$Z$7</c:f>
              <c:numCache>
                <c:formatCode>#,##0</c:formatCode>
                <c:ptCount val="5"/>
                <c:pt idx="0">
                  <c:v>9921</c:v>
                </c:pt>
                <c:pt idx="1">
                  <c:v>10232</c:v>
                </c:pt>
                <c:pt idx="2">
                  <c:v>10617</c:v>
                </c:pt>
                <c:pt idx="3">
                  <c:v>10741</c:v>
                </c:pt>
                <c:pt idx="4">
                  <c:v>10367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4-41DE-93B8-1700E0590808}"/>
            </c:ext>
          </c:extLst>
        </c:ser>
        <c:ser>
          <c:idx val="2"/>
          <c:order val="2"/>
          <c:tx>
            <c:strRef>
              <c:f>'Table 10.38'!$S$11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10.38'!$V$11:$Z$11</c:f>
              <c:numCache>
                <c:formatCode>#,##0</c:formatCode>
                <c:ptCount val="5"/>
                <c:pt idx="0">
                  <c:v>11976</c:v>
                </c:pt>
                <c:pt idx="1">
                  <c:v>12196</c:v>
                </c:pt>
                <c:pt idx="2">
                  <c:v>12878</c:v>
                </c:pt>
                <c:pt idx="3">
                  <c:v>13722</c:v>
                </c:pt>
                <c:pt idx="4">
                  <c:v>12979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4-41DE-93B8-1700E0590808}"/>
            </c:ext>
          </c:extLst>
        </c:ser>
        <c:ser>
          <c:idx val="3"/>
          <c:order val="3"/>
          <c:tx>
            <c:strRef>
              <c:f>'Table 10.38'!$S$12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10.38'!$V$12:$Z$12</c:f>
              <c:numCache>
                <c:formatCode>#,##0</c:formatCode>
                <c:ptCount val="5"/>
                <c:pt idx="0">
                  <c:v>1604</c:v>
                </c:pt>
                <c:pt idx="1">
                  <c:v>1672</c:v>
                </c:pt>
                <c:pt idx="2">
                  <c:v>1727</c:v>
                </c:pt>
                <c:pt idx="3">
                  <c:v>1915</c:v>
                </c:pt>
                <c:pt idx="4">
                  <c:v>1852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B4-41DE-93B8-1700E0590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10.38'!$AB$15:$AB$33</c:f>
              <c:numCache>
                <c:formatCode>0.0%</c:formatCode>
                <c:ptCount val="19"/>
                <c:pt idx="0">
                  <c:v>7.299319269394082E-2</c:v>
                </c:pt>
                <c:pt idx="1">
                  <c:v>1.0649053043068006E-2</c:v>
                </c:pt>
                <c:pt idx="2">
                  <c:v>9.6785064366111742E-2</c:v>
                </c:pt>
                <c:pt idx="3">
                  <c:v>7.5486958279975735E-3</c:v>
                </c:pt>
                <c:pt idx="4">
                  <c:v>5.8300195457302688E-2</c:v>
                </c:pt>
                <c:pt idx="5">
                  <c:v>1.8871739569993932E-2</c:v>
                </c:pt>
                <c:pt idx="6">
                  <c:v>0.10069421041989621</c:v>
                </c:pt>
                <c:pt idx="7">
                  <c:v>5.2975668935768688E-2</c:v>
                </c:pt>
                <c:pt idx="8">
                  <c:v>3.7945676349666377E-2</c:v>
                </c:pt>
                <c:pt idx="9">
                  <c:v>6.0659162903551932E-3</c:v>
                </c:pt>
                <c:pt idx="10">
                  <c:v>2.520725213992047E-2</c:v>
                </c:pt>
                <c:pt idx="11">
                  <c:v>1.3479813978567096E-2</c:v>
                </c:pt>
                <c:pt idx="12">
                  <c:v>3.5519309833524297E-2</c:v>
                </c:pt>
                <c:pt idx="13">
                  <c:v>0.13405675001684977</c:v>
                </c:pt>
                <c:pt idx="14">
                  <c:v>6.0052571274516409E-2</c:v>
                </c:pt>
                <c:pt idx="15">
                  <c:v>5.0549302419626609E-2</c:v>
                </c:pt>
                <c:pt idx="16">
                  <c:v>0.1046707555435735</c:v>
                </c:pt>
                <c:pt idx="17">
                  <c:v>2.1432904225921683E-2</c:v>
                </c:pt>
                <c:pt idx="18">
                  <c:v>3.0262182381883131E-2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8C-4EC5-AC9A-7564E0DFB9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8C-4EC5-AC9A-7564E0DFB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10.38'!$Z$44:$Z$60</c:f>
              <c:numCache>
                <c:formatCode>#,##0</c:formatCode>
                <c:ptCount val="17"/>
                <c:pt idx="0">
                  <c:v>21</c:v>
                </c:pt>
                <c:pt idx="1">
                  <c:v>162</c:v>
                </c:pt>
                <c:pt idx="2">
                  <c:v>530</c:v>
                </c:pt>
                <c:pt idx="3">
                  <c:v>741</c:v>
                </c:pt>
                <c:pt idx="4">
                  <c:v>1036</c:v>
                </c:pt>
                <c:pt idx="5">
                  <c:v>865</c:v>
                </c:pt>
                <c:pt idx="6">
                  <c:v>711</c:v>
                </c:pt>
                <c:pt idx="7">
                  <c:v>687</c:v>
                </c:pt>
                <c:pt idx="8">
                  <c:v>720</c:v>
                </c:pt>
                <c:pt idx="9">
                  <c:v>714</c:v>
                </c:pt>
                <c:pt idx="10">
                  <c:v>642</c:v>
                </c:pt>
                <c:pt idx="11">
                  <c:v>494</c:v>
                </c:pt>
                <c:pt idx="12">
                  <c:v>262</c:v>
                </c:pt>
                <c:pt idx="13">
                  <c:v>121</c:v>
                </c:pt>
                <c:pt idx="14">
                  <c:v>51</c:v>
                </c:pt>
                <c:pt idx="15">
                  <c:v>24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C3-4B0E-920F-EE77C7D58E9F}"/>
            </c:ext>
          </c:extLst>
        </c:ser>
        <c:ser>
          <c:idx val="1"/>
          <c:order val="1"/>
          <c:tx>
            <c:strRef>
              <c:f>'Table 10.38'!$S$62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10.38'!$Z$63:$Z$79</c:f>
              <c:numCache>
                <c:formatCode>#,##0</c:formatCode>
                <c:ptCount val="17"/>
                <c:pt idx="0">
                  <c:v>16</c:v>
                </c:pt>
                <c:pt idx="1">
                  <c:v>224</c:v>
                </c:pt>
                <c:pt idx="2">
                  <c:v>437</c:v>
                </c:pt>
                <c:pt idx="3">
                  <c:v>646</c:v>
                </c:pt>
                <c:pt idx="4">
                  <c:v>804</c:v>
                </c:pt>
                <c:pt idx="5">
                  <c:v>695</c:v>
                </c:pt>
                <c:pt idx="6">
                  <c:v>602</c:v>
                </c:pt>
                <c:pt idx="7">
                  <c:v>605</c:v>
                </c:pt>
                <c:pt idx="8">
                  <c:v>722</c:v>
                </c:pt>
                <c:pt idx="9">
                  <c:v>739</c:v>
                </c:pt>
                <c:pt idx="10">
                  <c:v>681</c:v>
                </c:pt>
                <c:pt idx="11">
                  <c:v>480</c:v>
                </c:pt>
                <c:pt idx="12">
                  <c:v>209</c:v>
                </c:pt>
                <c:pt idx="13">
                  <c:v>95</c:v>
                </c:pt>
                <c:pt idx="14">
                  <c:v>36</c:v>
                </c:pt>
                <c:pt idx="15">
                  <c:v>34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C3-4B0E-920F-EE77C7D58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10.38'!$Z$83:$Z$90</c:f>
              <c:numCache>
                <c:formatCode>#,##0</c:formatCode>
                <c:ptCount val="8"/>
                <c:pt idx="0">
                  <c:v>436</c:v>
                </c:pt>
                <c:pt idx="1">
                  <c:v>280</c:v>
                </c:pt>
                <c:pt idx="2">
                  <c:v>831</c:v>
                </c:pt>
                <c:pt idx="3">
                  <c:v>305</c:v>
                </c:pt>
                <c:pt idx="4">
                  <c:v>140</c:v>
                </c:pt>
                <c:pt idx="5">
                  <c:v>254</c:v>
                </c:pt>
                <c:pt idx="6">
                  <c:v>696</c:v>
                </c:pt>
                <c:pt idx="7">
                  <c:v>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A-4A8C-9C50-910743F6FC13}"/>
            </c:ext>
          </c:extLst>
        </c:ser>
        <c:ser>
          <c:idx val="1"/>
          <c:order val="1"/>
          <c:tx>
            <c:strRef>
              <c:f>'Table 10.38'!$S$92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10.38'!$Z$93:$Z$100</c:f>
              <c:numCache>
                <c:formatCode>#,##0</c:formatCode>
                <c:ptCount val="8"/>
                <c:pt idx="0">
                  <c:v>346</c:v>
                </c:pt>
                <c:pt idx="1">
                  <c:v>575</c:v>
                </c:pt>
                <c:pt idx="2">
                  <c:v>148</c:v>
                </c:pt>
                <c:pt idx="3">
                  <c:v>933</c:v>
                </c:pt>
                <c:pt idx="4">
                  <c:v>677</c:v>
                </c:pt>
                <c:pt idx="5">
                  <c:v>564</c:v>
                </c:pt>
                <c:pt idx="6">
                  <c:v>94</c:v>
                </c:pt>
                <c:pt idx="7">
                  <c:v>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A-4A8C-9C50-910743F6F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10.4'!$Z$44:$Z$60</c:f>
              <c:numCache>
                <c:formatCode>#,##0</c:formatCode>
                <c:ptCount val="17"/>
                <c:pt idx="0">
                  <c:v>10</c:v>
                </c:pt>
                <c:pt idx="1">
                  <c:v>174</c:v>
                </c:pt>
                <c:pt idx="2">
                  <c:v>466</c:v>
                </c:pt>
                <c:pt idx="3">
                  <c:v>700</c:v>
                </c:pt>
                <c:pt idx="4">
                  <c:v>701</c:v>
                </c:pt>
                <c:pt idx="5">
                  <c:v>715</c:v>
                </c:pt>
                <c:pt idx="6">
                  <c:v>753</c:v>
                </c:pt>
                <c:pt idx="7">
                  <c:v>691</c:v>
                </c:pt>
                <c:pt idx="8">
                  <c:v>932</c:v>
                </c:pt>
                <c:pt idx="9">
                  <c:v>895</c:v>
                </c:pt>
                <c:pt idx="10">
                  <c:v>924</c:v>
                </c:pt>
                <c:pt idx="11">
                  <c:v>824</c:v>
                </c:pt>
                <c:pt idx="12">
                  <c:v>455</c:v>
                </c:pt>
                <c:pt idx="13">
                  <c:v>196</c:v>
                </c:pt>
                <c:pt idx="14">
                  <c:v>94</c:v>
                </c:pt>
                <c:pt idx="15">
                  <c:v>40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6-4C5C-99FF-D04B212EC074}"/>
            </c:ext>
          </c:extLst>
        </c:ser>
        <c:ser>
          <c:idx val="1"/>
          <c:order val="1"/>
          <c:tx>
            <c:strRef>
              <c:f>'Table 10.4'!$S$62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10.4'!$Z$63:$Z$79</c:f>
              <c:numCache>
                <c:formatCode>#,##0</c:formatCode>
                <c:ptCount val="17"/>
                <c:pt idx="0">
                  <c:v>15</c:v>
                </c:pt>
                <c:pt idx="1">
                  <c:v>186</c:v>
                </c:pt>
                <c:pt idx="2">
                  <c:v>537</c:v>
                </c:pt>
                <c:pt idx="3">
                  <c:v>639</c:v>
                </c:pt>
                <c:pt idx="4">
                  <c:v>675</c:v>
                </c:pt>
                <c:pt idx="5">
                  <c:v>636</c:v>
                </c:pt>
                <c:pt idx="6">
                  <c:v>697</c:v>
                </c:pt>
                <c:pt idx="7">
                  <c:v>742</c:v>
                </c:pt>
                <c:pt idx="8">
                  <c:v>1000</c:v>
                </c:pt>
                <c:pt idx="9">
                  <c:v>921</c:v>
                </c:pt>
                <c:pt idx="10">
                  <c:v>1053</c:v>
                </c:pt>
                <c:pt idx="11">
                  <c:v>821</c:v>
                </c:pt>
                <c:pt idx="12">
                  <c:v>406</c:v>
                </c:pt>
                <c:pt idx="13">
                  <c:v>139</c:v>
                </c:pt>
                <c:pt idx="14">
                  <c:v>91</c:v>
                </c:pt>
                <c:pt idx="15">
                  <c:v>31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6-4C5C-99FF-D04B212EC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10.38'!$V$8:$Z$8</c:f>
              <c:numCache>
                <c:formatCode>#,##0</c:formatCode>
                <c:ptCount val="5"/>
                <c:pt idx="0">
                  <c:v>35533.07</c:v>
                </c:pt>
                <c:pt idx="1">
                  <c:v>37254.47</c:v>
                </c:pt>
                <c:pt idx="2">
                  <c:v>37997.68</c:v>
                </c:pt>
                <c:pt idx="3">
                  <c:v>37508.29</c:v>
                </c:pt>
                <c:pt idx="4">
                  <c:v>40043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B7-4CA7-82D9-39B2FECE1D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B7-4CA7-82D9-39B2FECE1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10.39'!$U$4:$Y$4</c:f>
              <c:numCache>
                <c:formatCode>#,##0</c:formatCode>
                <c:ptCount val="5"/>
                <c:pt idx="1">
                  <c:v>6997</c:v>
                </c:pt>
                <c:pt idx="2">
                  <c:v>6997</c:v>
                </c:pt>
                <c:pt idx="3">
                  <c:v>7560</c:v>
                </c:pt>
                <c:pt idx="4">
                  <c:v>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C-4FBE-BC6E-3797B887FB59}"/>
            </c:ext>
          </c:extLst>
        </c:ser>
        <c:ser>
          <c:idx val="1"/>
          <c:order val="1"/>
          <c:tx>
            <c:strRef>
              <c:f>'Table 10.39'!$S$7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10.39'!$U$7:$Y$7</c:f>
              <c:numCache>
                <c:formatCode>#,##0</c:formatCode>
                <c:ptCount val="5"/>
                <c:pt idx="1">
                  <c:v>4553</c:v>
                </c:pt>
                <c:pt idx="2">
                  <c:v>4475</c:v>
                </c:pt>
                <c:pt idx="3">
                  <c:v>4775</c:v>
                </c:pt>
                <c:pt idx="4">
                  <c:v>5451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C-4FBE-BC6E-3797B887FB59}"/>
            </c:ext>
          </c:extLst>
        </c:ser>
        <c:ser>
          <c:idx val="2"/>
          <c:order val="2"/>
          <c:tx>
            <c:strRef>
              <c:f>'Table 10.39'!$S$11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10.39'!$U$11:$Y$11</c:f>
              <c:numCache>
                <c:formatCode>#,##0</c:formatCode>
                <c:ptCount val="5"/>
                <c:pt idx="1">
                  <c:v>5876</c:v>
                </c:pt>
                <c:pt idx="2">
                  <c:v>5883</c:v>
                </c:pt>
                <c:pt idx="3">
                  <c:v>6354</c:v>
                </c:pt>
                <c:pt idx="4">
                  <c:v>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1C-4FBE-BC6E-3797B887FB59}"/>
            </c:ext>
          </c:extLst>
        </c:ser>
        <c:ser>
          <c:idx val="3"/>
          <c:order val="3"/>
          <c:tx>
            <c:strRef>
              <c:f>'Table 10.39'!$S$12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10.39'!$U$12:$Y$12</c:f>
              <c:numCache>
                <c:formatCode>#,##0</c:formatCode>
                <c:ptCount val="5"/>
                <c:pt idx="1">
                  <c:v>1127</c:v>
                </c:pt>
                <c:pt idx="2">
                  <c:v>1110</c:v>
                </c:pt>
                <c:pt idx="3">
                  <c:v>1206</c:v>
                </c:pt>
                <c:pt idx="4">
                  <c:v>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1C-4FBE-BC6E-3797B887F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10.39'!$AB$15:$AB$33</c:f>
              <c:numCache>
                <c:formatCode>0.0%</c:formatCode>
                <c:ptCount val="19"/>
                <c:pt idx="0">
                  <c:v>0.24353741496598638</c:v>
                </c:pt>
                <c:pt idx="1">
                  <c:v>3.0921459492888066E-3</c:v>
                </c:pt>
                <c:pt idx="2">
                  <c:v>9.9196042053184913E-2</c:v>
                </c:pt>
                <c:pt idx="3">
                  <c:v>4.4526901669758815E-3</c:v>
                </c:pt>
                <c:pt idx="4">
                  <c:v>3.722943722943723E-2</c:v>
                </c:pt>
                <c:pt idx="5">
                  <c:v>2.7705627705627706E-2</c:v>
                </c:pt>
                <c:pt idx="6">
                  <c:v>8.1137909709338277E-2</c:v>
                </c:pt>
                <c:pt idx="7">
                  <c:v>4.539270253555968E-2</c:v>
                </c:pt>
                <c:pt idx="8">
                  <c:v>2.6839826839826841E-2</c:v>
                </c:pt>
                <c:pt idx="9">
                  <c:v>2.5974025974025974E-3</c:v>
                </c:pt>
                <c:pt idx="10">
                  <c:v>1.4842300556586271E-2</c:v>
                </c:pt>
                <c:pt idx="11">
                  <c:v>1.0018552875695733E-2</c:v>
                </c:pt>
                <c:pt idx="12">
                  <c:v>3.4013605442176874E-2</c:v>
                </c:pt>
                <c:pt idx="13">
                  <c:v>7.8911564625850333E-2</c:v>
                </c:pt>
                <c:pt idx="14">
                  <c:v>3.3271490414347557E-2</c:v>
                </c:pt>
                <c:pt idx="15">
                  <c:v>4.2795299938157082E-2</c:v>
                </c:pt>
                <c:pt idx="16">
                  <c:v>6.5182436611008046E-2</c:v>
                </c:pt>
                <c:pt idx="17">
                  <c:v>5.1948051948051948E-3</c:v>
                </c:pt>
                <c:pt idx="18">
                  <c:v>2.0655534941249228E-2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F-42EA-92B3-BCD124DC1A4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F-42EA-92B3-BCD124DC1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10.39'!$Y$44:$Y$60</c:f>
              <c:numCache>
                <c:formatCode>#,##0</c:formatCode>
                <c:ptCount val="17"/>
                <c:pt idx="0">
                  <c:v>11</c:v>
                </c:pt>
                <c:pt idx="1">
                  <c:v>113</c:v>
                </c:pt>
                <c:pt idx="2">
                  <c:v>353</c:v>
                </c:pt>
                <c:pt idx="3">
                  <c:v>419</c:v>
                </c:pt>
                <c:pt idx="4">
                  <c:v>560</c:v>
                </c:pt>
                <c:pt idx="5">
                  <c:v>412</c:v>
                </c:pt>
                <c:pt idx="6">
                  <c:v>421</c:v>
                </c:pt>
                <c:pt idx="7">
                  <c:v>381</c:v>
                </c:pt>
                <c:pt idx="8">
                  <c:v>373</c:v>
                </c:pt>
                <c:pt idx="9">
                  <c:v>369</c:v>
                </c:pt>
                <c:pt idx="10">
                  <c:v>431</c:v>
                </c:pt>
                <c:pt idx="11">
                  <c:v>345</c:v>
                </c:pt>
                <c:pt idx="12">
                  <c:v>199</c:v>
                </c:pt>
                <c:pt idx="13">
                  <c:v>117</c:v>
                </c:pt>
                <c:pt idx="14">
                  <c:v>58</c:v>
                </c:pt>
                <c:pt idx="15">
                  <c:v>21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A-4BA2-8BA3-E6EEFE1CFE22}"/>
            </c:ext>
          </c:extLst>
        </c:ser>
        <c:ser>
          <c:idx val="1"/>
          <c:order val="1"/>
          <c:tx>
            <c:strRef>
              <c:f>'Table 10.39'!$S$62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10.39'!$Y$63:$Y$79</c:f>
              <c:numCache>
                <c:formatCode>#,##0</c:formatCode>
                <c:ptCount val="17"/>
                <c:pt idx="0">
                  <c:v>18</c:v>
                </c:pt>
                <c:pt idx="1">
                  <c:v>117</c:v>
                </c:pt>
                <c:pt idx="2">
                  <c:v>288</c:v>
                </c:pt>
                <c:pt idx="3">
                  <c:v>331</c:v>
                </c:pt>
                <c:pt idx="4">
                  <c:v>406</c:v>
                </c:pt>
                <c:pt idx="5">
                  <c:v>354</c:v>
                </c:pt>
                <c:pt idx="6">
                  <c:v>401</c:v>
                </c:pt>
                <c:pt idx="7">
                  <c:v>339</c:v>
                </c:pt>
                <c:pt idx="8">
                  <c:v>381</c:v>
                </c:pt>
                <c:pt idx="9">
                  <c:v>296</c:v>
                </c:pt>
                <c:pt idx="10">
                  <c:v>385</c:v>
                </c:pt>
                <c:pt idx="11">
                  <c:v>223</c:v>
                </c:pt>
                <c:pt idx="12">
                  <c:v>160</c:v>
                </c:pt>
                <c:pt idx="13">
                  <c:v>65</c:v>
                </c:pt>
                <c:pt idx="14">
                  <c:v>35</c:v>
                </c:pt>
                <c:pt idx="15">
                  <c:v>17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DA-4BA2-8BA3-E6EEFE1CF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10.39'!$Y$83:$Y$90</c:f>
              <c:numCache>
                <c:formatCode>#,##0</c:formatCode>
                <c:ptCount val="8"/>
                <c:pt idx="0">
                  <c:v>314</c:v>
                </c:pt>
                <c:pt idx="1">
                  <c:v>136</c:v>
                </c:pt>
                <c:pt idx="2">
                  <c:v>435</c:v>
                </c:pt>
                <c:pt idx="3">
                  <c:v>70</c:v>
                </c:pt>
                <c:pt idx="4">
                  <c:v>51</c:v>
                </c:pt>
                <c:pt idx="5">
                  <c:v>131</c:v>
                </c:pt>
                <c:pt idx="6">
                  <c:v>219</c:v>
                </c:pt>
                <c:pt idx="7">
                  <c:v>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E-430E-A188-F9B89D315850}"/>
            </c:ext>
          </c:extLst>
        </c:ser>
        <c:ser>
          <c:idx val="1"/>
          <c:order val="1"/>
          <c:tx>
            <c:strRef>
              <c:f>'Table 10.39'!$S$92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10.39'!$Y$93:$Y$100</c:f>
              <c:numCache>
                <c:formatCode>#,##0</c:formatCode>
                <c:ptCount val="8"/>
                <c:pt idx="0">
                  <c:v>150</c:v>
                </c:pt>
                <c:pt idx="1">
                  <c:v>324</c:v>
                </c:pt>
                <c:pt idx="2">
                  <c:v>87</c:v>
                </c:pt>
                <c:pt idx="3">
                  <c:v>315</c:v>
                </c:pt>
                <c:pt idx="4">
                  <c:v>327</c:v>
                </c:pt>
                <c:pt idx="5">
                  <c:v>234</c:v>
                </c:pt>
                <c:pt idx="6">
                  <c:v>22</c:v>
                </c:pt>
                <c:pt idx="7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4E-430E-A188-F9B89D315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10.39'!$U$8:$Y$8</c:f>
              <c:numCache>
                <c:formatCode>#,##0</c:formatCode>
                <c:ptCount val="5"/>
                <c:pt idx="1">
                  <c:v>28835</c:v>
                </c:pt>
                <c:pt idx="2">
                  <c:v>27553.53</c:v>
                </c:pt>
                <c:pt idx="3">
                  <c:v>26707</c:v>
                </c:pt>
                <c:pt idx="4">
                  <c:v>29683.26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8-441D-A3A0-3854F998B7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8-441D-A3A0-3854F998B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10.39'!$V$4:$Z$4</c:f>
              <c:numCache>
                <c:formatCode>#,##0</c:formatCode>
                <c:ptCount val="5"/>
                <c:pt idx="0">
                  <c:v>6997</c:v>
                </c:pt>
                <c:pt idx="1">
                  <c:v>6997</c:v>
                </c:pt>
                <c:pt idx="2">
                  <c:v>7560</c:v>
                </c:pt>
                <c:pt idx="3">
                  <c:v>8827</c:v>
                </c:pt>
                <c:pt idx="4">
                  <c:v>8087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8C-4661-8067-87936805207E}"/>
            </c:ext>
          </c:extLst>
        </c:ser>
        <c:ser>
          <c:idx val="1"/>
          <c:order val="1"/>
          <c:tx>
            <c:strRef>
              <c:f>'Table 10.39'!$S$7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10.39'!$V$7:$Z$7</c:f>
              <c:numCache>
                <c:formatCode>#,##0</c:formatCode>
                <c:ptCount val="5"/>
                <c:pt idx="0">
                  <c:v>4553</c:v>
                </c:pt>
                <c:pt idx="1">
                  <c:v>4475</c:v>
                </c:pt>
                <c:pt idx="2">
                  <c:v>4775</c:v>
                </c:pt>
                <c:pt idx="3">
                  <c:v>5451</c:v>
                </c:pt>
                <c:pt idx="4">
                  <c:v>5042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8C-4661-8067-87936805207E}"/>
            </c:ext>
          </c:extLst>
        </c:ser>
        <c:ser>
          <c:idx val="2"/>
          <c:order val="2"/>
          <c:tx>
            <c:strRef>
              <c:f>'Table 10.39'!$S$11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10.39'!$V$11:$Z$11</c:f>
              <c:numCache>
                <c:formatCode>#,##0</c:formatCode>
                <c:ptCount val="5"/>
                <c:pt idx="0">
                  <c:v>5876</c:v>
                </c:pt>
                <c:pt idx="1">
                  <c:v>5883</c:v>
                </c:pt>
                <c:pt idx="2">
                  <c:v>6354</c:v>
                </c:pt>
                <c:pt idx="3">
                  <c:v>7287</c:v>
                </c:pt>
                <c:pt idx="4">
                  <c:v>6813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8C-4661-8067-87936805207E}"/>
            </c:ext>
          </c:extLst>
        </c:ser>
        <c:ser>
          <c:idx val="3"/>
          <c:order val="3"/>
          <c:tx>
            <c:strRef>
              <c:f>'Table 10.39'!$S$12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10.39'!$V$12:$Z$12</c:f>
              <c:numCache>
                <c:formatCode>#,##0</c:formatCode>
                <c:ptCount val="5"/>
                <c:pt idx="0">
                  <c:v>1127</c:v>
                </c:pt>
                <c:pt idx="1">
                  <c:v>1110</c:v>
                </c:pt>
                <c:pt idx="2">
                  <c:v>1206</c:v>
                </c:pt>
                <c:pt idx="3">
                  <c:v>1534</c:v>
                </c:pt>
                <c:pt idx="4">
                  <c:v>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8C-4661-8067-879368052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10.39'!$AB$15:$AB$33</c:f>
              <c:numCache>
                <c:formatCode>0.0%</c:formatCode>
                <c:ptCount val="19"/>
                <c:pt idx="0">
                  <c:v>0.24353741496598638</c:v>
                </c:pt>
                <c:pt idx="1">
                  <c:v>3.0921459492888066E-3</c:v>
                </c:pt>
                <c:pt idx="2">
                  <c:v>9.9196042053184913E-2</c:v>
                </c:pt>
                <c:pt idx="3">
                  <c:v>4.4526901669758815E-3</c:v>
                </c:pt>
                <c:pt idx="4">
                  <c:v>3.722943722943723E-2</c:v>
                </c:pt>
                <c:pt idx="5">
                  <c:v>2.7705627705627706E-2</c:v>
                </c:pt>
                <c:pt idx="6">
                  <c:v>8.1137909709338277E-2</c:v>
                </c:pt>
                <c:pt idx="7">
                  <c:v>4.539270253555968E-2</c:v>
                </c:pt>
                <c:pt idx="8">
                  <c:v>2.6839826839826841E-2</c:v>
                </c:pt>
                <c:pt idx="9">
                  <c:v>2.5974025974025974E-3</c:v>
                </c:pt>
                <c:pt idx="10">
                  <c:v>1.4842300556586271E-2</c:v>
                </c:pt>
                <c:pt idx="11">
                  <c:v>1.0018552875695733E-2</c:v>
                </c:pt>
                <c:pt idx="12">
                  <c:v>3.4013605442176874E-2</c:v>
                </c:pt>
                <c:pt idx="13">
                  <c:v>7.8911564625850333E-2</c:v>
                </c:pt>
                <c:pt idx="14">
                  <c:v>3.3271490414347557E-2</c:v>
                </c:pt>
                <c:pt idx="15">
                  <c:v>4.2795299938157082E-2</c:v>
                </c:pt>
                <c:pt idx="16">
                  <c:v>6.5182436611008046E-2</c:v>
                </c:pt>
                <c:pt idx="17">
                  <c:v>5.1948051948051948E-3</c:v>
                </c:pt>
                <c:pt idx="18">
                  <c:v>2.0655534941249228E-2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DA-49E1-84EF-B0A38194DF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DA-49E1-84EF-B0A38194D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10.39'!$Z$44:$Z$60</c:f>
              <c:numCache>
                <c:formatCode>#,##0</c:formatCode>
                <c:ptCount val="17"/>
                <c:pt idx="0">
                  <c:v>26</c:v>
                </c:pt>
                <c:pt idx="1">
                  <c:v>103</c:v>
                </c:pt>
                <c:pt idx="2">
                  <c:v>362</c:v>
                </c:pt>
                <c:pt idx="3">
                  <c:v>441</c:v>
                </c:pt>
                <c:pt idx="4">
                  <c:v>552</c:v>
                </c:pt>
                <c:pt idx="5">
                  <c:v>462</c:v>
                </c:pt>
                <c:pt idx="6">
                  <c:v>428</c:v>
                </c:pt>
                <c:pt idx="7">
                  <c:v>363</c:v>
                </c:pt>
                <c:pt idx="8">
                  <c:v>328</c:v>
                </c:pt>
                <c:pt idx="9">
                  <c:v>339</c:v>
                </c:pt>
                <c:pt idx="10">
                  <c:v>376</c:v>
                </c:pt>
                <c:pt idx="11">
                  <c:v>297</c:v>
                </c:pt>
                <c:pt idx="12">
                  <c:v>185</c:v>
                </c:pt>
                <c:pt idx="13">
                  <c:v>89</c:v>
                </c:pt>
                <c:pt idx="14">
                  <c:v>45</c:v>
                </c:pt>
                <c:pt idx="15">
                  <c:v>15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3-4B43-AF21-D7676C813C5C}"/>
            </c:ext>
          </c:extLst>
        </c:ser>
        <c:ser>
          <c:idx val="1"/>
          <c:order val="1"/>
          <c:tx>
            <c:strRef>
              <c:f>'Table 10.39'!$S$62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10.39'!$Z$63:$Z$79</c:f>
              <c:numCache>
                <c:formatCode>#,##0</c:formatCode>
                <c:ptCount val="17"/>
                <c:pt idx="0">
                  <c:v>13</c:v>
                </c:pt>
                <c:pt idx="1">
                  <c:v>93</c:v>
                </c:pt>
                <c:pt idx="2">
                  <c:v>295</c:v>
                </c:pt>
                <c:pt idx="3">
                  <c:v>313</c:v>
                </c:pt>
                <c:pt idx="4">
                  <c:v>410</c:v>
                </c:pt>
                <c:pt idx="5">
                  <c:v>359</c:v>
                </c:pt>
                <c:pt idx="6">
                  <c:v>366</c:v>
                </c:pt>
                <c:pt idx="7">
                  <c:v>344</c:v>
                </c:pt>
                <c:pt idx="8">
                  <c:v>363</c:v>
                </c:pt>
                <c:pt idx="9">
                  <c:v>300</c:v>
                </c:pt>
                <c:pt idx="10">
                  <c:v>331</c:v>
                </c:pt>
                <c:pt idx="11">
                  <c:v>220</c:v>
                </c:pt>
                <c:pt idx="12">
                  <c:v>139</c:v>
                </c:pt>
                <c:pt idx="13">
                  <c:v>68</c:v>
                </c:pt>
                <c:pt idx="14">
                  <c:v>31</c:v>
                </c:pt>
                <c:pt idx="15">
                  <c:v>10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B3-4B43-AF21-D7676C813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10.39'!$Z$83:$Z$90</c:f>
              <c:numCache>
                <c:formatCode>#,##0</c:formatCode>
                <c:ptCount val="8"/>
                <c:pt idx="0">
                  <c:v>269</c:v>
                </c:pt>
                <c:pt idx="1">
                  <c:v>125</c:v>
                </c:pt>
                <c:pt idx="2">
                  <c:v>457</c:v>
                </c:pt>
                <c:pt idx="3">
                  <c:v>69</c:v>
                </c:pt>
                <c:pt idx="4">
                  <c:v>46</c:v>
                </c:pt>
                <c:pt idx="5">
                  <c:v>117</c:v>
                </c:pt>
                <c:pt idx="6">
                  <c:v>213</c:v>
                </c:pt>
                <c:pt idx="7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86-4EE8-838F-0D903042023B}"/>
            </c:ext>
          </c:extLst>
        </c:ser>
        <c:ser>
          <c:idx val="1"/>
          <c:order val="1"/>
          <c:tx>
            <c:strRef>
              <c:f>'Table 10.39'!$S$92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10.39'!$Z$93:$Z$100</c:f>
              <c:numCache>
                <c:formatCode>#,##0</c:formatCode>
                <c:ptCount val="8"/>
                <c:pt idx="0">
                  <c:v>135</c:v>
                </c:pt>
                <c:pt idx="1">
                  <c:v>325</c:v>
                </c:pt>
                <c:pt idx="2">
                  <c:v>75</c:v>
                </c:pt>
                <c:pt idx="3">
                  <c:v>316</c:v>
                </c:pt>
                <c:pt idx="4">
                  <c:v>300</c:v>
                </c:pt>
                <c:pt idx="5">
                  <c:v>251</c:v>
                </c:pt>
                <c:pt idx="6">
                  <c:v>19</c:v>
                </c:pt>
                <c:pt idx="7">
                  <c:v>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86-4EE8-838F-0D9030420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10.4'!$Z$83:$Z$90</c:f>
              <c:numCache>
                <c:formatCode>#,##0</c:formatCode>
                <c:ptCount val="8"/>
                <c:pt idx="0">
                  <c:v>592</c:v>
                </c:pt>
                <c:pt idx="1">
                  <c:v>562</c:v>
                </c:pt>
                <c:pt idx="2">
                  <c:v>1107</c:v>
                </c:pt>
                <c:pt idx="3">
                  <c:v>357</c:v>
                </c:pt>
                <c:pt idx="4">
                  <c:v>212</c:v>
                </c:pt>
                <c:pt idx="5">
                  <c:v>325</c:v>
                </c:pt>
                <c:pt idx="6">
                  <c:v>646</c:v>
                </c:pt>
                <c:pt idx="7">
                  <c:v>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1-4803-A7F2-B12BCDFEC59D}"/>
            </c:ext>
          </c:extLst>
        </c:ser>
        <c:ser>
          <c:idx val="1"/>
          <c:order val="1"/>
          <c:tx>
            <c:strRef>
              <c:f>'Table 10.4'!$S$92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10.4'!$Z$93:$Z$100</c:f>
              <c:numCache>
                <c:formatCode>#,##0</c:formatCode>
                <c:ptCount val="8"/>
                <c:pt idx="0">
                  <c:v>377</c:v>
                </c:pt>
                <c:pt idx="1">
                  <c:v>1055</c:v>
                </c:pt>
                <c:pt idx="2">
                  <c:v>250</c:v>
                </c:pt>
                <c:pt idx="3">
                  <c:v>1167</c:v>
                </c:pt>
                <c:pt idx="4">
                  <c:v>944</c:v>
                </c:pt>
                <c:pt idx="5">
                  <c:v>647</c:v>
                </c:pt>
                <c:pt idx="6">
                  <c:v>56</c:v>
                </c:pt>
                <c:pt idx="7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91-4803-A7F2-B12BCDFEC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10.39'!$V$8:$Z$8</c:f>
              <c:numCache>
                <c:formatCode>#,##0</c:formatCode>
                <c:ptCount val="5"/>
                <c:pt idx="0">
                  <c:v>28835</c:v>
                </c:pt>
                <c:pt idx="1">
                  <c:v>27553.53</c:v>
                </c:pt>
                <c:pt idx="2">
                  <c:v>26707</c:v>
                </c:pt>
                <c:pt idx="3">
                  <c:v>29683.26</c:v>
                </c:pt>
                <c:pt idx="4">
                  <c:v>31363.93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3-42D3-8F78-8AEF683E4F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3-42D3-8F78-8AEF683E4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10.40'!$U$4:$Y$4</c:f>
              <c:numCache>
                <c:formatCode>#,##0</c:formatCode>
                <c:ptCount val="5"/>
                <c:pt idx="1">
                  <c:v>2878</c:v>
                </c:pt>
                <c:pt idx="2">
                  <c:v>2839</c:v>
                </c:pt>
                <c:pt idx="3">
                  <c:v>3203</c:v>
                </c:pt>
                <c:pt idx="4">
                  <c:v>3717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6-4689-AC1B-1513F86E72A4}"/>
            </c:ext>
          </c:extLst>
        </c:ser>
        <c:ser>
          <c:idx val="1"/>
          <c:order val="1"/>
          <c:tx>
            <c:strRef>
              <c:f>'Table 10.40'!$S$7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10.40'!$U$7:$Y$7</c:f>
              <c:numCache>
                <c:formatCode>#,##0</c:formatCode>
                <c:ptCount val="5"/>
                <c:pt idx="1">
                  <c:v>1955</c:v>
                </c:pt>
                <c:pt idx="2">
                  <c:v>1955</c:v>
                </c:pt>
                <c:pt idx="3">
                  <c:v>2157</c:v>
                </c:pt>
                <c:pt idx="4">
                  <c:v>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D6-4689-AC1B-1513F86E72A4}"/>
            </c:ext>
          </c:extLst>
        </c:ser>
        <c:ser>
          <c:idx val="2"/>
          <c:order val="2"/>
          <c:tx>
            <c:strRef>
              <c:f>'Table 10.40'!$S$11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10.40'!$U$11:$Y$11</c:f>
              <c:numCache>
                <c:formatCode>#,##0</c:formatCode>
                <c:ptCount val="5"/>
                <c:pt idx="1">
                  <c:v>2309</c:v>
                </c:pt>
                <c:pt idx="2">
                  <c:v>2284</c:v>
                </c:pt>
                <c:pt idx="3">
                  <c:v>2550</c:v>
                </c:pt>
                <c:pt idx="4">
                  <c:v>2873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D6-4689-AC1B-1513F86E72A4}"/>
            </c:ext>
          </c:extLst>
        </c:ser>
        <c:ser>
          <c:idx val="3"/>
          <c:order val="3"/>
          <c:tx>
            <c:strRef>
              <c:f>'Table 10.40'!$S$12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10.40'!$U$12:$Y$12</c:f>
              <c:numCache>
                <c:formatCode>#,##0</c:formatCode>
                <c:ptCount val="5"/>
                <c:pt idx="1">
                  <c:v>572</c:v>
                </c:pt>
                <c:pt idx="2">
                  <c:v>557</c:v>
                </c:pt>
                <c:pt idx="3">
                  <c:v>653</c:v>
                </c:pt>
                <c:pt idx="4">
                  <c:v>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D6-4689-AC1B-1513F86E7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10.40'!$AB$15:$AB$33</c:f>
              <c:numCache>
                <c:formatCode>0.0%</c:formatCode>
                <c:ptCount val="19"/>
                <c:pt idx="0">
                  <c:v>0.16735659373151981</c:v>
                </c:pt>
                <c:pt idx="1">
                  <c:v>1.0053222945002957E-2</c:v>
                </c:pt>
                <c:pt idx="2">
                  <c:v>5.2631578947368418E-2</c:v>
                </c:pt>
                <c:pt idx="3">
                  <c:v>1.1827321111768185E-2</c:v>
                </c:pt>
                <c:pt idx="4">
                  <c:v>6.5050266114725017E-2</c:v>
                </c:pt>
                <c:pt idx="5">
                  <c:v>2.8385570668243643E-2</c:v>
                </c:pt>
                <c:pt idx="6">
                  <c:v>7.4216439976345361E-2</c:v>
                </c:pt>
                <c:pt idx="7">
                  <c:v>4.3169722057953872E-2</c:v>
                </c:pt>
                <c:pt idx="8">
                  <c:v>3.7847427557658193E-2</c:v>
                </c:pt>
                <c:pt idx="9">
                  <c:v>1.4784151389710231E-3</c:v>
                </c:pt>
                <c:pt idx="10">
                  <c:v>1.6853932584269662E-2</c:v>
                </c:pt>
                <c:pt idx="11">
                  <c:v>6.8007096392667058E-3</c:v>
                </c:pt>
                <c:pt idx="12">
                  <c:v>3.2229450029568306E-2</c:v>
                </c:pt>
                <c:pt idx="13">
                  <c:v>4.7900650502661145E-2</c:v>
                </c:pt>
                <c:pt idx="14">
                  <c:v>4.7604967474866942E-2</c:v>
                </c:pt>
                <c:pt idx="15">
                  <c:v>6.9485511531638081E-2</c:v>
                </c:pt>
                <c:pt idx="16">
                  <c:v>0.10615020697811946</c:v>
                </c:pt>
                <c:pt idx="17">
                  <c:v>3.2525133057362508E-3</c:v>
                </c:pt>
                <c:pt idx="18">
                  <c:v>3.7551744529863984E-2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B-44FB-8E7D-58A6CEB73B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B-44FB-8E7D-58A6CEB73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10.40'!$Y$44:$Y$60</c:f>
              <c:numCache>
                <c:formatCode>#,##0</c:formatCode>
                <c:ptCount val="17"/>
                <c:pt idx="0">
                  <c:v>7</c:v>
                </c:pt>
                <c:pt idx="1">
                  <c:v>27</c:v>
                </c:pt>
                <c:pt idx="2">
                  <c:v>134</c:v>
                </c:pt>
                <c:pt idx="3">
                  <c:v>172</c:v>
                </c:pt>
                <c:pt idx="4">
                  <c:v>168</c:v>
                </c:pt>
                <c:pt idx="5">
                  <c:v>163</c:v>
                </c:pt>
                <c:pt idx="6">
                  <c:v>146</c:v>
                </c:pt>
                <c:pt idx="7">
                  <c:v>133</c:v>
                </c:pt>
                <c:pt idx="8">
                  <c:v>153</c:v>
                </c:pt>
                <c:pt idx="9">
                  <c:v>136</c:v>
                </c:pt>
                <c:pt idx="10">
                  <c:v>196</c:v>
                </c:pt>
                <c:pt idx="11">
                  <c:v>170</c:v>
                </c:pt>
                <c:pt idx="12">
                  <c:v>130</c:v>
                </c:pt>
                <c:pt idx="13">
                  <c:v>71</c:v>
                </c:pt>
                <c:pt idx="14">
                  <c:v>20</c:v>
                </c:pt>
                <c:pt idx="15">
                  <c:v>8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A-4433-ABB0-37AD0B9FC50C}"/>
            </c:ext>
          </c:extLst>
        </c:ser>
        <c:ser>
          <c:idx val="1"/>
          <c:order val="1"/>
          <c:tx>
            <c:strRef>
              <c:f>'Table 10.40'!$S$62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10.40'!$Y$63:$Y$79</c:f>
              <c:numCache>
                <c:formatCode>#,##0</c:formatCode>
                <c:ptCount val="17"/>
                <c:pt idx="0">
                  <c:v>0</c:v>
                </c:pt>
                <c:pt idx="1">
                  <c:v>55</c:v>
                </c:pt>
                <c:pt idx="2">
                  <c:v>88</c:v>
                </c:pt>
                <c:pt idx="3">
                  <c:v>133</c:v>
                </c:pt>
                <c:pt idx="4">
                  <c:v>139</c:v>
                </c:pt>
                <c:pt idx="5">
                  <c:v>116</c:v>
                </c:pt>
                <c:pt idx="6">
                  <c:v>124</c:v>
                </c:pt>
                <c:pt idx="7">
                  <c:v>162</c:v>
                </c:pt>
                <c:pt idx="8">
                  <c:v>174</c:v>
                </c:pt>
                <c:pt idx="9">
                  <c:v>180</c:v>
                </c:pt>
                <c:pt idx="10">
                  <c:v>222</c:v>
                </c:pt>
                <c:pt idx="11">
                  <c:v>154</c:v>
                </c:pt>
                <c:pt idx="12">
                  <c:v>86</c:v>
                </c:pt>
                <c:pt idx="13">
                  <c:v>38</c:v>
                </c:pt>
                <c:pt idx="14">
                  <c:v>17</c:v>
                </c:pt>
                <c:pt idx="15">
                  <c:v>7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6A-4433-ABB0-37AD0B9FC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10.40'!$Y$83:$Y$90</c:f>
              <c:numCache>
                <c:formatCode>#,##0</c:formatCode>
                <c:ptCount val="8"/>
                <c:pt idx="0">
                  <c:v>102</c:v>
                </c:pt>
                <c:pt idx="1">
                  <c:v>59</c:v>
                </c:pt>
                <c:pt idx="2">
                  <c:v>234</c:v>
                </c:pt>
                <c:pt idx="3">
                  <c:v>22</c:v>
                </c:pt>
                <c:pt idx="4">
                  <c:v>27</c:v>
                </c:pt>
                <c:pt idx="5">
                  <c:v>43</c:v>
                </c:pt>
                <c:pt idx="6">
                  <c:v>161</c:v>
                </c:pt>
                <c:pt idx="7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87-48E8-B18D-DE796CAC1AB5}"/>
            </c:ext>
          </c:extLst>
        </c:ser>
        <c:ser>
          <c:idx val="1"/>
          <c:order val="1"/>
          <c:tx>
            <c:strRef>
              <c:f>'Table 10.40'!$S$92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10.40'!$Y$93:$Y$100</c:f>
              <c:numCache>
                <c:formatCode>#,##0</c:formatCode>
                <c:ptCount val="8"/>
                <c:pt idx="0">
                  <c:v>61</c:v>
                </c:pt>
                <c:pt idx="1">
                  <c:v>231</c:v>
                </c:pt>
                <c:pt idx="2">
                  <c:v>38</c:v>
                </c:pt>
                <c:pt idx="3">
                  <c:v>170</c:v>
                </c:pt>
                <c:pt idx="4">
                  <c:v>146</c:v>
                </c:pt>
                <c:pt idx="5">
                  <c:v>121</c:v>
                </c:pt>
                <c:pt idx="6">
                  <c:v>8</c:v>
                </c:pt>
                <c:pt idx="7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87-48E8-B18D-DE796CAC1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10.40'!$U$8:$Y$8</c:f>
              <c:numCache>
                <c:formatCode>#,##0</c:formatCode>
                <c:ptCount val="5"/>
                <c:pt idx="1">
                  <c:v>30717</c:v>
                </c:pt>
                <c:pt idx="2">
                  <c:v>30025</c:v>
                </c:pt>
                <c:pt idx="3">
                  <c:v>32829</c:v>
                </c:pt>
                <c:pt idx="4">
                  <c:v>31930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0F-49BB-A506-EED49772F4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0F-49BB-A506-EED49772F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10.40'!$V$4:$Z$4</c:f>
              <c:numCache>
                <c:formatCode>#,##0</c:formatCode>
                <c:ptCount val="5"/>
                <c:pt idx="0">
                  <c:v>2878</c:v>
                </c:pt>
                <c:pt idx="1">
                  <c:v>2839</c:v>
                </c:pt>
                <c:pt idx="2">
                  <c:v>3203</c:v>
                </c:pt>
                <c:pt idx="3">
                  <c:v>3717</c:v>
                </c:pt>
                <c:pt idx="4">
                  <c:v>3383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9-400F-80BF-F6F3C4203995}"/>
            </c:ext>
          </c:extLst>
        </c:ser>
        <c:ser>
          <c:idx val="1"/>
          <c:order val="1"/>
          <c:tx>
            <c:strRef>
              <c:f>'Table 10.40'!$S$7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10.40'!$V$7:$Z$7</c:f>
              <c:numCache>
                <c:formatCode>#,##0</c:formatCode>
                <c:ptCount val="5"/>
                <c:pt idx="0">
                  <c:v>1955</c:v>
                </c:pt>
                <c:pt idx="1">
                  <c:v>1955</c:v>
                </c:pt>
                <c:pt idx="2">
                  <c:v>2157</c:v>
                </c:pt>
                <c:pt idx="3">
                  <c:v>2457</c:v>
                </c:pt>
                <c:pt idx="4">
                  <c:v>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9-400F-80BF-F6F3C4203995}"/>
            </c:ext>
          </c:extLst>
        </c:ser>
        <c:ser>
          <c:idx val="2"/>
          <c:order val="2"/>
          <c:tx>
            <c:strRef>
              <c:f>'Table 10.40'!$S$11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10.40'!$V$11:$Z$11</c:f>
              <c:numCache>
                <c:formatCode>#,##0</c:formatCode>
                <c:ptCount val="5"/>
                <c:pt idx="0">
                  <c:v>2309</c:v>
                </c:pt>
                <c:pt idx="1">
                  <c:v>2284</c:v>
                </c:pt>
                <c:pt idx="2">
                  <c:v>2550</c:v>
                </c:pt>
                <c:pt idx="3">
                  <c:v>2873</c:v>
                </c:pt>
                <c:pt idx="4">
                  <c:v>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D9-400F-80BF-F6F3C4203995}"/>
            </c:ext>
          </c:extLst>
        </c:ser>
        <c:ser>
          <c:idx val="3"/>
          <c:order val="3"/>
          <c:tx>
            <c:strRef>
              <c:f>'Table 10.40'!$S$12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10.40'!$V$12:$Z$12</c:f>
              <c:numCache>
                <c:formatCode>#,##0</c:formatCode>
                <c:ptCount val="5"/>
                <c:pt idx="0">
                  <c:v>572</c:v>
                </c:pt>
                <c:pt idx="1">
                  <c:v>557</c:v>
                </c:pt>
                <c:pt idx="2">
                  <c:v>653</c:v>
                </c:pt>
                <c:pt idx="3">
                  <c:v>846</c:v>
                </c:pt>
                <c:pt idx="4">
                  <c:v>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D9-400F-80BF-F6F3C4203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10.40'!$AB$15:$AB$33</c:f>
              <c:numCache>
                <c:formatCode>0.0%</c:formatCode>
                <c:ptCount val="19"/>
                <c:pt idx="0">
                  <c:v>0.16735659373151981</c:v>
                </c:pt>
                <c:pt idx="1">
                  <c:v>1.0053222945002957E-2</c:v>
                </c:pt>
                <c:pt idx="2">
                  <c:v>5.2631578947368418E-2</c:v>
                </c:pt>
                <c:pt idx="3">
                  <c:v>1.1827321111768185E-2</c:v>
                </c:pt>
                <c:pt idx="4">
                  <c:v>6.5050266114725017E-2</c:v>
                </c:pt>
                <c:pt idx="5">
                  <c:v>2.8385570668243643E-2</c:v>
                </c:pt>
                <c:pt idx="6">
                  <c:v>7.4216439976345361E-2</c:v>
                </c:pt>
                <c:pt idx="7">
                  <c:v>4.3169722057953872E-2</c:v>
                </c:pt>
                <c:pt idx="8">
                  <c:v>3.7847427557658193E-2</c:v>
                </c:pt>
                <c:pt idx="9">
                  <c:v>1.4784151389710231E-3</c:v>
                </c:pt>
                <c:pt idx="10">
                  <c:v>1.6853932584269662E-2</c:v>
                </c:pt>
                <c:pt idx="11">
                  <c:v>6.8007096392667058E-3</c:v>
                </c:pt>
                <c:pt idx="12">
                  <c:v>3.2229450029568306E-2</c:v>
                </c:pt>
                <c:pt idx="13">
                  <c:v>4.7900650502661145E-2</c:v>
                </c:pt>
                <c:pt idx="14">
                  <c:v>4.7604967474866942E-2</c:v>
                </c:pt>
                <c:pt idx="15">
                  <c:v>6.9485511531638081E-2</c:v>
                </c:pt>
                <c:pt idx="16">
                  <c:v>0.10615020697811946</c:v>
                </c:pt>
                <c:pt idx="17">
                  <c:v>3.2525133057362508E-3</c:v>
                </c:pt>
                <c:pt idx="18">
                  <c:v>3.7551744529863984E-2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5-4437-AFF1-5F79346544B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45-4437-AFF1-5F7934654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10.40'!$Z$44:$Z$60</c:f>
              <c:numCache>
                <c:formatCode>#,##0</c:formatCode>
                <c:ptCount val="17"/>
                <c:pt idx="0">
                  <c:v>10</c:v>
                </c:pt>
                <c:pt idx="1">
                  <c:v>35</c:v>
                </c:pt>
                <c:pt idx="2">
                  <c:v>142</c:v>
                </c:pt>
                <c:pt idx="3">
                  <c:v>172</c:v>
                </c:pt>
                <c:pt idx="4">
                  <c:v>173</c:v>
                </c:pt>
                <c:pt idx="5">
                  <c:v>159</c:v>
                </c:pt>
                <c:pt idx="6">
                  <c:v>162</c:v>
                </c:pt>
                <c:pt idx="7">
                  <c:v>138</c:v>
                </c:pt>
                <c:pt idx="8">
                  <c:v>133</c:v>
                </c:pt>
                <c:pt idx="9">
                  <c:v>149</c:v>
                </c:pt>
                <c:pt idx="10">
                  <c:v>190</c:v>
                </c:pt>
                <c:pt idx="11">
                  <c:v>137</c:v>
                </c:pt>
                <c:pt idx="12">
                  <c:v>110</c:v>
                </c:pt>
                <c:pt idx="13">
                  <c:v>59</c:v>
                </c:pt>
                <c:pt idx="14">
                  <c:v>23</c:v>
                </c:pt>
                <c:pt idx="15">
                  <c:v>12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17-4776-9B0D-412729B00794}"/>
            </c:ext>
          </c:extLst>
        </c:ser>
        <c:ser>
          <c:idx val="1"/>
          <c:order val="1"/>
          <c:tx>
            <c:strRef>
              <c:f>'Table 10.40'!$S$62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10.40'!$Z$63:$Z$79</c:f>
              <c:numCache>
                <c:formatCode>#,##0</c:formatCode>
                <c:ptCount val="17"/>
                <c:pt idx="0">
                  <c:v>5</c:v>
                </c:pt>
                <c:pt idx="1">
                  <c:v>52</c:v>
                </c:pt>
                <c:pt idx="2">
                  <c:v>102</c:v>
                </c:pt>
                <c:pt idx="3">
                  <c:v>104</c:v>
                </c:pt>
                <c:pt idx="4">
                  <c:v>171</c:v>
                </c:pt>
                <c:pt idx="5">
                  <c:v>129</c:v>
                </c:pt>
                <c:pt idx="6">
                  <c:v>107</c:v>
                </c:pt>
                <c:pt idx="7">
                  <c:v>134</c:v>
                </c:pt>
                <c:pt idx="8">
                  <c:v>160</c:v>
                </c:pt>
                <c:pt idx="9">
                  <c:v>157</c:v>
                </c:pt>
                <c:pt idx="10">
                  <c:v>191</c:v>
                </c:pt>
                <c:pt idx="11">
                  <c:v>136</c:v>
                </c:pt>
                <c:pt idx="12">
                  <c:v>70</c:v>
                </c:pt>
                <c:pt idx="13">
                  <c:v>30</c:v>
                </c:pt>
                <c:pt idx="14">
                  <c:v>17</c:v>
                </c:pt>
                <c:pt idx="15">
                  <c:v>9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17-4776-9B0D-412729B00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10.40'!$Z$83:$Z$90</c:f>
              <c:numCache>
                <c:formatCode>#,##0</c:formatCode>
                <c:ptCount val="8"/>
                <c:pt idx="0">
                  <c:v>96</c:v>
                </c:pt>
                <c:pt idx="1">
                  <c:v>63</c:v>
                </c:pt>
                <c:pt idx="2">
                  <c:v>229</c:v>
                </c:pt>
                <c:pt idx="3">
                  <c:v>28</c:v>
                </c:pt>
                <c:pt idx="4">
                  <c:v>29</c:v>
                </c:pt>
                <c:pt idx="5">
                  <c:v>47</c:v>
                </c:pt>
                <c:pt idx="6">
                  <c:v>147</c:v>
                </c:pt>
                <c:pt idx="7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A-46F7-917C-39E488F4B66D}"/>
            </c:ext>
          </c:extLst>
        </c:ser>
        <c:ser>
          <c:idx val="1"/>
          <c:order val="1"/>
          <c:tx>
            <c:strRef>
              <c:f>'Table 10.40'!$S$92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10.40'!$Z$93:$Z$100</c:f>
              <c:numCache>
                <c:formatCode>#,##0</c:formatCode>
                <c:ptCount val="8"/>
                <c:pt idx="0">
                  <c:v>53</c:v>
                </c:pt>
                <c:pt idx="1">
                  <c:v>228</c:v>
                </c:pt>
                <c:pt idx="2">
                  <c:v>34</c:v>
                </c:pt>
                <c:pt idx="3">
                  <c:v>160</c:v>
                </c:pt>
                <c:pt idx="4">
                  <c:v>142</c:v>
                </c:pt>
                <c:pt idx="5">
                  <c:v>102</c:v>
                </c:pt>
                <c:pt idx="6">
                  <c:v>6</c:v>
                </c:pt>
                <c:pt idx="7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A-46F7-917C-39E488F4B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10.1'!$Y$83:$Y$90</c:f>
              <c:numCache>
                <c:formatCode>#,##0</c:formatCode>
                <c:ptCount val="8"/>
                <c:pt idx="0">
                  <c:v>860</c:v>
                </c:pt>
                <c:pt idx="1">
                  <c:v>1828</c:v>
                </c:pt>
                <c:pt idx="2">
                  <c:v>542</c:v>
                </c:pt>
                <c:pt idx="3">
                  <c:v>485</c:v>
                </c:pt>
                <c:pt idx="4">
                  <c:v>448</c:v>
                </c:pt>
                <c:pt idx="5">
                  <c:v>249</c:v>
                </c:pt>
                <c:pt idx="6">
                  <c:v>120</c:v>
                </c:pt>
                <c:pt idx="7">
                  <c:v>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98-4FC8-86C4-95454B062E15}"/>
            </c:ext>
          </c:extLst>
        </c:ser>
        <c:ser>
          <c:idx val="1"/>
          <c:order val="1"/>
          <c:tx>
            <c:strRef>
              <c:f>'Table 10.1'!$S$92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10.1'!$Y$93:$Y$100</c:f>
              <c:numCache>
                <c:formatCode>#,##0</c:formatCode>
                <c:ptCount val="8"/>
                <c:pt idx="0">
                  <c:v>549</c:v>
                </c:pt>
                <c:pt idx="1">
                  <c:v>1723</c:v>
                </c:pt>
                <c:pt idx="2">
                  <c:v>154</c:v>
                </c:pt>
                <c:pt idx="3">
                  <c:v>652</c:v>
                </c:pt>
                <c:pt idx="4">
                  <c:v>904</c:v>
                </c:pt>
                <c:pt idx="5">
                  <c:v>359</c:v>
                </c:pt>
                <c:pt idx="6">
                  <c:v>15</c:v>
                </c:pt>
                <c:pt idx="7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98-4FC8-86C4-95454B062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10.4'!$V$8:$Z$8</c:f>
              <c:numCache>
                <c:formatCode>#,##0</c:formatCode>
                <c:ptCount val="5"/>
                <c:pt idx="0">
                  <c:v>33945.5</c:v>
                </c:pt>
                <c:pt idx="1">
                  <c:v>35782.44</c:v>
                </c:pt>
                <c:pt idx="2">
                  <c:v>36207</c:v>
                </c:pt>
                <c:pt idx="3">
                  <c:v>36531</c:v>
                </c:pt>
                <c:pt idx="4">
                  <c:v>38325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D1-4F37-8D50-72961F96F2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D1-4F37-8D50-72961F96F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10.40'!$V$8:$Z$8</c:f>
              <c:numCache>
                <c:formatCode>#,##0</c:formatCode>
                <c:ptCount val="5"/>
                <c:pt idx="0">
                  <c:v>30717</c:v>
                </c:pt>
                <c:pt idx="1">
                  <c:v>30025</c:v>
                </c:pt>
                <c:pt idx="2">
                  <c:v>32829</c:v>
                </c:pt>
                <c:pt idx="3">
                  <c:v>31930</c:v>
                </c:pt>
                <c:pt idx="4">
                  <c:v>32253.23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41-4D6F-AB80-0E9DBADCAA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41-4D6F-AB80-0E9DBADCA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10.41'!$U$4:$Y$4</c:f>
              <c:numCache>
                <c:formatCode>#,##0</c:formatCode>
                <c:ptCount val="5"/>
                <c:pt idx="1">
                  <c:v>28275</c:v>
                </c:pt>
                <c:pt idx="2">
                  <c:v>28198</c:v>
                </c:pt>
                <c:pt idx="3">
                  <c:v>28527</c:v>
                </c:pt>
                <c:pt idx="4">
                  <c:v>29239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4A-4922-899F-1621BC7F8830}"/>
            </c:ext>
          </c:extLst>
        </c:ser>
        <c:ser>
          <c:idx val="1"/>
          <c:order val="1"/>
          <c:tx>
            <c:strRef>
              <c:f>'Table 10.41'!$S$7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10.41'!$U$7:$Y$7</c:f>
              <c:numCache>
                <c:formatCode>#,##0</c:formatCode>
                <c:ptCount val="5"/>
                <c:pt idx="1">
                  <c:v>19979</c:v>
                </c:pt>
                <c:pt idx="2">
                  <c:v>19926</c:v>
                </c:pt>
                <c:pt idx="3">
                  <c:v>20051</c:v>
                </c:pt>
                <c:pt idx="4">
                  <c:v>20435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4A-4922-899F-1621BC7F8830}"/>
            </c:ext>
          </c:extLst>
        </c:ser>
        <c:ser>
          <c:idx val="2"/>
          <c:order val="2"/>
          <c:tx>
            <c:strRef>
              <c:f>'Table 10.41'!$S$11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10.41'!$U$11:$Y$11</c:f>
              <c:numCache>
                <c:formatCode>#,##0</c:formatCode>
                <c:ptCount val="5"/>
                <c:pt idx="1">
                  <c:v>25073</c:v>
                </c:pt>
                <c:pt idx="2">
                  <c:v>24917</c:v>
                </c:pt>
                <c:pt idx="3">
                  <c:v>25143</c:v>
                </c:pt>
                <c:pt idx="4">
                  <c:v>25780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4A-4922-899F-1621BC7F8830}"/>
            </c:ext>
          </c:extLst>
        </c:ser>
        <c:ser>
          <c:idx val="3"/>
          <c:order val="3"/>
          <c:tx>
            <c:strRef>
              <c:f>'Table 10.41'!$S$12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10.41'!$U$12:$Y$12</c:f>
              <c:numCache>
                <c:formatCode>#,##0</c:formatCode>
                <c:ptCount val="5"/>
                <c:pt idx="1">
                  <c:v>3200</c:v>
                </c:pt>
                <c:pt idx="2">
                  <c:v>3278</c:v>
                </c:pt>
                <c:pt idx="3">
                  <c:v>3384</c:v>
                </c:pt>
                <c:pt idx="4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4A-4922-899F-1621BC7F8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10.41'!$AB$15:$AB$33</c:f>
              <c:numCache>
                <c:formatCode>0.0%</c:formatCode>
                <c:ptCount val="19"/>
                <c:pt idx="0">
                  <c:v>8.21687152719313E-3</c:v>
                </c:pt>
                <c:pt idx="1">
                  <c:v>7.1392490318235389E-3</c:v>
                </c:pt>
                <c:pt idx="2">
                  <c:v>4.0309816467418755E-2</c:v>
                </c:pt>
                <c:pt idx="3">
                  <c:v>5.6911938036706515E-3</c:v>
                </c:pt>
                <c:pt idx="4">
                  <c:v>4.2667115676039737E-2</c:v>
                </c:pt>
                <c:pt idx="5">
                  <c:v>3.0207105573328844E-2</c:v>
                </c:pt>
                <c:pt idx="6">
                  <c:v>7.4153897962619966E-2</c:v>
                </c:pt>
                <c:pt idx="7">
                  <c:v>8.2606499410675202E-2</c:v>
                </c:pt>
                <c:pt idx="8">
                  <c:v>2.3775046304091597E-2</c:v>
                </c:pt>
                <c:pt idx="9">
                  <c:v>2.2326991075938711E-2</c:v>
                </c:pt>
                <c:pt idx="10">
                  <c:v>3.4416568445866311E-2</c:v>
                </c:pt>
                <c:pt idx="11">
                  <c:v>2.010439467923893E-2</c:v>
                </c:pt>
                <c:pt idx="12">
                  <c:v>0.10186900151540663</c:v>
                </c:pt>
                <c:pt idx="13">
                  <c:v>7.8902172082842226E-2</c:v>
                </c:pt>
                <c:pt idx="14">
                  <c:v>6.9102542515575016E-2</c:v>
                </c:pt>
                <c:pt idx="15">
                  <c:v>0.10840208789358478</c:v>
                </c:pt>
                <c:pt idx="16">
                  <c:v>0.14884660717292472</c:v>
                </c:pt>
                <c:pt idx="17">
                  <c:v>2.7412022225963967E-2</c:v>
                </c:pt>
                <c:pt idx="18">
                  <c:v>3.2429701970028625E-2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99-40D1-BE23-18F7121E36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99-40D1-BE23-18F7121E3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10.41'!$Y$44:$Y$60</c:f>
              <c:numCache>
                <c:formatCode>#,##0</c:formatCode>
                <c:ptCount val="17"/>
                <c:pt idx="0">
                  <c:v>13</c:v>
                </c:pt>
                <c:pt idx="1">
                  <c:v>140</c:v>
                </c:pt>
                <c:pt idx="2">
                  <c:v>681</c:v>
                </c:pt>
                <c:pt idx="3">
                  <c:v>1405</c:v>
                </c:pt>
                <c:pt idx="4">
                  <c:v>2077</c:v>
                </c:pt>
                <c:pt idx="5">
                  <c:v>1840</c:v>
                </c:pt>
                <c:pt idx="6">
                  <c:v>1594</c:v>
                </c:pt>
                <c:pt idx="7">
                  <c:v>1283</c:v>
                </c:pt>
                <c:pt idx="8">
                  <c:v>1335</c:v>
                </c:pt>
                <c:pt idx="9">
                  <c:v>1118</c:v>
                </c:pt>
                <c:pt idx="10">
                  <c:v>1152</c:v>
                </c:pt>
                <c:pt idx="11">
                  <c:v>860</c:v>
                </c:pt>
                <c:pt idx="12">
                  <c:v>499</c:v>
                </c:pt>
                <c:pt idx="13">
                  <c:v>289</c:v>
                </c:pt>
                <c:pt idx="14">
                  <c:v>105</c:v>
                </c:pt>
                <c:pt idx="15">
                  <c:v>43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0-4BBC-9A1A-6F80C48CFC4D}"/>
            </c:ext>
          </c:extLst>
        </c:ser>
        <c:ser>
          <c:idx val="1"/>
          <c:order val="1"/>
          <c:tx>
            <c:strRef>
              <c:f>'Table 10.41'!$S$62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10.41'!$Y$63:$Y$79</c:f>
              <c:numCache>
                <c:formatCode>#,##0</c:formatCode>
                <c:ptCount val="17"/>
                <c:pt idx="0">
                  <c:v>11</c:v>
                </c:pt>
                <c:pt idx="1">
                  <c:v>185</c:v>
                </c:pt>
                <c:pt idx="2">
                  <c:v>656</c:v>
                </c:pt>
                <c:pt idx="3">
                  <c:v>1504</c:v>
                </c:pt>
                <c:pt idx="4">
                  <c:v>2128</c:v>
                </c:pt>
                <c:pt idx="5">
                  <c:v>1740</c:v>
                </c:pt>
                <c:pt idx="6">
                  <c:v>1456</c:v>
                </c:pt>
                <c:pt idx="7">
                  <c:v>1337</c:v>
                </c:pt>
                <c:pt idx="8">
                  <c:v>1463</c:v>
                </c:pt>
                <c:pt idx="9">
                  <c:v>1271</c:v>
                </c:pt>
                <c:pt idx="10">
                  <c:v>1214</c:v>
                </c:pt>
                <c:pt idx="11">
                  <c:v>950</c:v>
                </c:pt>
                <c:pt idx="12">
                  <c:v>460</c:v>
                </c:pt>
                <c:pt idx="13">
                  <c:v>216</c:v>
                </c:pt>
                <c:pt idx="14">
                  <c:v>82</c:v>
                </c:pt>
                <c:pt idx="15">
                  <c:v>45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A0-4BBC-9A1A-6F80C48CF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10.41'!$Y$83:$Y$90</c:f>
              <c:numCache>
                <c:formatCode>#,##0</c:formatCode>
                <c:ptCount val="8"/>
                <c:pt idx="0">
                  <c:v>1365</c:v>
                </c:pt>
                <c:pt idx="1">
                  <c:v>2748</c:v>
                </c:pt>
                <c:pt idx="2">
                  <c:v>1019</c:v>
                </c:pt>
                <c:pt idx="3">
                  <c:v>667</c:v>
                </c:pt>
                <c:pt idx="4">
                  <c:v>642</c:v>
                </c:pt>
                <c:pt idx="5">
                  <c:v>627</c:v>
                </c:pt>
                <c:pt idx="6">
                  <c:v>357</c:v>
                </c:pt>
                <c:pt idx="7">
                  <c:v>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B-41C5-82D0-FAA1FA8E46C0}"/>
            </c:ext>
          </c:extLst>
        </c:ser>
        <c:ser>
          <c:idx val="1"/>
          <c:order val="1"/>
          <c:tx>
            <c:strRef>
              <c:f>'Table 10.41'!$S$92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10.41'!$Y$93:$Y$100</c:f>
              <c:numCache>
                <c:formatCode>#,##0</c:formatCode>
                <c:ptCount val="8"/>
                <c:pt idx="0">
                  <c:v>987</c:v>
                </c:pt>
                <c:pt idx="1">
                  <c:v>3150</c:v>
                </c:pt>
                <c:pt idx="2">
                  <c:v>264</c:v>
                </c:pt>
                <c:pt idx="3">
                  <c:v>1219</c:v>
                </c:pt>
                <c:pt idx="4">
                  <c:v>1741</c:v>
                </c:pt>
                <c:pt idx="5">
                  <c:v>840</c:v>
                </c:pt>
                <c:pt idx="6">
                  <c:v>27</c:v>
                </c:pt>
                <c:pt idx="7">
                  <c:v>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3B-41C5-82D0-FAA1FA8E4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10.41'!$U$8:$Y$8</c:f>
              <c:numCache>
                <c:formatCode>#,##0</c:formatCode>
                <c:ptCount val="5"/>
                <c:pt idx="1">
                  <c:v>39720</c:v>
                </c:pt>
                <c:pt idx="2">
                  <c:v>40805</c:v>
                </c:pt>
                <c:pt idx="3">
                  <c:v>42364.35</c:v>
                </c:pt>
                <c:pt idx="4">
                  <c:v>43821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AB-415B-B4A3-153BC15561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AB-415B-B4A3-153BC1556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10.41'!$V$4:$Z$4</c:f>
              <c:numCache>
                <c:formatCode>#,##0</c:formatCode>
                <c:ptCount val="5"/>
                <c:pt idx="0">
                  <c:v>28275</c:v>
                </c:pt>
                <c:pt idx="1">
                  <c:v>28198</c:v>
                </c:pt>
                <c:pt idx="2">
                  <c:v>28527</c:v>
                </c:pt>
                <c:pt idx="3">
                  <c:v>29239</c:v>
                </c:pt>
                <c:pt idx="4">
                  <c:v>29695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DC-4E6C-8E6F-888F67895BE6}"/>
            </c:ext>
          </c:extLst>
        </c:ser>
        <c:ser>
          <c:idx val="1"/>
          <c:order val="1"/>
          <c:tx>
            <c:strRef>
              <c:f>'Table 10.41'!$S$7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10.41'!$V$7:$Z$7</c:f>
              <c:numCache>
                <c:formatCode>#,##0</c:formatCode>
                <c:ptCount val="5"/>
                <c:pt idx="0">
                  <c:v>19979</c:v>
                </c:pt>
                <c:pt idx="1">
                  <c:v>19926</c:v>
                </c:pt>
                <c:pt idx="2">
                  <c:v>20051</c:v>
                </c:pt>
                <c:pt idx="3">
                  <c:v>20435</c:v>
                </c:pt>
                <c:pt idx="4">
                  <c:v>20701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DC-4E6C-8E6F-888F67895BE6}"/>
            </c:ext>
          </c:extLst>
        </c:ser>
        <c:ser>
          <c:idx val="2"/>
          <c:order val="2"/>
          <c:tx>
            <c:strRef>
              <c:f>'Table 10.41'!$S$11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10.41'!$V$11:$Z$11</c:f>
              <c:numCache>
                <c:formatCode>#,##0</c:formatCode>
                <c:ptCount val="5"/>
                <c:pt idx="0">
                  <c:v>25073</c:v>
                </c:pt>
                <c:pt idx="1">
                  <c:v>24917</c:v>
                </c:pt>
                <c:pt idx="2">
                  <c:v>25143</c:v>
                </c:pt>
                <c:pt idx="3">
                  <c:v>25780</c:v>
                </c:pt>
                <c:pt idx="4">
                  <c:v>26149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DC-4E6C-8E6F-888F67895BE6}"/>
            </c:ext>
          </c:extLst>
        </c:ser>
        <c:ser>
          <c:idx val="3"/>
          <c:order val="3"/>
          <c:tx>
            <c:strRef>
              <c:f>'Table 10.41'!$S$12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10.41'!$V$12:$Z$12</c:f>
              <c:numCache>
                <c:formatCode>#,##0</c:formatCode>
                <c:ptCount val="5"/>
                <c:pt idx="0">
                  <c:v>3200</c:v>
                </c:pt>
                <c:pt idx="1">
                  <c:v>3278</c:v>
                </c:pt>
                <c:pt idx="2">
                  <c:v>3384</c:v>
                </c:pt>
                <c:pt idx="3">
                  <c:v>3459</c:v>
                </c:pt>
                <c:pt idx="4">
                  <c:v>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DC-4E6C-8E6F-888F67895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10.41'!$AB$15:$AB$33</c:f>
              <c:numCache>
                <c:formatCode>0.0%</c:formatCode>
                <c:ptCount val="19"/>
                <c:pt idx="0">
                  <c:v>8.21687152719313E-3</c:v>
                </c:pt>
                <c:pt idx="1">
                  <c:v>7.1392490318235389E-3</c:v>
                </c:pt>
                <c:pt idx="2">
                  <c:v>4.0309816467418755E-2</c:v>
                </c:pt>
                <c:pt idx="3">
                  <c:v>5.6911938036706515E-3</c:v>
                </c:pt>
                <c:pt idx="4">
                  <c:v>4.2667115676039737E-2</c:v>
                </c:pt>
                <c:pt idx="5">
                  <c:v>3.0207105573328844E-2</c:v>
                </c:pt>
                <c:pt idx="6">
                  <c:v>7.4153897962619966E-2</c:v>
                </c:pt>
                <c:pt idx="7">
                  <c:v>8.2606499410675202E-2</c:v>
                </c:pt>
                <c:pt idx="8">
                  <c:v>2.3775046304091597E-2</c:v>
                </c:pt>
                <c:pt idx="9">
                  <c:v>2.2326991075938711E-2</c:v>
                </c:pt>
                <c:pt idx="10">
                  <c:v>3.4416568445866311E-2</c:v>
                </c:pt>
                <c:pt idx="11">
                  <c:v>2.010439467923893E-2</c:v>
                </c:pt>
                <c:pt idx="12">
                  <c:v>0.10186900151540663</c:v>
                </c:pt>
                <c:pt idx="13">
                  <c:v>7.8902172082842226E-2</c:v>
                </c:pt>
                <c:pt idx="14">
                  <c:v>6.9102542515575016E-2</c:v>
                </c:pt>
                <c:pt idx="15">
                  <c:v>0.10840208789358478</c:v>
                </c:pt>
                <c:pt idx="16">
                  <c:v>0.14884660717292472</c:v>
                </c:pt>
                <c:pt idx="17">
                  <c:v>2.7412022225963967E-2</c:v>
                </c:pt>
                <c:pt idx="18">
                  <c:v>3.2429701970028625E-2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9-4761-B796-DBBDE849B2D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9-4761-B796-DBBDE849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10.41'!$Z$44:$Z$60</c:f>
              <c:numCache>
                <c:formatCode>#,##0</c:formatCode>
                <c:ptCount val="17"/>
                <c:pt idx="0">
                  <c:v>8</c:v>
                </c:pt>
                <c:pt idx="1">
                  <c:v>186</c:v>
                </c:pt>
                <c:pt idx="2">
                  <c:v>657</c:v>
                </c:pt>
                <c:pt idx="3">
                  <c:v>1429</c:v>
                </c:pt>
                <c:pt idx="4">
                  <c:v>2107</c:v>
                </c:pt>
                <c:pt idx="5">
                  <c:v>1882</c:v>
                </c:pt>
                <c:pt idx="6">
                  <c:v>1579</c:v>
                </c:pt>
                <c:pt idx="7">
                  <c:v>1322</c:v>
                </c:pt>
                <c:pt idx="8">
                  <c:v>1299</c:v>
                </c:pt>
                <c:pt idx="9">
                  <c:v>1142</c:v>
                </c:pt>
                <c:pt idx="10">
                  <c:v>1099</c:v>
                </c:pt>
                <c:pt idx="11">
                  <c:v>893</c:v>
                </c:pt>
                <c:pt idx="12">
                  <c:v>514</c:v>
                </c:pt>
                <c:pt idx="13">
                  <c:v>275</c:v>
                </c:pt>
                <c:pt idx="14">
                  <c:v>109</c:v>
                </c:pt>
                <c:pt idx="15">
                  <c:v>36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B-45DC-AA81-16138C50E254}"/>
            </c:ext>
          </c:extLst>
        </c:ser>
        <c:ser>
          <c:idx val="1"/>
          <c:order val="1"/>
          <c:tx>
            <c:strRef>
              <c:f>'Table 10.41'!$S$62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10.41'!$Z$63:$Z$79</c:f>
              <c:numCache>
                <c:formatCode>#,##0</c:formatCode>
                <c:ptCount val="17"/>
                <c:pt idx="0">
                  <c:v>13</c:v>
                </c:pt>
                <c:pt idx="1">
                  <c:v>224</c:v>
                </c:pt>
                <c:pt idx="2">
                  <c:v>732</c:v>
                </c:pt>
                <c:pt idx="3">
                  <c:v>1581</c:v>
                </c:pt>
                <c:pt idx="4">
                  <c:v>2099</c:v>
                </c:pt>
                <c:pt idx="5">
                  <c:v>1760</c:v>
                </c:pt>
                <c:pt idx="6">
                  <c:v>1558</c:v>
                </c:pt>
                <c:pt idx="7">
                  <c:v>1300</c:v>
                </c:pt>
                <c:pt idx="8">
                  <c:v>1456</c:v>
                </c:pt>
                <c:pt idx="9">
                  <c:v>1341</c:v>
                </c:pt>
                <c:pt idx="10">
                  <c:v>1284</c:v>
                </c:pt>
                <c:pt idx="11">
                  <c:v>881</c:v>
                </c:pt>
                <c:pt idx="12">
                  <c:v>506</c:v>
                </c:pt>
                <c:pt idx="13">
                  <c:v>230</c:v>
                </c:pt>
                <c:pt idx="14">
                  <c:v>77</c:v>
                </c:pt>
                <c:pt idx="15">
                  <c:v>43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B-45DC-AA81-16138C50E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10.41'!$Z$83:$Z$90</c:f>
              <c:numCache>
                <c:formatCode>#,##0</c:formatCode>
                <c:ptCount val="8"/>
                <c:pt idx="0">
                  <c:v>1346</c:v>
                </c:pt>
                <c:pt idx="1">
                  <c:v>2844</c:v>
                </c:pt>
                <c:pt idx="2">
                  <c:v>1022</c:v>
                </c:pt>
                <c:pt idx="3">
                  <c:v>669</c:v>
                </c:pt>
                <c:pt idx="4">
                  <c:v>669</c:v>
                </c:pt>
                <c:pt idx="5">
                  <c:v>614</c:v>
                </c:pt>
                <c:pt idx="6">
                  <c:v>377</c:v>
                </c:pt>
                <c:pt idx="7">
                  <c:v>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4C-4E19-80A1-6294F48231EC}"/>
            </c:ext>
          </c:extLst>
        </c:ser>
        <c:ser>
          <c:idx val="1"/>
          <c:order val="1"/>
          <c:tx>
            <c:strRef>
              <c:f>'Table 10.41'!$S$92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10.41'!$Z$93:$Z$100</c:f>
              <c:numCache>
                <c:formatCode>#,##0</c:formatCode>
                <c:ptCount val="8"/>
                <c:pt idx="0">
                  <c:v>1013</c:v>
                </c:pt>
                <c:pt idx="1">
                  <c:v>3241</c:v>
                </c:pt>
                <c:pt idx="2">
                  <c:v>257</c:v>
                </c:pt>
                <c:pt idx="3">
                  <c:v>1237</c:v>
                </c:pt>
                <c:pt idx="4">
                  <c:v>1714</c:v>
                </c:pt>
                <c:pt idx="5">
                  <c:v>851</c:v>
                </c:pt>
                <c:pt idx="6">
                  <c:v>36</c:v>
                </c:pt>
                <c:pt idx="7">
                  <c:v>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4C-4E19-80A1-6294F4823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10.5'!$U$4:$Y$4</c:f>
              <c:numCache>
                <c:formatCode>#,##0</c:formatCode>
                <c:ptCount val="5"/>
                <c:pt idx="1">
                  <c:v>265</c:v>
                </c:pt>
                <c:pt idx="2">
                  <c:v>260</c:v>
                </c:pt>
                <c:pt idx="3">
                  <c:v>297</c:v>
                </c:pt>
                <c:pt idx="4">
                  <c:v>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A6-487F-9730-D4D11970640B}"/>
            </c:ext>
          </c:extLst>
        </c:ser>
        <c:ser>
          <c:idx val="1"/>
          <c:order val="1"/>
          <c:tx>
            <c:strRef>
              <c:f>'Table 10.5'!$S$7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10.5'!$U$7:$Y$7</c:f>
              <c:numCache>
                <c:formatCode>#,##0</c:formatCode>
                <c:ptCount val="5"/>
                <c:pt idx="1">
                  <c:v>194</c:v>
                </c:pt>
                <c:pt idx="2">
                  <c:v>175</c:v>
                </c:pt>
                <c:pt idx="3">
                  <c:v>187</c:v>
                </c:pt>
                <c:pt idx="4">
                  <c:v>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A6-487F-9730-D4D11970640B}"/>
            </c:ext>
          </c:extLst>
        </c:ser>
        <c:ser>
          <c:idx val="2"/>
          <c:order val="2"/>
          <c:tx>
            <c:strRef>
              <c:f>'Table 10.5'!$S$11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10.5'!$U$11:$Y$11</c:f>
              <c:numCache>
                <c:formatCode>#,##0</c:formatCode>
                <c:ptCount val="5"/>
                <c:pt idx="1">
                  <c:v>263</c:v>
                </c:pt>
                <c:pt idx="2">
                  <c:v>256</c:v>
                </c:pt>
                <c:pt idx="3">
                  <c:v>295</c:v>
                </c:pt>
                <c:pt idx="4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A6-487F-9730-D4D11970640B}"/>
            </c:ext>
          </c:extLst>
        </c:ser>
        <c:ser>
          <c:idx val="3"/>
          <c:order val="3"/>
          <c:tx>
            <c:strRef>
              <c:f>'Table 10.5'!$S$12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10.5'!$U$12:$Y$12</c:f>
              <c:numCache>
                <c:formatCode>#,##0</c:formatCode>
                <c:ptCount val="5"/>
                <c:pt idx="1">
                  <c:v>7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A6-487F-9730-D4D119706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10.41'!$V$8:$Z$8</c:f>
              <c:numCache>
                <c:formatCode>#,##0</c:formatCode>
                <c:ptCount val="5"/>
                <c:pt idx="0">
                  <c:v>39720</c:v>
                </c:pt>
                <c:pt idx="1">
                  <c:v>40805</c:v>
                </c:pt>
                <c:pt idx="2">
                  <c:v>42364.35</c:v>
                </c:pt>
                <c:pt idx="3">
                  <c:v>43821</c:v>
                </c:pt>
                <c:pt idx="4">
                  <c:v>45864.47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2-42F4-9AE6-1EF7C3217A8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2-42F4-9AE6-1EF7C3217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10.42'!$U$4:$Y$4</c:f>
              <c:numCache>
                <c:formatCode>#,##0</c:formatCode>
                <c:ptCount val="5"/>
                <c:pt idx="1">
                  <c:v>117311</c:v>
                </c:pt>
                <c:pt idx="2">
                  <c:v>115753</c:v>
                </c:pt>
                <c:pt idx="3">
                  <c:v>118734</c:v>
                </c:pt>
                <c:pt idx="4">
                  <c:v>122798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0-4C72-8282-8858307A66E6}"/>
            </c:ext>
          </c:extLst>
        </c:ser>
        <c:ser>
          <c:idx val="1"/>
          <c:order val="1"/>
          <c:tx>
            <c:strRef>
              <c:f>'Table 10.42'!$S$7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10.42'!$U$7:$Y$7</c:f>
              <c:numCache>
                <c:formatCode>#,##0</c:formatCode>
                <c:ptCount val="5"/>
                <c:pt idx="1">
                  <c:v>87380</c:v>
                </c:pt>
                <c:pt idx="2">
                  <c:v>87300</c:v>
                </c:pt>
                <c:pt idx="3">
                  <c:v>88334</c:v>
                </c:pt>
                <c:pt idx="4">
                  <c:v>90224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A0-4C72-8282-8858307A66E6}"/>
            </c:ext>
          </c:extLst>
        </c:ser>
        <c:ser>
          <c:idx val="2"/>
          <c:order val="2"/>
          <c:tx>
            <c:strRef>
              <c:f>'Table 10.42'!$S$11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10.42'!$U$11:$Y$11</c:f>
              <c:numCache>
                <c:formatCode>#,##0</c:formatCode>
                <c:ptCount val="5"/>
                <c:pt idx="1">
                  <c:v>105870</c:v>
                </c:pt>
                <c:pt idx="2">
                  <c:v>104006</c:v>
                </c:pt>
                <c:pt idx="3">
                  <c:v>106713</c:v>
                </c:pt>
                <c:pt idx="4">
                  <c:v>110546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A0-4C72-8282-8858307A66E6}"/>
            </c:ext>
          </c:extLst>
        </c:ser>
        <c:ser>
          <c:idx val="3"/>
          <c:order val="3"/>
          <c:tx>
            <c:strRef>
              <c:f>'Table 10.42'!$S$12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10.42'!$U$12:$Y$12</c:f>
              <c:numCache>
                <c:formatCode>#,##0</c:formatCode>
                <c:ptCount val="5"/>
                <c:pt idx="1">
                  <c:v>11441</c:v>
                </c:pt>
                <c:pt idx="2">
                  <c:v>11747</c:v>
                </c:pt>
                <c:pt idx="3">
                  <c:v>12021</c:v>
                </c:pt>
                <c:pt idx="4">
                  <c:v>12252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A0-4C72-8282-8858307A6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10.42'!$AB$15:$AB$33</c:f>
              <c:numCache>
                <c:formatCode>0.0%</c:formatCode>
                <c:ptCount val="19"/>
                <c:pt idx="0">
                  <c:v>1.2951546833213486E-2</c:v>
                </c:pt>
                <c:pt idx="1">
                  <c:v>7.3362473640410765E-3</c:v>
                </c:pt>
                <c:pt idx="2">
                  <c:v>6.8506653523903407E-2</c:v>
                </c:pt>
                <c:pt idx="3">
                  <c:v>8.4027502848047567E-3</c:v>
                </c:pt>
                <c:pt idx="4">
                  <c:v>8.9376176587029066E-2</c:v>
                </c:pt>
                <c:pt idx="5">
                  <c:v>3.0249901025297125E-2</c:v>
                </c:pt>
                <c:pt idx="6">
                  <c:v>0.10050982071439536</c:v>
                </c:pt>
                <c:pt idx="7">
                  <c:v>6.4353755786990277E-2</c:v>
                </c:pt>
                <c:pt idx="8">
                  <c:v>3.0993221242799084E-2</c:v>
                </c:pt>
                <c:pt idx="9">
                  <c:v>1.0083300341765709E-2</c:v>
                </c:pt>
                <c:pt idx="10">
                  <c:v>3.3522125895822055E-2</c:v>
                </c:pt>
                <c:pt idx="11">
                  <c:v>1.4535142079195922E-2</c:v>
                </c:pt>
                <c:pt idx="12">
                  <c:v>5.3648328741445761E-2</c:v>
                </c:pt>
                <c:pt idx="13">
                  <c:v>8.7194693340012439E-2</c:v>
                </c:pt>
                <c:pt idx="14">
                  <c:v>6.5460656545661675E-2</c:v>
                </c:pt>
                <c:pt idx="15">
                  <c:v>7.8404123811293622E-2</c:v>
                </c:pt>
                <c:pt idx="16">
                  <c:v>0.14956895506952467</c:v>
                </c:pt>
                <c:pt idx="17">
                  <c:v>1.7055967164637347E-2</c:v>
                </c:pt>
                <c:pt idx="18">
                  <c:v>4.0139291745105804E-2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0-43FB-A9D7-738C4D6093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0-43FB-A9D7-738C4D609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10.42'!$Y$44:$Y$60</c:f>
              <c:numCache>
                <c:formatCode>#,##0</c:formatCode>
                <c:ptCount val="17"/>
                <c:pt idx="0">
                  <c:v>45</c:v>
                </c:pt>
                <c:pt idx="1">
                  <c:v>1052</c:v>
                </c:pt>
                <c:pt idx="2">
                  <c:v>3465</c:v>
                </c:pt>
                <c:pt idx="3">
                  <c:v>5662</c:v>
                </c:pt>
                <c:pt idx="4">
                  <c:v>7074</c:v>
                </c:pt>
                <c:pt idx="5">
                  <c:v>7178</c:v>
                </c:pt>
                <c:pt idx="6">
                  <c:v>6620</c:v>
                </c:pt>
                <c:pt idx="7">
                  <c:v>6232</c:v>
                </c:pt>
                <c:pt idx="8">
                  <c:v>6529</c:v>
                </c:pt>
                <c:pt idx="9">
                  <c:v>5882</c:v>
                </c:pt>
                <c:pt idx="10">
                  <c:v>5400</c:v>
                </c:pt>
                <c:pt idx="11">
                  <c:v>4071</c:v>
                </c:pt>
                <c:pt idx="12">
                  <c:v>2037</c:v>
                </c:pt>
                <c:pt idx="13">
                  <c:v>752</c:v>
                </c:pt>
                <c:pt idx="14">
                  <c:v>227</c:v>
                </c:pt>
                <c:pt idx="15">
                  <c:v>101</c:v>
                </c:pt>
                <c:pt idx="1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F-4E99-8957-A0A618400B8E}"/>
            </c:ext>
          </c:extLst>
        </c:ser>
        <c:ser>
          <c:idx val="1"/>
          <c:order val="1"/>
          <c:tx>
            <c:strRef>
              <c:f>'Table 10.42'!$S$62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10.42'!$Y$63:$Y$79</c:f>
              <c:numCache>
                <c:formatCode>#,##0</c:formatCode>
                <c:ptCount val="17"/>
                <c:pt idx="0">
                  <c:v>54</c:v>
                </c:pt>
                <c:pt idx="1">
                  <c:v>1297</c:v>
                </c:pt>
                <c:pt idx="2">
                  <c:v>4006</c:v>
                </c:pt>
                <c:pt idx="3">
                  <c:v>5808</c:v>
                </c:pt>
                <c:pt idx="4">
                  <c:v>6580</c:v>
                </c:pt>
                <c:pt idx="5">
                  <c:v>6303</c:v>
                </c:pt>
                <c:pt idx="6">
                  <c:v>5926</c:v>
                </c:pt>
                <c:pt idx="7">
                  <c:v>6008</c:v>
                </c:pt>
                <c:pt idx="8">
                  <c:v>6426</c:v>
                </c:pt>
                <c:pt idx="9">
                  <c:v>6110</c:v>
                </c:pt>
                <c:pt idx="10">
                  <c:v>5474</c:v>
                </c:pt>
                <c:pt idx="11">
                  <c:v>3869</c:v>
                </c:pt>
                <c:pt idx="12">
                  <c:v>1602</c:v>
                </c:pt>
                <c:pt idx="13">
                  <c:v>515</c:v>
                </c:pt>
                <c:pt idx="14">
                  <c:v>201</c:v>
                </c:pt>
                <c:pt idx="15">
                  <c:v>95</c:v>
                </c:pt>
                <c:pt idx="1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F-4E99-8957-A0A618400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10.42'!$Y$83:$Y$90</c:f>
              <c:numCache>
                <c:formatCode>#,##0</c:formatCode>
                <c:ptCount val="8"/>
                <c:pt idx="0">
                  <c:v>4825</c:v>
                </c:pt>
                <c:pt idx="1">
                  <c:v>5076</c:v>
                </c:pt>
                <c:pt idx="2">
                  <c:v>9776</c:v>
                </c:pt>
                <c:pt idx="3">
                  <c:v>3181</c:v>
                </c:pt>
                <c:pt idx="4">
                  <c:v>2443</c:v>
                </c:pt>
                <c:pt idx="5">
                  <c:v>2747</c:v>
                </c:pt>
                <c:pt idx="6">
                  <c:v>3962</c:v>
                </c:pt>
                <c:pt idx="7">
                  <c:v>5581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5-4CC9-B081-31DE8A92B741}"/>
            </c:ext>
          </c:extLst>
        </c:ser>
        <c:ser>
          <c:idx val="1"/>
          <c:order val="1"/>
          <c:tx>
            <c:strRef>
              <c:f>'Table 10.42'!$S$92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10.42'!$Y$93:$Y$100</c:f>
              <c:numCache>
                <c:formatCode>#,##0</c:formatCode>
                <c:ptCount val="8"/>
                <c:pt idx="0">
                  <c:v>3565</c:v>
                </c:pt>
                <c:pt idx="1">
                  <c:v>7945</c:v>
                </c:pt>
                <c:pt idx="2">
                  <c:v>1677</c:v>
                </c:pt>
                <c:pt idx="3">
                  <c:v>8403</c:v>
                </c:pt>
                <c:pt idx="4">
                  <c:v>8573</c:v>
                </c:pt>
                <c:pt idx="5">
                  <c:v>5132</c:v>
                </c:pt>
                <c:pt idx="6">
                  <c:v>294</c:v>
                </c:pt>
                <c:pt idx="7">
                  <c:v>2527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5-4CC9-B081-31DE8A92B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10.42'!$U$8:$Y$8</c:f>
              <c:numCache>
                <c:formatCode>#,##0</c:formatCode>
                <c:ptCount val="5"/>
                <c:pt idx="1">
                  <c:v>40680.769999999997</c:v>
                </c:pt>
                <c:pt idx="2">
                  <c:v>42425.42</c:v>
                </c:pt>
                <c:pt idx="3">
                  <c:v>42961.47</c:v>
                </c:pt>
                <c:pt idx="4">
                  <c:v>44401.42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73-4849-8968-122B1C938F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73-4849-8968-122B1C938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10.42'!$V$4:$Z$4</c:f>
              <c:numCache>
                <c:formatCode>#,##0</c:formatCode>
                <c:ptCount val="5"/>
                <c:pt idx="0">
                  <c:v>117311</c:v>
                </c:pt>
                <c:pt idx="1">
                  <c:v>115753</c:v>
                </c:pt>
                <c:pt idx="2">
                  <c:v>118734</c:v>
                </c:pt>
                <c:pt idx="3">
                  <c:v>122798</c:v>
                </c:pt>
                <c:pt idx="4">
                  <c:v>123767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1-4CBF-9808-4631F0F53FEF}"/>
            </c:ext>
          </c:extLst>
        </c:ser>
        <c:ser>
          <c:idx val="1"/>
          <c:order val="1"/>
          <c:tx>
            <c:strRef>
              <c:f>'Table 10.42'!$S$7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10.42'!$V$7:$Z$7</c:f>
              <c:numCache>
                <c:formatCode>#,##0</c:formatCode>
                <c:ptCount val="5"/>
                <c:pt idx="0">
                  <c:v>87380</c:v>
                </c:pt>
                <c:pt idx="1">
                  <c:v>87300</c:v>
                </c:pt>
                <c:pt idx="2">
                  <c:v>88334</c:v>
                </c:pt>
                <c:pt idx="3">
                  <c:v>90224</c:v>
                </c:pt>
                <c:pt idx="4">
                  <c:v>91126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1-4CBF-9808-4631F0F53FEF}"/>
            </c:ext>
          </c:extLst>
        </c:ser>
        <c:ser>
          <c:idx val="2"/>
          <c:order val="2"/>
          <c:tx>
            <c:strRef>
              <c:f>'Table 10.42'!$S$11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10.42'!$V$11:$Z$11</c:f>
              <c:numCache>
                <c:formatCode>#,##0</c:formatCode>
                <c:ptCount val="5"/>
                <c:pt idx="0">
                  <c:v>105870</c:v>
                </c:pt>
                <c:pt idx="1">
                  <c:v>104006</c:v>
                </c:pt>
                <c:pt idx="2">
                  <c:v>106713</c:v>
                </c:pt>
                <c:pt idx="3">
                  <c:v>110546</c:v>
                </c:pt>
                <c:pt idx="4">
                  <c:v>111434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E1-4CBF-9808-4631F0F53FEF}"/>
            </c:ext>
          </c:extLst>
        </c:ser>
        <c:ser>
          <c:idx val="3"/>
          <c:order val="3"/>
          <c:tx>
            <c:strRef>
              <c:f>'Table 10.42'!$S$12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10.42'!$V$12:$Z$12</c:f>
              <c:numCache>
                <c:formatCode>#,##0</c:formatCode>
                <c:ptCount val="5"/>
                <c:pt idx="0">
                  <c:v>11441</c:v>
                </c:pt>
                <c:pt idx="1">
                  <c:v>11747</c:v>
                </c:pt>
                <c:pt idx="2">
                  <c:v>12021</c:v>
                </c:pt>
                <c:pt idx="3">
                  <c:v>12252</c:v>
                </c:pt>
                <c:pt idx="4">
                  <c:v>12334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E1-4CBF-9808-4631F0F53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10.42'!$AB$15:$AB$33</c:f>
              <c:numCache>
                <c:formatCode>0.0%</c:formatCode>
                <c:ptCount val="19"/>
                <c:pt idx="0">
                  <c:v>1.2951546833213486E-2</c:v>
                </c:pt>
                <c:pt idx="1">
                  <c:v>7.3362473640410765E-3</c:v>
                </c:pt>
                <c:pt idx="2">
                  <c:v>6.8506653523903407E-2</c:v>
                </c:pt>
                <c:pt idx="3">
                  <c:v>8.4027502848047567E-3</c:v>
                </c:pt>
                <c:pt idx="4">
                  <c:v>8.9376176587029066E-2</c:v>
                </c:pt>
                <c:pt idx="5">
                  <c:v>3.0249901025297125E-2</c:v>
                </c:pt>
                <c:pt idx="6">
                  <c:v>0.10050982071439536</c:v>
                </c:pt>
                <c:pt idx="7">
                  <c:v>6.4353755786990277E-2</c:v>
                </c:pt>
                <c:pt idx="8">
                  <c:v>3.0993221242799084E-2</c:v>
                </c:pt>
                <c:pt idx="9">
                  <c:v>1.0083300341765709E-2</c:v>
                </c:pt>
                <c:pt idx="10">
                  <c:v>3.3522125895822055E-2</c:v>
                </c:pt>
                <c:pt idx="11">
                  <c:v>1.4535142079195922E-2</c:v>
                </c:pt>
                <c:pt idx="12">
                  <c:v>5.3648328741445761E-2</c:v>
                </c:pt>
                <c:pt idx="13">
                  <c:v>8.7194693340012439E-2</c:v>
                </c:pt>
                <c:pt idx="14">
                  <c:v>6.5460656545661675E-2</c:v>
                </c:pt>
                <c:pt idx="15">
                  <c:v>7.8404123811293622E-2</c:v>
                </c:pt>
                <c:pt idx="16">
                  <c:v>0.14956895506952467</c:v>
                </c:pt>
                <c:pt idx="17">
                  <c:v>1.7055967164637347E-2</c:v>
                </c:pt>
                <c:pt idx="18">
                  <c:v>4.0139291745105804E-2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3E-41ED-9C5B-D469B5643F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3E-41ED-9C5B-D469B5643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10.42'!$Z$44:$Z$60</c:f>
              <c:numCache>
                <c:formatCode>#,##0</c:formatCode>
                <c:ptCount val="17"/>
                <c:pt idx="0">
                  <c:v>37</c:v>
                </c:pt>
                <c:pt idx="1">
                  <c:v>1125</c:v>
                </c:pt>
                <c:pt idx="2">
                  <c:v>3515</c:v>
                </c:pt>
                <c:pt idx="3">
                  <c:v>5577</c:v>
                </c:pt>
                <c:pt idx="4">
                  <c:v>7019</c:v>
                </c:pt>
                <c:pt idx="5">
                  <c:v>7142</c:v>
                </c:pt>
                <c:pt idx="6">
                  <c:v>6777</c:v>
                </c:pt>
                <c:pt idx="7">
                  <c:v>6177</c:v>
                </c:pt>
                <c:pt idx="8">
                  <c:v>6431</c:v>
                </c:pt>
                <c:pt idx="9">
                  <c:v>5860</c:v>
                </c:pt>
                <c:pt idx="10">
                  <c:v>5376</c:v>
                </c:pt>
                <c:pt idx="11">
                  <c:v>4085</c:v>
                </c:pt>
                <c:pt idx="12">
                  <c:v>2056</c:v>
                </c:pt>
                <c:pt idx="13">
                  <c:v>756</c:v>
                </c:pt>
                <c:pt idx="14">
                  <c:v>219</c:v>
                </c:pt>
                <c:pt idx="15">
                  <c:v>90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F-499A-A3DF-536DAA6AD969}"/>
            </c:ext>
          </c:extLst>
        </c:ser>
        <c:ser>
          <c:idx val="1"/>
          <c:order val="1"/>
          <c:tx>
            <c:strRef>
              <c:f>'Table 10.42'!$S$62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10.42'!$Z$63:$Z$79</c:f>
              <c:numCache>
                <c:formatCode>#,##0</c:formatCode>
                <c:ptCount val="17"/>
                <c:pt idx="0">
                  <c:v>53</c:v>
                </c:pt>
                <c:pt idx="1">
                  <c:v>1391</c:v>
                </c:pt>
                <c:pt idx="2">
                  <c:v>3967</c:v>
                </c:pt>
                <c:pt idx="3">
                  <c:v>5998</c:v>
                </c:pt>
                <c:pt idx="4">
                  <c:v>6725</c:v>
                </c:pt>
                <c:pt idx="5">
                  <c:v>6348</c:v>
                </c:pt>
                <c:pt idx="6">
                  <c:v>6217</c:v>
                </c:pt>
                <c:pt idx="7">
                  <c:v>6053</c:v>
                </c:pt>
                <c:pt idx="8">
                  <c:v>6359</c:v>
                </c:pt>
                <c:pt idx="9">
                  <c:v>6168</c:v>
                </c:pt>
                <c:pt idx="10">
                  <c:v>5531</c:v>
                </c:pt>
                <c:pt idx="11">
                  <c:v>4020</c:v>
                </c:pt>
                <c:pt idx="12">
                  <c:v>1730</c:v>
                </c:pt>
                <c:pt idx="13">
                  <c:v>557</c:v>
                </c:pt>
                <c:pt idx="14">
                  <c:v>174</c:v>
                </c:pt>
                <c:pt idx="15">
                  <c:v>86</c:v>
                </c:pt>
                <c:pt idx="16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F-499A-A3DF-536DAA6AD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10.42'!$Z$83:$Z$90</c:f>
              <c:numCache>
                <c:formatCode>#,##0</c:formatCode>
                <c:ptCount val="8"/>
                <c:pt idx="0">
                  <c:v>4825</c:v>
                </c:pt>
                <c:pt idx="1">
                  <c:v>5237</c:v>
                </c:pt>
                <c:pt idx="2">
                  <c:v>9941</c:v>
                </c:pt>
                <c:pt idx="3">
                  <c:v>3297</c:v>
                </c:pt>
                <c:pt idx="4">
                  <c:v>2468</c:v>
                </c:pt>
                <c:pt idx="5">
                  <c:v>2779</c:v>
                </c:pt>
                <c:pt idx="6">
                  <c:v>3963</c:v>
                </c:pt>
                <c:pt idx="7">
                  <c:v>5677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0-4118-B80C-EA8CAF9BDAE3}"/>
            </c:ext>
          </c:extLst>
        </c:ser>
        <c:ser>
          <c:idx val="1"/>
          <c:order val="1"/>
          <c:tx>
            <c:strRef>
              <c:f>'Table 10.42'!$S$92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10.42'!$Z$93:$Z$100</c:f>
              <c:numCache>
                <c:formatCode>#,##0</c:formatCode>
                <c:ptCount val="8"/>
                <c:pt idx="0">
                  <c:v>3668</c:v>
                </c:pt>
                <c:pt idx="1">
                  <c:v>8186</c:v>
                </c:pt>
                <c:pt idx="2">
                  <c:v>1727</c:v>
                </c:pt>
                <c:pt idx="3">
                  <c:v>8779</c:v>
                </c:pt>
                <c:pt idx="4">
                  <c:v>8529</c:v>
                </c:pt>
                <c:pt idx="5">
                  <c:v>5146</c:v>
                </c:pt>
                <c:pt idx="6">
                  <c:v>334</c:v>
                </c:pt>
                <c:pt idx="7">
                  <c:v>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A0-4118-B80C-EA8CAF9BD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10.5'!$AB$15:$AB$33</c:f>
              <c:numCache>
                <c:formatCode>0.0%</c:formatCode>
                <c:ptCount val="19"/>
                <c:pt idx="0">
                  <c:v>2.0872865275142316E-2</c:v>
                </c:pt>
                <c:pt idx="1">
                  <c:v>0</c:v>
                </c:pt>
                <c:pt idx="2">
                  <c:v>0</c:v>
                </c:pt>
                <c:pt idx="3">
                  <c:v>7.5901328273244783E-3</c:v>
                </c:pt>
                <c:pt idx="4">
                  <c:v>2.8462998102466792E-2</c:v>
                </c:pt>
                <c:pt idx="5">
                  <c:v>7.5901328273244783E-3</c:v>
                </c:pt>
                <c:pt idx="6">
                  <c:v>5.6925996204933584E-2</c:v>
                </c:pt>
                <c:pt idx="7">
                  <c:v>0</c:v>
                </c:pt>
                <c:pt idx="8">
                  <c:v>1.1385199240986717E-2</c:v>
                </c:pt>
                <c:pt idx="9">
                  <c:v>0</c:v>
                </c:pt>
                <c:pt idx="10">
                  <c:v>0.11005692599620494</c:v>
                </c:pt>
                <c:pt idx="11">
                  <c:v>2.0872865275142316E-2</c:v>
                </c:pt>
                <c:pt idx="12">
                  <c:v>2.4667931688804556E-2</c:v>
                </c:pt>
                <c:pt idx="13">
                  <c:v>4.5540796963946868E-2</c:v>
                </c:pt>
                <c:pt idx="14">
                  <c:v>3.9848197343453511E-2</c:v>
                </c:pt>
                <c:pt idx="15">
                  <c:v>0.25806451612903225</c:v>
                </c:pt>
                <c:pt idx="16">
                  <c:v>0.16318785578747627</c:v>
                </c:pt>
                <c:pt idx="17">
                  <c:v>5.6925996204933585E-3</c:v>
                </c:pt>
                <c:pt idx="18">
                  <c:v>0.17077798861480076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7-455D-B740-6DE9676C78B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37-455D-B740-6DE9676C7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10.42'!$V$8:$Z$8</c:f>
              <c:numCache>
                <c:formatCode>#,##0</c:formatCode>
                <c:ptCount val="5"/>
                <c:pt idx="0">
                  <c:v>40680.769999999997</c:v>
                </c:pt>
                <c:pt idx="1">
                  <c:v>42425.42</c:v>
                </c:pt>
                <c:pt idx="2">
                  <c:v>42961.47</c:v>
                </c:pt>
                <c:pt idx="3">
                  <c:v>44401.42</c:v>
                </c:pt>
                <c:pt idx="4">
                  <c:v>45657.5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2-428E-9659-7CD6F78FC3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2-428E-9659-7CD6F78FC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10.43'!$U$4:$Y$4</c:f>
              <c:numCache>
                <c:formatCode>#,##0</c:formatCode>
                <c:ptCount val="5"/>
                <c:pt idx="1">
                  <c:v>710</c:v>
                </c:pt>
                <c:pt idx="2">
                  <c:v>587</c:v>
                </c:pt>
                <c:pt idx="3">
                  <c:v>740</c:v>
                </c:pt>
                <c:pt idx="4">
                  <c:v>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B-46CD-B41A-C427A33836F8}"/>
            </c:ext>
          </c:extLst>
        </c:ser>
        <c:ser>
          <c:idx val="1"/>
          <c:order val="1"/>
          <c:tx>
            <c:strRef>
              <c:f>'Table 10.43'!$S$7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10.43'!$U$7:$Y$7</c:f>
              <c:numCache>
                <c:formatCode>#,##0</c:formatCode>
                <c:ptCount val="5"/>
                <c:pt idx="1">
                  <c:v>399</c:v>
                </c:pt>
                <c:pt idx="2">
                  <c:v>354</c:v>
                </c:pt>
                <c:pt idx="3">
                  <c:v>424</c:v>
                </c:pt>
                <c:pt idx="4">
                  <c:v>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B-46CD-B41A-C427A33836F8}"/>
            </c:ext>
          </c:extLst>
        </c:ser>
        <c:ser>
          <c:idx val="2"/>
          <c:order val="2"/>
          <c:tx>
            <c:strRef>
              <c:f>'Table 10.43'!$S$11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10.43'!$U$11:$Y$11</c:f>
              <c:numCache>
                <c:formatCode>#,##0</c:formatCode>
                <c:ptCount val="5"/>
                <c:pt idx="1">
                  <c:v>541</c:v>
                </c:pt>
                <c:pt idx="2">
                  <c:v>438</c:v>
                </c:pt>
                <c:pt idx="3">
                  <c:v>556</c:v>
                </c:pt>
                <c:pt idx="4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B-46CD-B41A-C427A33836F8}"/>
            </c:ext>
          </c:extLst>
        </c:ser>
        <c:ser>
          <c:idx val="3"/>
          <c:order val="3"/>
          <c:tx>
            <c:strRef>
              <c:f>'Table 10.43'!$S$12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10.43'!$U$12:$Y$12</c:f>
              <c:numCache>
                <c:formatCode>#,##0</c:formatCode>
                <c:ptCount val="5"/>
                <c:pt idx="1">
                  <c:v>165</c:v>
                </c:pt>
                <c:pt idx="2">
                  <c:v>147</c:v>
                </c:pt>
                <c:pt idx="3">
                  <c:v>184</c:v>
                </c:pt>
                <c:pt idx="4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6B-46CD-B41A-C427A3383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10.43'!$AB$15:$AB$33</c:f>
              <c:numCache>
                <c:formatCode>0.0%</c:formatCode>
                <c:ptCount val="19"/>
                <c:pt idx="0">
                  <c:v>0.29066985645933013</c:v>
                </c:pt>
                <c:pt idx="1">
                  <c:v>2.033492822966507E-2</c:v>
                </c:pt>
                <c:pt idx="2">
                  <c:v>3.8277511961722487E-2</c:v>
                </c:pt>
                <c:pt idx="3">
                  <c:v>0</c:v>
                </c:pt>
                <c:pt idx="4">
                  <c:v>5.6220095693779906E-2</c:v>
                </c:pt>
                <c:pt idx="5">
                  <c:v>1.7942583732057416E-2</c:v>
                </c:pt>
                <c:pt idx="6">
                  <c:v>5.2631578947368418E-2</c:v>
                </c:pt>
                <c:pt idx="7">
                  <c:v>3.2296650717703351E-2</c:v>
                </c:pt>
                <c:pt idx="8">
                  <c:v>2.1531100478468901E-2</c:v>
                </c:pt>
                <c:pt idx="9">
                  <c:v>0</c:v>
                </c:pt>
                <c:pt idx="10">
                  <c:v>4.7846889952153108E-3</c:v>
                </c:pt>
                <c:pt idx="11">
                  <c:v>1.555023923444976E-2</c:v>
                </c:pt>
                <c:pt idx="12">
                  <c:v>1.3157894736842105E-2</c:v>
                </c:pt>
                <c:pt idx="13">
                  <c:v>3.3492822966507178E-2</c:v>
                </c:pt>
                <c:pt idx="14">
                  <c:v>4.6650717703349283E-2</c:v>
                </c:pt>
                <c:pt idx="15">
                  <c:v>7.0574162679425831E-2</c:v>
                </c:pt>
                <c:pt idx="16">
                  <c:v>9.8086124401913874E-2</c:v>
                </c:pt>
                <c:pt idx="17">
                  <c:v>7.1770334928229667E-3</c:v>
                </c:pt>
                <c:pt idx="18">
                  <c:v>2.8708133971291867E-2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3-4DEC-A2B3-4F23ADD853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73-4DEC-A2B3-4F23ADD85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10.43'!$Y$44:$Y$60</c:f>
              <c:numCache>
                <c:formatCode>#,##0</c:formatCode>
                <c:ptCount val="17"/>
                <c:pt idx="0">
                  <c:v>0</c:v>
                </c:pt>
                <c:pt idx="1">
                  <c:v>18</c:v>
                </c:pt>
                <c:pt idx="2">
                  <c:v>30</c:v>
                </c:pt>
                <c:pt idx="3">
                  <c:v>63</c:v>
                </c:pt>
                <c:pt idx="4">
                  <c:v>34</c:v>
                </c:pt>
                <c:pt idx="5">
                  <c:v>41</c:v>
                </c:pt>
                <c:pt idx="6">
                  <c:v>46</c:v>
                </c:pt>
                <c:pt idx="7">
                  <c:v>24</c:v>
                </c:pt>
                <c:pt idx="8">
                  <c:v>21</c:v>
                </c:pt>
                <c:pt idx="9">
                  <c:v>28</c:v>
                </c:pt>
                <c:pt idx="10">
                  <c:v>64</c:v>
                </c:pt>
                <c:pt idx="11">
                  <c:v>45</c:v>
                </c:pt>
                <c:pt idx="12">
                  <c:v>32</c:v>
                </c:pt>
                <c:pt idx="13">
                  <c:v>9</c:v>
                </c:pt>
                <c:pt idx="14">
                  <c:v>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6-4D20-A045-A0E8CCB97D25}"/>
            </c:ext>
          </c:extLst>
        </c:ser>
        <c:ser>
          <c:idx val="1"/>
          <c:order val="1"/>
          <c:tx>
            <c:strRef>
              <c:f>'Table 10.43'!$S$62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10.43'!$Y$63:$Y$79</c:f>
              <c:numCache>
                <c:formatCode>#,##0</c:formatCode>
                <c:ptCount val="17"/>
                <c:pt idx="0">
                  <c:v>0</c:v>
                </c:pt>
                <c:pt idx="1">
                  <c:v>15</c:v>
                </c:pt>
                <c:pt idx="2">
                  <c:v>21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20</c:v>
                </c:pt>
                <c:pt idx="8">
                  <c:v>36</c:v>
                </c:pt>
                <c:pt idx="9">
                  <c:v>46</c:v>
                </c:pt>
                <c:pt idx="10">
                  <c:v>38</c:v>
                </c:pt>
                <c:pt idx="11">
                  <c:v>40</c:v>
                </c:pt>
                <c:pt idx="12">
                  <c:v>22</c:v>
                </c:pt>
                <c:pt idx="13">
                  <c:v>6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6-4D20-A045-A0E8CCB97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10.43'!$Y$83:$Y$90</c:f>
              <c:numCache>
                <c:formatCode>#,##0</c:formatCode>
                <c:ptCount val="8"/>
                <c:pt idx="0">
                  <c:v>21</c:v>
                </c:pt>
                <c:pt idx="1">
                  <c:v>21</c:v>
                </c:pt>
                <c:pt idx="2">
                  <c:v>41</c:v>
                </c:pt>
                <c:pt idx="3">
                  <c:v>8</c:v>
                </c:pt>
                <c:pt idx="4">
                  <c:v>0</c:v>
                </c:pt>
                <c:pt idx="5">
                  <c:v>11</c:v>
                </c:pt>
                <c:pt idx="6">
                  <c:v>17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EC-4062-85BA-378045959FF2}"/>
            </c:ext>
          </c:extLst>
        </c:ser>
        <c:ser>
          <c:idx val="1"/>
          <c:order val="1"/>
          <c:tx>
            <c:strRef>
              <c:f>'Table 10.43'!$S$92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10.43'!$Y$93:$Y$100</c:f>
              <c:numCache>
                <c:formatCode>#,##0</c:formatCode>
                <c:ptCount val="8"/>
                <c:pt idx="0">
                  <c:v>16</c:v>
                </c:pt>
                <c:pt idx="1">
                  <c:v>62</c:v>
                </c:pt>
                <c:pt idx="2">
                  <c:v>3</c:v>
                </c:pt>
                <c:pt idx="3">
                  <c:v>32</c:v>
                </c:pt>
                <c:pt idx="4">
                  <c:v>24</c:v>
                </c:pt>
                <c:pt idx="5">
                  <c:v>9</c:v>
                </c:pt>
                <c:pt idx="6">
                  <c:v>0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EC-4062-85BA-378045959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10.43'!$U$8:$Y$8</c:f>
              <c:numCache>
                <c:formatCode>#,##0</c:formatCode>
                <c:ptCount val="5"/>
                <c:pt idx="1">
                  <c:v>21400</c:v>
                </c:pt>
                <c:pt idx="2">
                  <c:v>20180.5</c:v>
                </c:pt>
                <c:pt idx="3">
                  <c:v>23480.07</c:v>
                </c:pt>
                <c:pt idx="4">
                  <c:v>25079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F-41F6-893E-26A20F24EE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FF-41F6-893E-26A20F24E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10.43'!$V$4:$Z$4</c:f>
              <c:numCache>
                <c:formatCode>#,##0</c:formatCode>
                <c:ptCount val="5"/>
                <c:pt idx="0">
                  <c:v>710</c:v>
                </c:pt>
                <c:pt idx="1">
                  <c:v>587</c:v>
                </c:pt>
                <c:pt idx="2">
                  <c:v>740</c:v>
                </c:pt>
                <c:pt idx="3">
                  <c:v>910</c:v>
                </c:pt>
                <c:pt idx="4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4-41DB-BBC1-8B9E1D590B11}"/>
            </c:ext>
          </c:extLst>
        </c:ser>
        <c:ser>
          <c:idx val="1"/>
          <c:order val="1"/>
          <c:tx>
            <c:strRef>
              <c:f>'Table 10.43'!$S$7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10.43'!$V$7:$Z$7</c:f>
              <c:numCache>
                <c:formatCode>#,##0</c:formatCode>
                <c:ptCount val="5"/>
                <c:pt idx="0">
                  <c:v>399</c:v>
                </c:pt>
                <c:pt idx="1">
                  <c:v>354</c:v>
                </c:pt>
                <c:pt idx="2">
                  <c:v>424</c:v>
                </c:pt>
                <c:pt idx="3">
                  <c:v>506</c:v>
                </c:pt>
                <c:pt idx="4">
                  <c:v>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A4-41DB-BBC1-8B9E1D590B11}"/>
            </c:ext>
          </c:extLst>
        </c:ser>
        <c:ser>
          <c:idx val="2"/>
          <c:order val="2"/>
          <c:tx>
            <c:strRef>
              <c:f>'Table 10.43'!$S$11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10.43'!$V$11:$Z$11</c:f>
              <c:numCache>
                <c:formatCode>#,##0</c:formatCode>
                <c:ptCount val="5"/>
                <c:pt idx="0">
                  <c:v>541</c:v>
                </c:pt>
                <c:pt idx="1">
                  <c:v>438</c:v>
                </c:pt>
                <c:pt idx="2">
                  <c:v>556</c:v>
                </c:pt>
                <c:pt idx="3">
                  <c:v>682</c:v>
                </c:pt>
                <c:pt idx="4">
                  <c:v>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A4-41DB-BBC1-8B9E1D590B11}"/>
            </c:ext>
          </c:extLst>
        </c:ser>
        <c:ser>
          <c:idx val="3"/>
          <c:order val="3"/>
          <c:tx>
            <c:strRef>
              <c:f>'Table 10.43'!$S$12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10.43'!$V$12:$Z$12</c:f>
              <c:numCache>
                <c:formatCode>#,##0</c:formatCode>
                <c:ptCount val="5"/>
                <c:pt idx="0">
                  <c:v>165</c:v>
                </c:pt>
                <c:pt idx="1">
                  <c:v>147</c:v>
                </c:pt>
                <c:pt idx="2">
                  <c:v>184</c:v>
                </c:pt>
                <c:pt idx="3">
                  <c:v>225</c:v>
                </c:pt>
                <c:pt idx="4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A4-41DB-BBC1-8B9E1D590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10.43'!$AB$15:$AB$33</c:f>
              <c:numCache>
                <c:formatCode>0.0%</c:formatCode>
                <c:ptCount val="19"/>
                <c:pt idx="0">
                  <c:v>0.29066985645933013</c:v>
                </c:pt>
                <c:pt idx="1">
                  <c:v>2.033492822966507E-2</c:v>
                </c:pt>
                <c:pt idx="2">
                  <c:v>3.8277511961722487E-2</c:v>
                </c:pt>
                <c:pt idx="3">
                  <c:v>0</c:v>
                </c:pt>
                <c:pt idx="4">
                  <c:v>5.6220095693779906E-2</c:v>
                </c:pt>
                <c:pt idx="5">
                  <c:v>1.7942583732057416E-2</c:v>
                </c:pt>
                <c:pt idx="6">
                  <c:v>5.2631578947368418E-2</c:v>
                </c:pt>
                <c:pt idx="7">
                  <c:v>3.2296650717703351E-2</c:v>
                </c:pt>
                <c:pt idx="8">
                  <c:v>2.1531100478468901E-2</c:v>
                </c:pt>
                <c:pt idx="9">
                  <c:v>0</c:v>
                </c:pt>
                <c:pt idx="10">
                  <c:v>4.7846889952153108E-3</c:v>
                </c:pt>
                <c:pt idx="11">
                  <c:v>1.555023923444976E-2</c:v>
                </c:pt>
                <c:pt idx="12">
                  <c:v>1.3157894736842105E-2</c:v>
                </c:pt>
                <c:pt idx="13">
                  <c:v>3.3492822966507178E-2</c:v>
                </c:pt>
                <c:pt idx="14">
                  <c:v>4.6650717703349283E-2</c:v>
                </c:pt>
                <c:pt idx="15">
                  <c:v>7.0574162679425831E-2</c:v>
                </c:pt>
                <c:pt idx="16">
                  <c:v>9.8086124401913874E-2</c:v>
                </c:pt>
                <c:pt idx="17">
                  <c:v>7.1770334928229667E-3</c:v>
                </c:pt>
                <c:pt idx="18">
                  <c:v>2.8708133971291867E-2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4-488D-A962-93E748E7C5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4-488D-A962-93E748E7C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10.43'!$Z$44:$Z$60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31</c:v>
                </c:pt>
                <c:pt idx="3">
                  <c:v>46</c:v>
                </c:pt>
                <c:pt idx="4">
                  <c:v>22</c:v>
                </c:pt>
                <c:pt idx="5">
                  <c:v>51</c:v>
                </c:pt>
                <c:pt idx="6">
                  <c:v>64</c:v>
                </c:pt>
                <c:pt idx="7">
                  <c:v>23</c:v>
                </c:pt>
                <c:pt idx="8">
                  <c:v>27</c:v>
                </c:pt>
                <c:pt idx="9">
                  <c:v>27</c:v>
                </c:pt>
                <c:pt idx="10">
                  <c:v>65</c:v>
                </c:pt>
                <c:pt idx="11">
                  <c:v>56</c:v>
                </c:pt>
                <c:pt idx="12">
                  <c:v>17</c:v>
                </c:pt>
                <c:pt idx="13">
                  <c:v>10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4-4F8C-9F5D-10D12D61B562}"/>
            </c:ext>
          </c:extLst>
        </c:ser>
        <c:ser>
          <c:idx val="1"/>
          <c:order val="1"/>
          <c:tx>
            <c:strRef>
              <c:f>'Table 10.43'!$S$62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10.43'!$Z$63:$Z$79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14</c:v>
                </c:pt>
                <c:pt idx="3">
                  <c:v>38</c:v>
                </c:pt>
                <c:pt idx="4">
                  <c:v>28</c:v>
                </c:pt>
                <c:pt idx="5">
                  <c:v>45</c:v>
                </c:pt>
                <c:pt idx="6">
                  <c:v>33</c:v>
                </c:pt>
                <c:pt idx="7">
                  <c:v>16</c:v>
                </c:pt>
                <c:pt idx="8">
                  <c:v>28</c:v>
                </c:pt>
                <c:pt idx="9">
                  <c:v>49</c:v>
                </c:pt>
                <c:pt idx="10">
                  <c:v>35</c:v>
                </c:pt>
                <c:pt idx="11">
                  <c:v>31</c:v>
                </c:pt>
                <c:pt idx="12">
                  <c:v>21</c:v>
                </c:pt>
                <c:pt idx="13">
                  <c:v>8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04-4F8C-9F5D-10D12D61B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10.43'!$Z$83:$Z$90</c:f>
              <c:numCache>
                <c:formatCode>#,##0</c:formatCode>
                <c:ptCount val="8"/>
                <c:pt idx="0">
                  <c:v>15</c:v>
                </c:pt>
                <c:pt idx="1">
                  <c:v>18</c:v>
                </c:pt>
                <c:pt idx="2">
                  <c:v>44</c:v>
                </c:pt>
                <c:pt idx="3">
                  <c:v>9</c:v>
                </c:pt>
                <c:pt idx="4">
                  <c:v>0</c:v>
                </c:pt>
                <c:pt idx="5">
                  <c:v>5</c:v>
                </c:pt>
                <c:pt idx="6">
                  <c:v>12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5-4AB7-8BD9-CA5913E5682D}"/>
            </c:ext>
          </c:extLst>
        </c:ser>
        <c:ser>
          <c:idx val="1"/>
          <c:order val="1"/>
          <c:tx>
            <c:strRef>
              <c:f>'Table 10.43'!$S$92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10.43'!$Z$93:$Z$100</c:f>
              <c:numCache>
                <c:formatCode>#,##0</c:formatCode>
                <c:ptCount val="8"/>
                <c:pt idx="0">
                  <c:v>13</c:v>
                </c:pt>
                <c:pt idx="1">
                  <c:v>60</c:v>
                </c:pt>
                <c:pt idx="2">
                  <c:v>6</c:v>
                </c:pt>
                <c:pt idx="3">
                  <c:v>33</c:v>
                </c:pt>
                <c:pt idx="4">
                  <c:v>21</c:v>
                </c:pt>
                <c:pt idx="5">
                  <c:v>14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35-4AB7-8BD9-CA5913E56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29</c:v>
                </c:pt>
                <c:pt idx="4">
                  <c:v>33</c:v>
                </c:pt>
                <c:pt idx="5">
                  <c:v>26</c:v>
                </c:pt>
                <c:pt idx="6">
                  <c:v>7</c:v>
                </c:pt>
                <c:pt idx="7">
                  <c:v>19</c:v>
                </c:pt>
                <c:pt idx="8">
                  <c:v>20</c:v>
                </c:pt>
                <c:pt idx="9">
                  <c:v>5</c:v>
                </c:pt>
                <c:pt idx="10">
                  <c:v>10</c:v>
                </c:pt>
                <c:pt idx="11">
                  <c:v>8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0-4AC3-99A6-C049E80D9441}"/>
            </c:ext>
          </c:extLst>
        </c:ser>
        <c:ser>
          <c:idx val="1"/>
          <c:order val="1"/>
          <c:tx>
            <c:strRef>
              <c:f>'Table 10.5'!$S$62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26</c:v>
                </c:pt>
                <c:pt idx="4">
                  <c:v>38</c:v>
                </c:pt>
                <c:pt idx="5">
                  <c:v>27</c:v>
                </c:pt>
                <c:pt idx="6">
                  <c:v>31</c:v>
                </c:pt>
                <c:pt idx="7">
                  <c:v>19</c:v>
                </c:pt>
                <c:pt idx="8">
                  <c:v>19</c:v>
                </c:pt>
                <c:pt idx="9">
                  <c:v>12</c:v>
                </c:pt>
                <c:pt idx="10">
                  <c:v>13</c:v>
                </c:pt>
                <c:pt idx="11">
                  <c:v>8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0-4AC3-99A6-C049E80D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10.43'!$V$8:$Z$8</c:f>
              <c:numCache>
                <c:formatCode>#,##0</c:formatCode>
                <c:ptCount val="5"/>
                <c:pt idx="0">
                  <c:v>21400</c:v>
                </c:pt>
                <c:pt idx="1">
                  <c:v>20180.5</c:v>
                </c:pt>
                <c:pt idx="2">
                  <c:v>23480.07</c:v>
                </c:pt>
                <c:pt idx="3">
                  <c:v>25079</c:v>
                </c:pt>
                <c:pt idx="4">
                  <c:v>21757.63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1-45AD-AC89-4704C50A10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71-45AD-AC89-4704C50A1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10.44'!$U$4:$Y$4</c:f>
              <c:numCache>
                <c:formatCode>#,##0</c:formatCode>
                <c:ptCount val="5"/>
                <c:pt idx="1">
                  <c:v>889</c:v>
                </c:pt>
                <c:pt idx="2">
                  <c:v>869</c:v>
                </c:pt>
                <c:pt idx="3">
                  <c:v>908</c:v>
                </c:pt>
                <c:pt idx="4">
                  <c:v>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20-4D50-A679-5DA8ED8E198F}"/>
            </c:ext>
          </c:extLst>
        </c:ser>
        <c:ser>
          <c:idx val="1"/>
          <c:order val="1"/>
          <c:tx>
            <c:strRef>
              <c:f>'Table 10.44'!$S$7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10.44'!$U$7:$Y$7</c:f>
              <c:numCache>
                <c:formatCode>#,##0</c:formatCode>
                <c:ptCount val="5"/>
                <c:pt idx="1">
                  <c:v>611</c:v>
                </c:pt>
                <c:pt idx="2">
                  <c:v>593</c:v>
                </c:pt>
                <c:pt idx="3">
                  <c:v>603</c:v>
                </c:pt>
                <c:pt idx="4">
                  <c:v>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20-4D50-A679-5DA8ED8E198F}"/>
            </c:ext>
          </c:extLst>
        </c:ser>
        <c:ser>
          <c:idx val="2"/>
          <c:order val="2"/>
          <c:tx>
            <c:strRef>
              <c:f>'Table 10.44'!$S$11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10.44'!$U$11:$Y$11</c:f>
              <c:numCache>
                <c:formatCode>#,##0</c:formatCode>
                <c:ptCount val="5"/>
                <c:pt idx="1">
                  <c:v>758</c:v>
                </c:pt>
                <c:pt idx="2">
                  <c:v>751</c:v>
                </c:pt>
                <c:pt idx="3">
                  <c:v>781</c:v>
                </c:pt>
                <c:pt idx="4">
                  <c:v>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20-4D50-A679-5DA8ED8E198F}"/>
            </c:ext>
          </c:extLst>
        </c:ser>
        <c:ser>
          <c:idx val="3"/>
          <c:order val="3"/>
          <c:tx>
            <c:strRef>
              <c:f>'Table 10.44'!$S$12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10.44'!$U$12:$Y$12</c:f>
              <c:numCache>
                <c:formatCode>#,##0</c:formatCode>
                <c:ptCount val="5"/>
                <c:pt idx="1">
                  <c:v>125</c:v>
                </c:pt>
                <c:pt idx="2">
                  <c:v>117</c:v>
                </c:pt>
                <c:pt idx="3">
                  <c:v>127</c:v>
                </c:pt>
                <c:pt idx="4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20-4D50-A679-5DA8ED8E1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10.44'!$AB$15:$AB$33</c:f>
              <c:numCache>
                <c:formatCode>0.0%</c:formatCode>
                <c:ptCount val="19"/>
                <c:pt idx="0">
                  <c:v>0.16400425985090522</c:v>
                </c:pt>
                <c:pt idx="1">
                  <c:v>9.5846645367412137E-3</c:v>
                </c:pt>
                <c:pt idx="2">
                  <c:v>0.11075612353567625</c:v>
                </c:pt>
                <c:pt idx="3">
                  <c:v>4.2598509052183178E-3</c:v>
                </c:pt>
                <c:pt idx="4">
                  <c:v>5.5378061767838126E-2</c:v>
                </c:pt>
                <c:pt idx="5">
                  <c:v>1.0649627263045794E-2</c:v>
                </c:pt>
                <c:pt idx="6">
                  <c:v>7.454739084132056E-2</c:v>
                </c:pt>
                <c:pt idx="7">
                  <c:v>9.2651757188498399E-2</c:v>
                </c:pt>
                <c:pt idx="8">
                  <c:v>3.727369542066028E-2</c:v>
                </c:pt>
                <c:pt idx="9">
                  <c:v>4.2598509052183178E-3</c:v>
                </c:pt>
                <c:pt idx="10">
                  <c:v>1.0649627263045794E-2</c:v>
                </c:pt>
                <c:pt idx="11">
                  <c:v>8.5197018104366355E-3</c:v>
                </c:pt>
                <c:pt idx="12">
                  <c:v>1.3844515441959531E-2</c:v>
                </c:pt>
                <c:pt idx="13">
                  <c:v>7.1352502662406822E-2</c:v>
                </c:pt>
                <c:pt idx="14">
                  <c:v>9.1586794462193824E-2</c:v>
                </c:pt>
                <c:pt idx="15">
                  <c:v>6.4962726304579346E-2</c:v>
                </c:pt>
                <c:pt idx="16">
                  <c:v>8.4132055378061774E-2</c:v>
                </c:pt>
                <c:pt idx="17">
                  <c:v>0</c:v>
                </c:pt>
                <c:pt idx="18">
                  <c:v>2.4494142705005325E-2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97-47DC-BBC4-7CFF5357C77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97-47DC-BBC4-7CFF5357C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10.44'!$Y$44:$Y$60</c:f>
              <c:numCache>
                <c:formatCode>#,##0</c:formatCode>
                <c:ptCount val="17"/>
                <c:pt idx="0">
                  <c:v>0</c:v>
                </c:pt>
                <c:pt idx="1">
                  <c:v>15</c:v>
                </c:pt>
                <c:pt idx="2">
                  <c:v>41</c:v>
                </c:pt>
                <c:pt idx="3">
                  <c:v>46</c:v>
                </c:pt>
                <c:pt idx="4">
                  <c:v>40</c:v>
                </c:pt>
                <c:pt idx="5">
                  <c:v>33</c:v>
                </c:pt>
                <c:pt idx="6">
                  <c:v>39</c:v>
                </c:pt>
                <c:pt idx="7">
                  <c:v>38</c:v>
                </c:pt>
                <c:pt idx="8">
                  <c:v>32</c:v>
                </c:pt>
                <c:pt idx="9">
                  <c:v>53</c:v>
                </c:pt>
                <c:pt idx="10">
                  <c:v>46</c:v>
                </c:pt>
                <c:pt idx="11">
                  <c:v>51</c:v>
                </c:pt>
                <c:pt idx="12">
                  <c:v>35</c:v>
                </c:pt>
                <c:pt idx="13">
                  <c:v>18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AA-46C5-9CDE-59C2AE650E3E}"/>
            </c:ext>
          </c:extLst>
        </c:ser>
        <c:ser>
          <c:idx val="1"/>
          <c:order val="1"/>
          <c:tx>
            <c:strRef>
              <c:f>'Table 10.44'!$S$62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10.44'!$Y$63:$Y$79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31</c:v>
                </c:pt>
                <c:pt idx="3">
                  <c:v>29</c:v>
                </c:pt>
                <c:pt idx="4">
                  <c:v>20</c:v>
                </c:pt>
                <c:pt idx="5">
                  <c:v>38</c:v>
                </c:pt>
                <c:pt idx="6">
                  <c:v>26</c:v>
                </c:pt>
                <c:pt idx="7">
                  <c:v>26</c:v>
                </c:pt>
                <c:pt idx="8">
                  <c:v>42</c:v>
                </c:pt>
                <c:pt idx="9">
                  <c:v>47</c:v>
                </c:pt>
                <c:pt idx="10">
                  <c:v>67</c:v>
                </c:pt>
                <c:pt idx="11">
                  <c:v>51</c:v>
                </c:pt>
                <c:pt idx="12">
                  <c:v>16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AA-46C5-9CDE-59C2AE650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10.44'!$Y$83:$Y$90</c:f>
              <c:numCache>
                <c:formatCode>#,##0</c:formatCode>
                <c:ptCount val="8"/>
                <c:pt idx="0">
                  <c:v>13</c:v>
                </c:pt>
                <c:pt idx="1">
                  <c:v>10</c:v>
                </c:pt>
                <c:pt idx="2">
                  <c:v>42</c:v>
                </c:pt>
                <c:pt idx="3">
                  <c:v>11</c:v>
                </c:pt>
                <c:pt idx="4">
                  <c:v>9</c:v>
                </c:pt>
                <c:pt idx="5">
                  <c:v>13</c:v>
                </c:pt>
                <c:pt idx="6">
                  <c:v>42</c:v>
                </c:pt>
                <c:pt idx="7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11-4B33-8F82-D8011C184612}"/>
            </c:ext>
          </c:extLst>
        </c:ser>
        <c:ser>
          <c:idx val="1"/>
          <c:order val="1"/>
          <c:tx>
            <c:strRef>
              <c:f>'Table 10.44'!$S$92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10.44'!$Y$93:$Y$100</c:f>
              <c:numCache>
                <c:formatCode>#,##0</c:formatCode>
                <c:ptCount val="8"/>
                <c:pt idx="0">
                  <c:v>8</c:v>
                </c:pt>
                <c:pt idx="1">
                  <c:v>37</c:v>
                </c:pt>
                <c:pt idx="2">
                  <c:v>9</c:v>
                </c:pt>
                <c:pt idx="3">
                  <c:v>61</c:v>
                </c:pt>
                <c:pt idx="4">
                  <c:v>21</c:v>
                </c:pt>
                <c:pt idx="5">
                  <c:v>39</c:v>
                </c:pt>
                <c:pt idx="6">
                  <c:v>2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11-4B33-8F82-D8011C184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10.44'!$U$8:$Y$8</c:f>
              <c:numCache>
                <c:formatCode>#,##0</c:formatCode>
                <c:ptCount val="5"/>
                <c:pt idx="1">
                  <c:v>24234</c:v>
                </c:pt>
                <c:pt idx="2">
                  <c:v>23986.86</c:v>
                </c:pt>
                <c:pt idx="3">
                  <c:v>23847.040000000001</c:v>
                </c:pt>
                <c:pt idx="4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24-4AE7-9129-598BFA55C34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24-4AE7-9129-598BFA55C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10.44'!$V$4:$Z$4</c:f>
              <c:numCache>
                <c:formatCode>#,##0</c:formatCode>
                <c:ptCount val="5"/>
                <c:pt idx="0">
                  <c:v>889</c:v>
                </c:pt>
                <c:pt idx="1">
                  <c:v>869</c:v>
                </c:pt>
                <c:pt idx="2">
                  <c:v>908</c:v>
                </c:pt>
                <c:pt idx="3">
                  <c:v>965</c:v>
                </c:pt>
                <c:pt idx="4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5-434A-B24D-911482C17756}"/>
            </c:ext>
          </c:extLst>
        </c:ser>
        <c:ser>
          <c:idx val="1"/>
          <c:order val="1"/>
          <c:tx>
            <c:strRef>
              <c:f>'Table 10.44'!$S$7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10.44'!$V$7:$Z$7</c:f>
              <c:numCache>
                <c:formatCode>#,##0</c:formatCode>
                <c:ptCount val="5"/>
                <c:pt idx="0">
                  <c:v>611</c:v>
                </c:pt>
                <c:pt idx="1">
                  <c:v>593</c:v>
                </c:pt>
                <c:pt idx="2">
                  <c:v>603</c:v>
                </c:pt>
                <c:pt idx="3">
                  <c:v>637</c:v>
                </c:pt>
                <c:pt idx="4">
                  <c:v>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5-434A-B24D-911482C17756}"/>
            </c:ext>
          </c:extLst>
        </c:ser>
        <c:ser>
          <c:idx val="2"/>
          <c:order val="2"/>
          <c:tx>
            <c:strRef>
              <c:f>'Table 10.44'!$S$11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10.44'!$V$11:$Z$11</c:f>
              <c:numCache>
                <c:formatCode>#,##0</c:formatCode>
                <c:ptCount val="5"/>
                <c:pt idx="0">
                  <c:v>758</c:v>
                </c:pt>
                <c:pt idx="1">
                  <c:v>751</c:v>
                </c:pt>
                <c:pt idx="2">
                  <c:v>781</c:v>
                </c:pt>
                <c:pt idx="3">
                  <c:v>816</c:v>
                </c:pt>
                <c:pt idx="4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D5-434A-B24D-911482C17756}"/>
            </c:ext>
          </c:extLst>
        </c:ser>
        <c:ser>
          <c:idx val="3"/>
          <c:order val="3"/>
          <c:tx>
            <c:strRef>
              <c:f>'Table 10.44'!$S$12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10.44'!$V$12:$Z$12</c:f>
              <c:numCache>
                <c:formatCode>#,##0</c:formatCode>
                <c:ptCount val="5"/>
                <c:pt idx="0">
                  <c:v>125</c:v>
                </c:pt>
                <c:pt idx="1">
                  <c:v>117</c:v>
                </c:pt>
                <c:pt idx="2">
                  <c:v>127</c:v>
                </c:pt>
                <c:pt idx="3">
                  <c:v>148</c:v>
                </c:pt>
                <c:pt idx="4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D5-434A-B24D-911482C17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10.44'!$AB$15:$AB$33</c:f>
              <c:numCache>
                <c:formatCode>0.0%</c:formatCode>
                <c:ptCount val="19"/>
                <c:pt idx="0">
                  <c:v>0.16400425985090522</c:v>
                </c:pt>
                <c:pt idx="1">
                  <c:v>9.5846645367412137E-3</c:v>
                </c:pt>
                <c:pt idx="2">
                  <c:v>0.11075612353567625</c:v>
                </c:pt>
                <c:pt idx="3">
                  <c:v>4.2598509052183178E-3</c:v>
                </c:pt>
                <c:pt idx="4">
                  <c:v>5.5378061767838126E-2</c:v>
                </c:pt>
                <c:pt idx="5">
                  <c:v>1.0649627263045794E-2</c:v>
                </c:pt>
                <c:pt idx="6">
                  <c:v>7.454739084132056E-2</c:v>
                </c:pt>
                <c:pt idx="7">
                  <c:v>9.2651757188498399E-2</c:v>
                </c:pt>
                <c:pt idx="8">
                  <c:v>3.727369542066028E-2</c:v>
                </c:pt>
                <c:pt idx="9">
                  <c:v>4.2598509052183178E-3</c:v>
                </c:pt>
                <c:pt idx="10">
                  <c:v>1.0649627263045794E-2</c:v>
                </c:pt>
                <c:pt idx="11">
                  <c:v>8.5197018104366355E-3</c:v>
                </c:pt>
                <c:pt idx="12">
                  <c:v>1.3844515441959531E-2</c:v>
                </c:pt>
                <c:pt idx="13">
                  <c:v>7.1352502662406822E-2</c:v>
                </c:pt>
                <c:pt idx="14">
                  <c:v>9.1586794462193824E-2</c:v>
                </c:pt>
                <c:pt idx="15">
                  <c:v>6.4962726304579346E-2</c:v>
                </c:pt>
                <c:pt idx="16">
                  <c:v>8.4132055378061774E-2</c:v>
                </c:pt>
                <c:pt idx="17">
                  <c:v>0</c:v>
                </c:pt>
                <c:pt idx="18">
                  <c:v>2.4494142705005325E-2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4-431D-863C-C142E49604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14-431D-863C-C142E4960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10.44'!$Z$44:$Z$60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34</c:v>
                </c:pt>
                <c:pt idx="3">
                  <c:v>50</c:v>
                </c:pt>
                <c:pt idx="4">
                  <c:v>44</c:v>
                </c:pt>
                <c:pt idx="5">
                  <c:v>50</c:v>
                </c:pt>
                <c:pt idx="6">
                  <c:v>41</c:v>
                </c:pt>
                <c:pt idx="7">
                  <c:v>27</c:v>
                </c:pt>
                <c:pt idx="8">
                  <c:v>48</c:v>
                </c:pt>
                <c:pt idx="9">
                  <c:v>53</c:v>
                </c:pt>
                <c:pt idx="10">
                  <c:v>41</c:v>
                </c:pt>
                <c:pt idx="11">
                  <c:v>61</c:v>
                </c:pt>
                <c:pt idx="12">
                  <c:v>36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6-47ED-B029-30C069763412}"/>
            </c:ext>
          </c:extLst>
        </c:ser>
        <c:ser>
          <c:idx val="1"/>
          <c:order val="1"/>
          <c:tx>
            <c:strRef>
              <c:f>'Table 10.44'!$S$62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10.44'!$Z$63:$Z$79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36</c:v>
                </c:pt>
                <c:pt idx="3">
                  <c:v>26</c:v>
                </c:pt>
                <c:pt idx="4">
                  <c:v>32</c:v>
                </c:pt>
                <c:pt idx="5">
                  <c:v>40</c:v>
                </c:pt>
                <c:pt idx="6">
                  <c:v>33</c:v>
                </c:pt>
                <c:pt idx="7">
                  <c:v>32</c:v>
                </c:pt>
                <c:pt idx="8">
                  <c:v>46</c:v>
                </c:pt>
                <c:pt idx="9">
                  <c:v>30</c:v>
                </c:pt>
                <c:pt idx="10">
                  <c:v>70</c:v>
                </c:pt>
                <c:pt idx="11">
                  <c:v>49</c:v>
                </c:pt>
                <c:pt idx="12">
                  <c:v>21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C6-47ED-B029-30C069763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10.44'!$Z$83:$Z$90</c:f>
              <c:numCache>
                <c:formatCode>#,##0</c:formatCode>
                <c:ptCount val="8"/>
                <c:pt idx="0">
                  <c:v>17</c:v>
                </c:pt>
                <c:pt idx="1">
                  <c:v>12</c:v>
                </c:pt>
                <c:pt idx="2">
                  <c:v>48</c:v>
                </c:pt>
                <c:pt idx="3">
                  <c:v>16</c:v>
                </c:pt>
                <c:pt idx="4">
                  <c:v>9</c:v>
                </c:pt>
                <c:pt idx="5">
                  <c:v>12</c:v>
                </c:pt>
                <c:pt idx="6">
                  <c:v>39</c:v>
                </c:pt>
                <c:pt idx="7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8-4D6C-B1EC-0057D2F1CCE3}"/>
            </c:ext>
          </c:extLst>
        </c:ser>
        <c:ser>
          <c:idx val="1"/>
          <c:order val="1"/>
          <c:tx>
            <c:strRef>
              <c:f>'Table 10.44'!$S$92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10.44'!$Z$93:$Z$100</c:f>
              <c:numCache>
                <c:formatCode>#,##0</c:formatCode>
                <c:ptCount val="8"/>
                <c:pt idx="0">
                  <c:v>8</c:v>
                </c:pt>
                <c:pt idx="1">
                  <c:v>37</c:v>
                </c:pt>
                <c:pt idx="2">
                  <c:v>11</c:v>
                </c:pt>
                <c:pt idx="3">
                  <c:v>55</c:v>
                </c:pt>
                <c:pt idx="4">
                  <c:v>20</c:v>
                </c:pt>
                <c:pt idx="5">
                  <c:v>35</c:v>
                </c:pt>
                <c:pt idx="6">
                  <c:v>5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8-4D6C-B1EC-0057D2F1C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10.5'!$Y$83:$Y$90</c:f>
              <c:numCache>
                <c:formatCode>#,##0</c:formatCode>
                <c:ptCount val="8"/>
                <c:pt idx="0">
                  <c:v>12</c:v>
                </c:pt>
                <c:pt idx="1">
                  <c:v>16</c:v>
                </c:pt>
                <c:pt idx="2">
                  <c:v>6</c:v>
                </c:pt>
                <c:pt idx="3">
                  <c:v>22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9-4B34-9E90-FE2ABD197B38}"/>
            </c:ext>
          </c:extLst>
        </c:ser>
        <c:ser>
          <c:idx val="1"/>
          <c:order val="1"/>
          <c:tx>
            <c:strRef>
              <c:f>'Table 10.5'!$S$92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10.5'!$Y$93:$Y$100</c:f>
              <c:numCache>
                <c:formatCode>#,##0</c:formatCode>
                <c:ptCount val="8"/>
                <c:pt idx="0">
                  <c:v>7</c:v>
                </c:pt>
                <c:pt idx="1">
                  <c:v>47</c:v>
                </c:pt>
                <c:pt idx="2">
                  <c:v>0</c:v>
                </c:pt>
                <c:pt idx="3">
                  <c:v>39</c:v>
                </c:pt>
                <c:pt idx="4">
                  <c:v>4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9-4B34-9E90-FE2ABD197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10.44'!$V$8:$Z$8</c:f>
              <c:numCache>
                <c:formatCode>#,##0</c:formatCode>
                <c:ptCount val="5"/>
                <c:pt idx="0">
                  <c:v>24234</c:v>
                </c:pt>
                <c:pt idx="1">
                  <c:v>23986.86</c:v>
                </c:pt>
                <c:pt idx="2">
                  <c:v>23847.040000000001</c:v>
                </c:pt>
                <c:pt idx="3">
                  <c:v>26000</c:v>
                </c:pt>
                <c:pt idx="4">
                  <c:v>25624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6B-4631-BBE6-1F221B33BD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6B-4631-BBE6-1F221B33B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10.45'!$U$4:$Y$4</c:f>
              <c:numCache>
                <c:formatCode>#,##0</c:formatCode>
                <c:ptCount val="5"/>
                <c:pt idx="1">
                  <c:v>51040</c:v>
                </c:pt>
                <c:pt idx="2">
                  <c:v>50939</c:v>
                </c:pt>
                <c:pt idx="3">
                  <c:v>54126</c:v>
                </c:pt>
                <c:pt idx="4">
                  <c:v>57825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E9-4E5B-AAD2-87AC28B11447}"/>
            </c:ext>
          </c:extLst>
        </c:ser>
        <c:ser>
          <c:idx val="1"/>
          <c:order val="1"/>
          <c:tx>
            <c:strRef>
              <c:f>'Table 10.45'!$S$7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10.45'!$U$7:$Y$7</c:f>
              <c:numCache>
                <c:formatCode>#,##0</c:formatCode>
                <c:ptCount val="5"/>
                <c:pt idx="1">
                  <c:v>38537</c:v>
                </c:pt>
                <c:pt idx="2">
                  <c:v>38882</c:v>
                </c:pt>
                <c:pt idx="3">
                  <c:v>40300</c:v>
                </c:pt>
                <c:pt idx="4">
                  <c:v>42346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E9-4E5B-AAD2-87AC28B11447}"/>
            </c:ext>
          </c:extLst>
        </c:ser>
        <c:ser>
          <c:idx val="2"/>
          <c:order val="2"/>
          <c:tx>
            <c:strRef>
              <c:f>'Table 10.45'!$S$11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10.45'!$U$11:$Y$11</c:f>
              <c:numCache>
                <c:formatCode>#,##0</c:formatCode>
                <c:ptCount val="5"/>
                <c:pt idx="1">
                  <c:v>47156</c:v>
                </c:pt>
                <c:pt idx="2">
                  <c:v>47065</c:v>
                </c:pt>
                <c:pt idx="3">
                  <c:v>50070</c:v>
                </c:pt>
                <c:pt idx="4">
                  <c:v>53589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9-4E5B-AAD2-87AC28B11447}"/>
            </c:ext>
          </c:extLst>
        </c:ser>
        <c:ser>
          <c:idx val="3"/>
          <c:order val="3"/>
          <c:tx>
            <c:strRef>
              <c:f>'Table 10.45'!$S$12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10.45'!$U$12:$Y$12</c:f>
              <c:numCache>
                <c:formatCode>#,##0</c:formatCode>
                <c:ptCount val="5"/>
                <c:pt idx="1">
                  <c:v>3882</c:v>
                </c:pt>
                <c:pt idx="2">
                  <c:v>3873</c:v>
                </c:pt>
                <c:pt idx="3">
                  <c:v>4056</c:v>
                </c:pt>
                <c:pt idx="4">
                  <c:v>4233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E9-4E5B-AAD2-87AC28B11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10.45'!$AB$15:$AB$33</c:f>
              <c:numCache>
                <c:formatCode>0.0%</c:formatCode>
                <c:ptCount val="19"/>
                <c:pt idx="0">
                  <c:v>1.6080215079217464E-2</c:v>
                </c:pt>
                <c:pt idx="1">
                  <c:v>5.1064405404034428E-3</c:v>
                </c:pt>
                <c:pt idx="2">
                  <c:v>9.3370081669231164E-2</c:v>
                </c:pt>
                <c:pt idx="3">
                  <c:v>8.1669231159432545E-3</c:v>
                </c:pt>
                <c:pt idx="4">
                  <c:v>7.4905733754924667E-2</c:v>
                </c:pt>
                <c:pt idx="5">
                  <c:v>4.406418559036878E-2</c:v>
                </c:pt>
                <c:pt idx="6">
                  <c:v>0.10906139564768942</c:v>
                </c:pt>
                <c:pt idx="7">
                  <c:v>5.6356842123061836E-2</c:v>
                </c:pt>
                <c:pt idx="8">
                  <c:v>5.5088686359716608E-2</c:v>
                </c:pt>
                <c:pt idx="9">
                  <c:v>5.9518777159669268E-3</c:v>
                </c:pt>
                <c:pt idx="10">
                  <c:v>2.6614362286738472E-2</c:v>
                </c:pt>
                <c:pt idx="11">
                  <c:v>1.3831352192218597E-2</c:v>
                </c:pt>
                <c:pt idx="12">
                  <c:v>3.9042288767521686E-2</c:v>
                </c:pt>
                <c:pt idx="13">
                  <c:v>0.12378891124600531</c:v>
                </c:pt>
                <c:pt idx="14">
                  <c:v>6.8023875145837909E-2</c:v>
                </c:pt>
                <c:pt idx="15">
                  <c:v>5.2129656245244418E-2</c:v>
                </c:pt>
                <c:pt idx="16">
                  <c:v>0.12350146260631373</c:v>
                </c:pt>
                <c:pt idx="17">
                  <c:v>1.1125953230415448E-2</c:v>
                </c:pt>
                <c:pt idx="18">
                  <c:v>3.4071118175208401E-2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4-4C17-85FF-1FC78CBA02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C4-4C17-85FF-1FC78CBA0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10.45'!$Y$44:$Y$60</c:f>
              <c:numCache>
                <c:formatCode>#,##0</c:formatCode>
                <c:ptCount val="17"/>
                <c:pt idx="0">
                  <c:v>22</c:v>
                </c:pt>
                <c:pt idx="1">
                  <c:v>538</c:v>
                </c:pt>
                <c:pt idx="2">
                  <c:v>1809</c:v>
                </c:pt>
                <c:pt idx="3">
                  <c:v>3518</c:v>
                </c:pt>
                <c:pt idx="4">
                  <c:v>4615</c:v>
                </c:pt>
                <c:pt idx="5">
                  <c:v>4546</c:v>
                </c:pt>
                <c:pt idx="6">
                  <c:v>3406</c:v>
                </c:pt>
                <c:pt idx="7">
                  <c:v>3005</c:v>
                </c:pt>
                <c:pt idx="8">
                  <c:v>3085</c:v>
                </c:pt>
                <c:pt idx="9">
                  <c:v>2818</c:v>
                </c:pt>
                <c:pt idx="10">
                  <c:v>2472</c:v>
                </c:pt>
                <c:pt idx="11">
                  <c:v>1466</c:v>
                </c:pt>
                <c:pt idx="12">
                  <c:v>569</c:v>
                </c:pt>
                <c:pt idx="13">
                  <c:v>153</c:v>
                </c:pt>
                <c:pt idx="14">
                  <c:v>58</c:v>
                </c:pt>
                <c:pt idx="15">
                  <c:v>33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64-4E27-9124-21CA4134081F}"/>
            </c:ext>
          </c:extLst>
        </c:ser>
        <c:ser>
          <c:idx val="1"/>
          <c:order val="1"/>
          <c:tx>
            <c:strRef>
              <c:f>'Table 10.45'!$S$62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10.45'!$Y$63:$Y$79</c:f>
              <c:numCache>
                <c:formatCode>#,##0</c:formatCode>
                <c:ptCount val="17"/>
                <c:pt idx="0">
                  <c:v>34</c:v>
                </c:pt>
                <c:pt idx="1">
                  <c:v>661</c:v>
                </c:pt>
                <c:pt idx="2">
                  <c:v>1828</c:v>
                </c:pt>
                <c:pt idx="3">
                  <c:v>3171</c:v>
                </c:pt>
                <c:pt idx="4">
                  <c:v>3459</c:v>
                </c:pt>
                <c:pt idx="5">
                  <c:v>3180</c:v>
                </c:pt>
                <c:pt idx="6">
                  <c:v>2483</c:v>
                </c:pt>
                <c:pt idx="7">
                  <c:v>2259</c:v>
                </c:pt>
                <c:pt idx="8">
                  <c:v>2529</c:v>
                </c:pt>
                <c:pt idx="9">
                  <c:v>2332</c:v>
                </c:pt>
                <c:pt idx="10">
                  <c:v>2015</c:v>
                </c:pt>
                <c:pt idx="11">
                  <c:v>1140</c:v>
                </c:pt>
                <c:pt idx="12">
                  <c:v>391</c:v>
                </c:pt>
                <c:pt idx="13">
                  <c:v>103</c:v>
                </c:pt>
                <c:pt idx="14">
                  <c:v>45</c:v>
                </c:pt>
                <c:pt idx="15">
                  <c:v>21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64-4E27-9124-21CA41340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10.45'!$Y$83:$Y$90</c:f>
              <c:numCache>
                <c:formatCode>#,##0</c:formatCode>
                <c:ptCount val="8"/>
                <c:pt idx="0">
                  <c:v>1722</c:v>
                </c:pt>
                <c:pt idx="1">
                  <c:v>1380</c:v>
                </c:pt>
                <c:pt idx="2">
                  <c:v>4067</c:v>
                </c:pt>
                <c:pt idx="3">
                  <c:v>1629</c:v>
                </c:pt>
                <c:pt idx="4">
                  <c:v>929</c:v>
                </c:pt>
                <c:pt idx="5">
                  <c:v>1278</c:v>
                </c:pt>
                <c:pt idx="6">
                  <c:v>3606</c:v>
                </c:pt>
                <c:pt idx="7">
                  <c:v>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B-4528-8178-C5E976D25235}"/>
            </c:ext>
          </c:extLst>
        </c:ser>
        <c:ser>
          <c:idx val="1"/>
          <c:order val="1"/>
          <c:tx>
            <c:strRef>
              <c:f>'Table 10.45'!$S$92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10.45'!$Y$93:$Y$100</c:f>
              <c:numCache>
                <c:formatCode>#,##0</c:formatCode>
                <c:ptCount val="8"/>
                <c:pt idx="0">
                  <c:v>1344</c:v>
                </c:pt>
                <c:pt idx="1">
                  <c:v>2245</c:v>
                </c:pt>
                <c:pt idx="2">
                  <c:v>705</c:v>
                </c:pt>
                <c:pt idx="3">
                  <c:v>3915</c:v>
                </c:pt>
                <c:pt idx="4">
                  <c:v>3297</c:v>
                </c:pt>
                <c:pt idx="5">
                  <c:v>2538</c:v>
                </c:pt>
                <c:pt idx="6">
                  <c:v>297</c:v>
                </c:pt>
                <c:pt idx="7">
                  <c:v>2148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B-4528-8178-C5E976D25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10.45'!$U$8:$Y$8</c:f>
              <c:numCache>
                <c:formatCode>#,##0</c:formatCode>
                <c:ptCount val="5"/>
                <c:pt idx="1">
                  <c:v>40020</c:v>
                </c:pt>
                <c:pt idx="2">
                  <c:v>41443.199999999997</c:v>
                </c:pt>
                <c:pt idx="3">
                  <c:v>41494.870000000003</c:v>
                </c:pt>
                <c:pt idx="4">
                  <c:v>43046.43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E-4A77-8C27-0D2ACD87BF6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CE-4A77-8C27-0D2ACD87B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10.45'!$V$4:$Z$4</c:f>
              <c:numCache>
                <c:formatCode>#,##0</c:formatCode>
                <c:ptCount val="5"/>
                <c:pt idx="0">
                  <c:v>51040</c:v>
                </c:pt>
                <c:pt idx="1">
                  <c:v>50939</c:v>
                </c:pt>
                <c:pt idx="2">
                  <c:v>54126</c:v>
                </c:pt>
                <c:pt idx="3">
                  <c:v>57825</c:v>
                </c:pt>
                <c:pt idx="4">
                  <c:v>59147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C-49DD-B2B7-ABA870531629}"/>
            </c:ext>
          </c:extLst>
        </c:ser>
        <c:ser>
          <c:idx val="1"/>
          <c:order val="1"/>
          <c:tx>
            <c:strRef>
              <c:f>'Table 10.45'!$S$7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10.45'!$V$7:$Z$7</c:f>
              <c:numCache>
                <c:formatCode>#,##0</c:formatCode>
                <c:ptCount val="5"/>
                <c:pt idx="0">
                  <c:v>38537</c:v>
                </c:pt>
                <c:pt idx="1">
                  <c:v>38882</c:v>
                </c:pt>
                <c:pt idx="2">
                  <c:v>40300</c:v>
                </c:pt>
                <c:pt idx="3">
                  <c:v>42346</c:v>
                </c:pt>
                <c:pt idx="4">
                  <c:v>43395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8C-49DD-B2B7-ABA870531629}"/>
            </c:ext>
          </c:extLst>
        </c:ser>
        <c:ser>
          <c:idx val="2"/>
          <c:order val="2"/>
          <c:tx>
            <c:strRef>
              <c:f>'Table 10.45'!$S$11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10.45'!$V$11:$Z$11</c:f>
              <c:numCache>
                <c:formatCode>#,##0</c:formatCode>
                <c:ptCount val="5"/>
                <c:pt idx="0">
                  <c:v>47156</c:v>
                </c:pt>
                <c:pt idx="1">
                  <c:v>47065</c:v>
                </c:pt>
                <c:pt idx="2">
                  <c:v>50070</c:v>
                </c:pt>
                <c:pt idx="3">
                  <c:v>53589</c:v>
                </c:pt>
                <c:pt idx="4">
                  <c:v>54831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C-49DD-B2B7-ABA870531629}"/>
            </c:ext>
          </c:extLst>
        </c:ser>
        <c:ser>
          <c:idx val="3"/>
          <c:order val="3"/>
          <c:tx>
            <c:strRef>
              <c:f>'Table 10.45'!$S$12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10.45'!$V$12:$Z$12</c:f>
              <c:numCache>
                <c:formatCode>#,##0</c:formatCode>
                <c:ptCount val="5"/>
                <c:pt idx="0">
                  <c:v>3882</c:v>
                </c:pt>
                <c:pt idx="1">
                  <c:v>3873</c:v>
                </c:pt>
                <c:pt idx="2">
                  <c:v>4056</c:v>
                </c:pt>
                <c:pt idx="3">
                  <c:v>4233</c:v>
                </c:pt>
                <c:pt idx="4">
                  <c:v>4310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8C-49DD-B2B7-ABA870531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10.45'!$AB$15:$AB$33</c:f>
              <c:numCache>
                <c:formatCode>0.0%</c:formatCode>
                <c:ptCount val="19"/>
                <c:pt idx="0">
                  <c:v>1.6080215079217464E-2</c:v>
                </c:pt>
                <c:pt idx="1">
                  <c:v>5.1064405404034428E-3</c:v>
                </c:pt>
                <c:pt idx="2">
                  <c:v>9.3370081669231164E-2</c:v>
                </c:pt>
                <c:pt idx="3">
                  <c:v>8.1669231159432545E-3</c:v>
                </c:pt>
                <c:pt idx="4">
                  <c:v>7.4905733754924667E-2</c:v>
                </c:pt>
                <c:pt idx="5">
                  <c:v>4.406418559036878E-2</c:v>
                </c:pt>
                <c:pt idx="6">
                  <c:v>0.10906139564768942</c:v>
                </c:pt>
                <c:pt idx="7">
                  <c:v>5.6356842123061836E-2</c:v>
                </c:pt>
                <c:pt idx="8">
                  <c:v>5.5088686359716608E-2</c:v>
                </c:pt>
                <c:pt idx="9">
                  <c:v>5.9518777159669268E-3</c:v>
                </c:pt>
                <c:pt idx="10">
                  <c:v>2.6614362286738472E-2</c:v>
                </c:pt>
                <c:pt idx="11">
                  <c:v>1.3831352192218597E-2</c:v>
                </c:pt>
                <c:pt idx="12">
                  <c:v>3.9042288767521686E-2</c:v>
                </c:pt>
                <c:pt idx="13">
                  <c:v>0.12378891124600531</c:v>
                </c:pt>
                <c:pt idx="14">
                  <c:v>6.8023875145837909E-2</c:v>
                </c:pt>
                <c:pt idx="15">
                  <c:v>5.2129656245244418E-2</c:v>
                </c:pt>
                <c:pt idx="16">
                  <c:v>0.12350146260631373</c:v>
                </c:pt>
                <c:pt idx="17">
                  <c:v>1.1125953230415448E-2</c:v>
                </c:pt>
                <c:pt idx="18">
                  <c:v>3.4071118175208401E-2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7-47F9-880E-E0C96CB1A6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7-47F9-880E-E0C96CB1A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10.45'!$Z$44:$Z$60</c:f>
              <c:numCache>
                <c:formatCode>#,##0</c:formatCode>
                <c:ptCount val="17"/>
                <c:pt idx="0">
                  <c:v>31</c:v>
                </c:pt>
                <c:pt idx="1">
                  <c:v>549</c:v>
                </c:pt>
                <c:pt idx="2">
                  <c:v>1787</c:v>
                </c:pt>
                <c:pt idx="3">
                  <c:v>3469</c:v>
                </c:pt>
                <c:pt idx="4">
                  <c:v>4790</c:v>
                </c:pt>
                <c:pt idx="5">
                  <c:v>4589</c:v>
                </c:pt>
                <c:pt idx="6">
                  <c:v>3591</c:v>
                </c:pt>
                <c:pt idx="7">
                  <c:v>3031</c:v>
                </c:pt>
                <c:pt idx="8">
                  <c:v>2852</c:v>
                </c:pt>
                <c:pt idx="9">
                  <c:v>2751</c:v>
                </c:pt>
                <c:pt idx="10">
                  <c:v>2391</c:v>
                </c:pt>
                <c:pt idx="11">
                  <c:v>1594</c:v>
                </c:pt>
                <c:pt idx="12">
                  <c:v>588</c:v>
                </c:pt>
                <c:pt idx="13">
                  <c:v>178</c:v>
                </c:pt>
                <c:pt idx="14">
                  <c:v>60</c:v>
                </c:pt>
                <c:pt idx="15">
                  <c:v>23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C-4D57-B477-20C5AEF791A8}"/>
            </c:ext>
          </c:extLst>
        </c:ser>
        <c:ser>
          <c:idx val="1"/>
          <c:order val="1"/>
          <c:tx>
            <c:strRef>
              <c:f>'Table 10.45'!$S$62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10.45'!$Z$63:$Z$79</c:f>
              <c:numCache>
                <c:formatCode>#,##0</c:formatCode>
                <c:ptCount val="17"/>
                <c:pt idx="0">
                  <c:v>37</c:v>
                </c:pt>
                <c:pt idx="1">
                  <c:v>663</c:v>
                </c:pt>
                <c:pt idx="2">
                  <c:v>1862</c:v>
                </c:pt>
                <c:pt idx="3">
                  <c:v>3284</c:v>
                </c:pt>
                <c:pt idx="4">
                  <c:v>3731</c:v>
                </c:pt>
                <c:pt idx="5">
                  <c:v>3403</c:v>
                </c:pt>
                <c:pt idx="6">
                  <c:v>2858</c:v>
                </c:pt>
                <c:pt idx="7">
                  <c:v>2286</c:v>
                </c:pt>
                <c:pt idx="8">
                  <c:v>2408</c:v>
                </c:pt>
                <c:pt idx="9">
                  <c:v>2363</c:v>
                </c:pt>
                <c:pt idx="10">
                  <c:v>2069</c:v>
                </c:pt>
                <c:pt idx="11">
                  <c:v>1220</c:v>
                </c:pt>
                <c:pt idx="12">
                  <c:v>464</c:v>
                </c:pt>
                <c:pt idx="13">
                  <c:v>112</c:v>
                </c:pt>
                <c:pt idx="14">
                  <c:v>50</c:v>
                </c:pt>
                <c:pt idx="15">
                  <c:v>17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8C-4D57-B477-20C5AEF79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10.45'!$Z$83:$Z$90</c:f>
              <c:numCache>
                <c:formatCode>#,##0</c:formatCode>
                <c:ptCount val="8"/>
                <c:pt idx="0">
                  <c:v>1715</c:v>
                </c:pt>
                <c:pt idx="1">
                  <c:v>1456</c:v>
                </c:pt>
                <c:pt idx="2">
                  <c:v>4260</c:v>
                </c:pt>
                <c:pt idx="3">
                  <c:v>1673</c:v>
                </c:pt>
                <c:pt idx="4">
                  <c:v>973</c:v>
                </c:pt>
                <c:pt idx="5">
                  <c:v>1339</c:v>
                </c:pt>
                <c:pt idx="6">
                  <c:v>3713</c:v>
                </c:pt>
                <c:pt idx="7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E-4FAB-BAE2-F8320F32659E}"/>
            </c:ext>
          </c:extLst>
        </c:ser>
        <c:ser>
          <c:idx val="1"/>
          <c:order val="1"/>
          <c:tx>
            <c:strRef>
              <c:f>'Table 10.45'!$S$92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10.45'!$Z$93:$Z$100</c:f>
              <c:numCache>
                <c:formatCode>#,##0</c:formatCode>
                <c:ptCount val="8"/>
                <c:pt idx="0">
                  <c:v>1390</c:v>
                </c:pt>
                <c:pt idx="1">
                  <c:v>2346</c:v>
                </c:pt>
                <c:pt idx="2">
                  <c:v>730</c:v>
                </c:pt>
                <c:pt idx="3">
                  <c:v>4253</c:v>
                </c:pt>
                <c:pt idx="4">
                  <c:v>3431</c:v>
                </c:pt>
                <c:pt idx="5">
                  <c:v>2656</c:v>
                </c:pt>
                <c:pt idx="6">
                  <c:v>299</c:v>
                </c:pt>
                <c:pt idx="7">
                  <c:v>2276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E-4FAB-BAE2-F8320F326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10.5'!$U$8:$Y$8</c:f>
              <c:numCache>
                <c:formatCode>#,##0</c:formatCode>
                <c:ptCount val="5"/>
                <c:pt idx="1">
                  <c:v>18736.669999999998</c:v>
                </c:pt>
                <c:pt idx="2">
                  <c:v>22230</c:v>
                </c:pt>
                <c:pt idx="3">
                  <c:v>15124.5</c:v>
                </c:pt>
                <c:pt idx="4">
                  <c:v>14297.43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C6-428E-AF26-5CDF9858D6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6-428E-AF26-5CDF9858D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10.45'!$V$8:$Z$8</c:f>
              <c:numCache>
                <c:formatCode>#,##0</c:formatCode>
                <c:ptCount val="5"/>
                <c:pt idx="0">
                  <c:v>40020</c:v>
                </c:pt>
                <c:pt idx="1">
                  <c:v>41443.199999999997</c:v>
                </c:pt>
                <c:pt idx="2">
                  <c:v>41494.870000000003</c:v>
                </c:pt>
                <c:pt idx="3">
                  <c:v>43046.43</c:v>
                </c:pt>
                <c:pt idx="4">
                  <c:v>43526.25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B-498F-A53A-C792E0DF3B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4B-498F-A53A-C792E0DF3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10.46'!$U$4:$Y$4</c:f>
              <c:numCache>
                <c:formatCode>#,##0</c:formatCode>
                <c:ptCount val="5"/>
                <c:pt idx="1">
                  <c:v>83910</c:v>
                </c:pt>
                <c:pt idx="2">
                  <c:v>83786</c:v>
                </c:pt>
                <c:pt idx="3">
                  <c:v>88583</c:v>
                </c:pt>
                <c:pt idx="4">
                  <c:v>93180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2A-4E24-8CF7-8E0DC7688C02}"/>
            </c:ext>
          </c:extLst>
        </c:ser>
        <c:ser>
          <c:idx val="1"/>
          <c:order val="1"/>
          <c:tx>
            <c:strRef>
              <c:f>'Table 10.46'!$S$7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10.46'!$U$7:$Y$7</c:f>
              <c:numCache>
                <c:formatCode>#,##0</c:formatCode>
                <c:ptCount val="5"/>
                <c:pt idx="1">
                  <c:v>61606</c:v>
                </c:pt>
                <c:pt idx="2">
                  <c:v>62131</c:v>
                </c:pt>
                <c:pt idx="3">
                  <c:v>63777</c:v>
                </c:pt>
                <c:pt idx="4">
                  <c:v>66156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2A-4E24-8CF7-8E0DC7688C02}"/>
            </c:ext>
          </c:extLst>
        </c:ser>
        <c:ser>
          <c:idx val="2"/>
          <c:order val="2"/>
          <c:tx>
            <c:strRef>
              <c:f>'Table 10.46'!$S$11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10.46'!$U$11:$Y$11</c:f>
              <c:numCache>
                <c:formatCode>#,##0</c:formatCode>
                <c:ptCount val="5"/>
                <c:pt idx="1">
                  <c:v>76419</c:v>
                </c:pt>
                <c:pt idx="2">
                  <c:v>76091</c:v>
                </c:pt>
                <c:pt idx="3">
                  <c:v>80377</c:v>
                </c:pt>
                <c:pt idx="4">
                  <c:v>84070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2A-4E24-8CF7-8E0DC7688C02}"/>
            </c:ext>
          </c:extLst>
        </c:ser>
        <c:ser>
          <c:idx val="3"/>
          <c:order val="3"/>
          <c:tx>
            <c:strRef>
              <c:f>'Table 10.46'!$S$12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10.46'!$U$12:$Y$12</c:f>
              <c:numCache>
                <c:formatCode>#,##0</c:formatCode>
                <c:ptCount val="5"/>
                <c:pt idx="1">
                  <c:v>7488</c:v>
                </c:pt>
                <c:pt idx="2">
                  <c:v>7695</c:v>
                </c:pt>
                <c:pt idx="3">
                  <c:v>8206</c:v>
                </c:pt>
                <c:pt idx="4">
                  <c:v>9111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2A-4E24-8CF7-8E0DC7688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10.46'!$AB$15:$AB$33</c:f>
              <c:numCache>
                <c:formatCode>0.0%</c:formatCode>
                <c:ptCount val="19"/>
                <c:pt idx="0">
                  <c:v>1.1064059451156225E-2</c:v>
                </c:pt>
                <c:pt idx="1">
                  <c:v>4.8989081247145759E-3</c:v>
                </c:pt>
                <c:pt idx="2">
                  <c:v>7.1470087599119853E-2</c:v>
                </c:pt>
                <c:pt idx="3">
                  <c:v>7.4417735708058293E-3</c:v>
                </c:pt>
                <c:pt idx="4">
                  <c:v>6.1713787520239136E-2</c:v>
                </c:pt>
                <c:pt idx="5">
                  <c:v>3.4437663469921533E-2</c:v>
                </c:pt>
                <c:pt idx="6">
                  <c:v>8.2959687798397477E-2</c:v>
                </c:pt>
                <c:pt idx="7">
                  <c:v>7.7033254452609293E-2</c:v>
                </c:pt>
                <c:pt idx="8">
                  <c:v>4.9663719018557727E-2</c:v>
                </c:pt>
                <c:pt idx="9">
                  <c:v>1.2984182339021049E-2</c:v>
                </c:pt>
                <c:pt idx="10">
                  <c:v>2.8397060655125171E-2</c:v>
                </c:pt>
                <c:pt idx="11">
                  <c:v>1.4779756715240587E-2</c:v>
                </c:pt>
                <c:pt idx="12">
                  <c:v>6.0821189853447921E-2</c:v>
                </c:pt>
                <c:pt idx="13">
                  <c:v>0.11518661518661519</c:v>
                </c:pt>
                <c:pt idx="14">
                  <c:v>6.7858180761406567E-2</c:v>
                </c:pt>
                <c:pt idx="15">
                  <c:v>7.0712417486611029E-2</c:v>
                </c:pt>
                <c:pt idx="16">
                  <c:v>0.13716942749200814</c:v>
                </c:pt>
                <c:pt idx="17">
                  <c:v>1.7654751525719267E-2</c:v>
                </c:pt>
                <c:pt idx="18">
                  <c:v>3.8329804458836714E-2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6-4B3E-8BDA-7A6DA11AEC2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C6-4B3E-8BDA-7A6DA11AE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10.46'!$Y$44:$Y$60</c:f>
              <c:numCache>
                <c:formatCode>#,##0</c:formatCode>
                <c:ptCount val="17"/>
                <c:pt idx="0">
                  <c:v>23</c:v>
                </c:pt>
                <c:pt idx="1">
                  <c:v>517</c:v>
                </c:pt>
                <c:pt idx="2">
                  <c:v>2220</c:v>
                </c:pt>
                <c:pt idx="3">
                  <c:v>4723</c:v>
                </c:pt>
                <c:pt idx="4">
                  <c:v>7035</c:v>
                </c:pt>
                <c:pt idx="5">
                  <c:v>7379</c:v>
                </c:pt>
                <c:pt idx="6">
                  <c:v>6527</c:v>
                </c:pt>
                <c:pt idx="7">
                  <c:v>5122</c:v>
                </c:pt>
                <c:pt idx="8">
                  <c:v>4470</c:v>
                </c:pt>
                <c:pt idx="9">
                  <c:v>3846</c:v>
                </c:pt>
                <c:pt idx="10">
                  <c:v>3421</c:v>
                </c:pt>
                <c:pt idx="11">
                  <c:v>2342</c:v>
                </c:pt>
                <c:pt idx="12">
                  <c:v>988</c:v>
                </c:pt>
                <c:pt idx="13">
                  <c:v>370</c:v>
                </c:pt>
                <c:pt idx="14">
                  <c:v>130</c:v>
                </c:pt>
                <c:pt idx="15">
                  <c:v>54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9-4212-8FDB-9AA3345D4C64}"/>
            </c:ext>
          </c:extLst>
        </c:ser>
        <c:ser>
          <c:idx val="1"/>
          <c:order val="1"/>
          <c:tx>
            <c:strRef>
              <c:f>'Table 10.46'!$S$62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10.46'!$Y$63:$Y$79</c:f>
              <c:numCache>
                <c:formatCode>#,##0</c:formatCode>
                <c:ptCount val="17"/>
                <c:pt idx="0">
                  <c:v>37</c:v>
                </c:pt>
                <c:pt idx="1">
                  <c:v>692</c:v>
                </c:pt>
                <c:pt idx="2">
                  <c:v>2256</c:v>
                </c:pt>
                <c:pt idx="3">
                  <c:v>4293</c:v>
                </c:pt>
                <c:pt idx="4">
                  <c:v>6196</c:v>
                </c:pt>
                <c:pt idx="5">
                  <c:v>6218</c:v>
                </c:pt>
                <c:pt idx="6">
                  <c:v>5118</c:v>
                </c:pt>
                <c:pt idx="7">
                  <c:v>4261</c:v>
                </c:pt>
                <c:pt idx="8">
                  <c:v>4196</c:v>
                </c:pt>
                <c:pt idx="9">
                  <c:v>3768</c:v>
                </c:pt>
                <c:pt idx="10">
                  <c:v>3265</c:v>
                </c:pt>
                <c:pt idx="11">
                  <c:v>2225</c:v>
                </c:pt>
                <c:pt idx="12">
                  <c:v>911</c:v>
                </c:pt>
                <c:pt idx="13">
                  <c:v>286</c:v>
                </c:pt>
                <c:pt idx="14">
                  <c:v>109</c:v>
                </c:pt>
                <c:pt idx="15">
                  <c:v>57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9-4212-8FDB-9AA3345D4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10.46'!$Y$83:$Y$90</c:f>
              <c:numCache>
                <c:formatCode>#,##0</c:formatCode>
                <c:ptCount val="8"/>
                <c:pt idx="0">
                  <c:v>3443</c:v>
                </c:pt>
                <c:pt idx="1">
                  <c:v>5065</c:v>
                </c:pt>
                <c:pt idx="2">
                  <c:v>5511</c:v>
                </c:pt>
                <c:pt idx="3">
                  <c:v>2464</c:v>
                </c:pt>
                <c:pt idx="4">
                  <c:v>1944</c:v>
                </c:pt>
                <c:pt idx="5">
                  <c:v>1876</c:v>
                </c:pt>
                <c:pt idx="6">
                  <c:v>3054</c:v>
                </c:pt>
                <c:pt idx="7">
                  <c:v>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1A-46FD-BE37-929866551981}"/>
            </c:ext>
          </c:extLst>
        </c:ser>
        <c:ser>
          <c:idx val="1"/>
          <c:order val="1"/>
          <c:tx>
            <c:strRef>
              <c:f>'Table 10.46'!$S$92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10.46'!$Y$93:$Y$100</c:f>
              <c:numCache>
                <c:formatCode>#,##0</c:formatCode>
                <c:ptCount val="8"/>
                <c:pt idx="0">
                  <c:v>2515</c:v>
                </c:pt>
                <c:pt idx="1">
                  <c:v>6787</c:v>
                </c:pt>
                <c:pt idx="2">
                  <c:v>1123</c:v>
                </c:pt>
                <c:pt idx="3">
                  <c:v>5257</c:v>
                </c:pt>
                <c:pt idx="4">
                  <c:v>5463</c:v>
                </c:pt>
                <c:pt idx="5">
                  <c:v>2780</c:v>
                </c:pt>
                <c:pt idx="6">
                  <c:v>275</c:v>
                </c:pt>
                <c:pt idx="7">
                  <c:v>2740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1A-46FD-BE37-929866551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10.46'!$U$8:$Y$8</c:f>
              <c:numCache>
                <c:formatCode>#,##0</c:formatCode>
                <c:ptCount val="5"/>
                <c:pt idx="1">
                  <c:v>41032.79</c:v>
                </c:pt>
                <c:pt idx="2">
                  <c:v>42506.01</c:v>
                </c:pt>
                <c:pt idx="3">
                  <c:v>42348</c:v>
                </c:pt>
                <c:pt idx="4">
                  <c:v>43834.76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E-4509-AA25-531E3C2CE6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5E-4509-AA25-531E3C2CE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10.46'!$V$4:$Z$4</c:f>
              <c:numCache>
                <c:formatCode>#,##0</c:formatCode>
                <c:ptCount val="5"/>
                <c:pt idx="0">
                  <c:v>83910</c:v>
                </c:pt>
                <c:pt idx="1">
                  <c:v>83786</c:v>
                </c:pt>
                <c:pt idx="2">
                  <c:v>88583</c:v>
                </c:pt>
                <c:pt idx="3">
                  <c:v>93180</c:v>
                </c:pt>
                <c:pt idx="4">
                  <c:v>96347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A-4A58-9AF3-60FE48AEB3D1}"/>
            </c:ext>
          </c:extLst>
        </c:ser>
        <c:ser>
          <c:idx val="1"/>
          <c:order val="1"/>
          <c:tx>
            <c:strRef>
              <c:f>'Table 10.46'!$S$7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10.46'!$V$7:$Z$7</c:f>
              <c:numCache>
                <c:formatCode>#,##0</c:formatCode>
                <c:ptCount val="5"/>
                <c:pt idx="0">
                  <c:v>61606</c:v>
                </c:pt>
                <c:pt idx="1">
                  <c:v>62131</c:v>
                </c:pt>
                <c:pt idx="2">
                  <c:v>63777</c:v>
                </c:pt>
                <c:pt idx="3">
                  <c:v>66156</c:v>
                </c:pt>
                <c:pt idx="4">
                  <c:v>68081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A-4A58-9AF3-60FE48AEB3D1}"/>
            </c:ext>
          </c:extLst>
        </c:ser>
        <c:ser>
          <c:idx val="2"/>
          <c:order val="2"/>
          <c:tx>
            <c:strRef>
              <c:f>'Table 10.46'!$S$11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10.46'!$V$11:$Z$11</c:f>
              <c:numCache>
                <c:formatCode>#,##0</c:formatCode>
                <c:ptCount val="5"/>
                <c:pt idx="0">
                  <c:v>76419</c:v>
                </c:pt>
                <c:pt idx="1">
                  <c:v>76091</c:v>
                </c:pt>
                <c:pt idx="2">
                  <c:v>80377</c:v>
                </c:pt>
                <c:pt idx="3">
                  <c:v>84070</c:v>
                </c:pt>
                <c:pt idx="4">
                  <c:v>86577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A-4A58-9AF3-60FE48AEB3D1}"/>
            </c:ext>
          </c:extLst>
        </c:ser>
        <c:ser>
          <c:idx val="3"/>
          <c:order val="3"/>
          <c:tx>
            <c:strRef>
              <c:f>'Table 10.46'!$S$12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10.46'!$V$12:$Z$12</c:f>
              <c:numCache>
                <c:formatCode>#,##0</c:formatCode>
                <c:ptCount val="5"/>
                <c:pt idx="0">
                  <c:v>7488</c:v>
                </c:pt>
                <c:pt idx="1">
                  <c:v>7695</c:v>
                </c:pt>
                <c:pt idx="2">
                  <c:v>8206</c:v>
                </c:pt>
                <c:pt idx="3">
                  <c:v>9111</c:v>
                </c:pt>
                <c:pt idx="4">
                  <c:v>9775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A-4A58-9AF3-60FE48AEB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10.46'!$AB$15:$AB$33</c:f>
              <c:numCache>
                <c:formatCode>0.0%</c:formatCode>
                <c:ptCount val="19"/>
                <c:pt idx="0">
                  <c:v>1.1064059451156225E-2</c:v>
                </c:pt>
                <c:pt idx="1">
                  <c:v>4.8989081247145759E-3</c:v>
                </c:pt>
                <c:pt idx="2">
                  <c:v>7.1470087599119853E-2</c:v>
                </c:pt>
                <c:pt idx="3">
                  <c:v>7.4417735708058293E-3</c:v>
                </c:pt>
                <c:pt idx="4">
                  <c:v>6.1713787520239136E-2</c:v>
                </c:pt>
                <c:pt idx="5">
                  <c:v>3.4437663469921533E-2</c:v>
                </c:pt>
                <c:pt idx="6">
                  <c:v>8.2959687798397477E-2</c:v>
                </c:pt>
                <c:pt idx="7">
                  <c:v>7.7033254452609293E-2</c:v>
                </c:pt>
                <c:pt idx="8">
                  <c:v>4.9663719018557727E-2</c:v>
                </c:pt>
                <c:pt idx="9">
                  <c:v>1.2984182339021049E-2</c:v>
                </c:pt>
                <c:pt idx="10">
                  <c:v>2.8397060655125171E-2</c:v>
                </c:pt>
                <c:pt idx="11">
                  <c:v>1.4779756715240587E-2</c:v>
                </c:pt>
                <c:pt idx="12">
                  <c:v>6.0821189853447921E-2</c:v>
                </c:pt>
                <c:pt idx="13">
                  <c:v>0.11518661518661519</c:v>
                </c:pt>
                <c:pt idx="14">
                  <c:v>6.7858180761406567E-2</c:v>
                </c:pt>
                <c:pt idx="15">
                  <c:v>7.0712417486611029E-2</c:v>
                </c:pt>
                <c:pt idx="16">
                  <c:v>0.13716942749200814</c:v>
                </c:pt>
                <c:pt idx="17">
                  <c:v>1.7654751525719267E-2</c:v>
                </c:pt>
                <c:pt idx="18">
                  <c:v>3.8329804458836714E-2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8-4CEC-ABBD-0104BE1A13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8-4CEC-ABBD-0104BE1A1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10.46'!$Z$44:$Z$60</c:f>
              <c:numCache>
                <c:formatCode>#,##0</c:formatCode>
                <c:ptCount val="17"/>
                <c:pt idx="0">
                  <c:v>21</c:v>
                </c:pt>
                <c:pt idx="1">
                  <c:v>517</c:v>
                </c:pt>
                <c:pt idx="2">
                  <c:v>2243</c:v>
                </c:pt>
                <c:pt idx="3">
                  <c:v>4913</c:v>
                </c:pt>
                <c:pt idx="4">
                  <c:v>7383</c:v>
                </c:pt>
                <c:pt idx="5">
                  <c:v>7668</c:v>
                </c:pt>
                <c:pt idx="6">
                  <c:v>6702</c:v>
                </c:pt>
                <c:pt idx="7">
                  <c:v>5152</c:v>
                </c:pt>
                <c:pt idx="8">
                  <c:v>4615</c:v>
                </c:pt>
                <c:pt idx="9">
                  <c:v>3922</c:v>
                </c:pt>
                <c:pt idx="10">
                  <c:v>3425</c:v>
                </c:pt>
                <c:pt idx="11">
                  <c:v>2441</c:v>
                </c:pt>
                <c:pt idx="12">
                  <c:v>1089</c:v>
                </c:pt>
                <c:pt idx="13">
                  <c:v>355</c:v>
                </c:pt>
                <c:pt idx="14">
                  <c:v>132</c:v>
                </c:pt>
                <c:pt idx="15">
                  <c:v>58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0-4AD7-88C3-3CE59E895C77}"/>
            </c:ext>
          </c:extLst>
        </c:ser>
        <c:ser>
          <c:idx val="1"/>
          <c:order val="1"/>
          <c:tx>
            <c:strRef>
              <c:f>'Table 10.46'!$S$62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10.46'!$Z$63:$Z$79</c:f>
              <c:numCache>
                <c:formatCode>#,##0</c:formatCode>
                <c:ptCount val="17"/>
                <c:pt idx="0">
                  <c:v>42</c:v>
                </c:pt>
                <c:pt idx="1">
                  <c:v>773</c:v>
                </c:pt>
                <c:pt idx="2">
                  <c:v>2338</c:v>
                </c:pt>
                <c:pt idx="3">
                  <c:v>4468</c:v>
                </c:pt>
                <c:pt idx="4">
                  <c:v>6464</c:v>
                </c:pt>
                <c:pt idx="5">
                  <c:v>6472</c:v>
                </c:pt>
                <c:pt idx="6">
                  <c:v>5509</c:v>
                </c:pt>
                <c:pt idx="7">
                  <c:v>4277</c:v>
                </c:pt>
                <c:pt idx="8">
                  <c:v>4265</c:v>
                </c:pt>
                <c:pt idx="9">
                  <c:v>3888</c:v>
                </c:pt>
                <c:pt idx="10">
                  <c:v>3363</c:v>
                </c:pt>
                <c:pt idx="11">
                  <c:v>2307</c:v>
                </c:pt>
                <c:pt idx="12">
                  <c:v>988</c:v>
                </c:pt>
                <c:pt idx="13">
                  <c:v>294</c:v>
                </c:pt>
                <c:pt idx="14">
                  <c:v>112</c:v>
                </c:pt>
                <c:pt idx="15">
                  <c:v>53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80-4AD7-88C3-3CE59E895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10.46'!$Z$83:$Z$90</c:f>
              <c:numCache>
                <c:formatCode>#,##0</c:formatCode>
                <c:ptCount val="8"/>
                <c:pt idx="0">
                  <c:v>3503</c:v>
                </c:pt>
                <c:pt idx="1">
                  <c:v>5266</c:v>
                </c:pt>
                <c:pt idx="2">
                  <c:v>5721</c:v>
                </c:pt>
                <c:pt idx="3">
                  <c:v>2575</c:v>
                </c:pt>
                <c:pt idx="4">
                  <c:v>2010</c:v>
                </c:pt>
                <c:pt idx="5">
                  <c:v>1923</c:v>
                </c:pt>
                <c:pt idx="6">
                  <c:v>3161</c:v>
                </c:pt>
                <c:pt idx="7">
                  <c:v>5195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F-49EF-8778-13FADC583B7C}"/>
            </c:ext>
          </c:extLst>
        </c:ser>
        <c:ser>
          <c:idx val="1"/>
          <c:order val="1"/>
          <c:tx>
            <c:strRef>
              <c:f>'Table 10.46'!$S$92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10.46'!$Z$93:$Z$100</c:f>
              <c:numCache>
                <c:formatCode>#,##0</c:formatCode>
                <c:ptCount val="8"/>
                <c:pt idx="0">
                  <c:v>2604</c:v>
                </c:pt>
                <c:pt idx="1">
                  <c:v>7086</c:v>
                </c:pt>
                <c:pt idx="2">
                  <c:v>1204</c:v>
                </c:pt>
                <c:pt idx="3">
                  <c:v>5643</c:v>
                </c:pt>
                <c:pt idx="4">
                  <c:v>5532</c:v>
                </c:pt>
                <c:pt idx="5">
                  <c:v>2837</c:v>
                </c:pt>
                <c:pt idx="6">
                  <c:v>309</c:v>
                </c:pt>
                <c:pt idx="7">
                  <c:v>2919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0F-49EF-8778-13FADC583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10.5'!$V$4:$Z$4</c:f>
              <c:numCache>
                <c:formatCode>#,##0</c:formatCode>
                <c:ptCount val="5"/>
                <c:pt idx="0">
                  <c:v>265</c:v>
                </c:pt>
                <c:pt idx="1">
                  <c:v>260</c:v>
                </c:pt>
                <c:pt idx="2">
                  <c:v>297</c:v>
                </c:pt>
                <c:pt idx="3">
                  <c:v>391</c:v>
                </c:pt>
                <c:pt idx="4">
                  <c:v>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76-4794-9ED1-5C57C7279661}"/>
            </c:ext>
          </c:extLst>
        </c:ser>
        <c:ser>
          <c:idx val="1"/>
          <c:order val="1"/>
          <c:tx>
            <c:strRef>
              <c:f>'Table 10.5'!$S$7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10.5'!$V$7:$Z$7</c:f>
              <c:numCache>
                <c:formatCode>#,##0</c:formatCode>
                <c:ptCount val="5"/>
                <c:pt idx="0">
                  <c:v>194</c:v>
                </c:pt>
                <c:pt idx="1">
                  <c:v>175</c:v>
                </c:pt>
                <c:pt idx="2">
                  <c:v>187</c:v>
                </c:pt>
                <c:pt idx="3">
                  <c:v>246</c:v>
                </c:pt>
                <c:pt idx="4">
                  <c:v>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76-4794-9ED1-5C57C7279661}"/>
            </c:ext>
          </c:extLst>
        </c:ser>
        <c:ser>
          <c:idx val="2"/>
          <c:order val="2"/>
          <c:tx>
            <c:strRef>
              <c:f>'Table 10.5'!$S$11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10.5'!$V$11:$Z$11</c:f>
              <c:numCache>
                <c:formatCode>#,##0</c:formatCode>
                <c:ptCount val="5"/>
                <c:pt idx="0">
                  <c:v>263</c:v>
                </c:pt>
                <c:pt idx="1">
                  <c:v>256</c:v>
                </c:pt>
                <c:pt idx="2">
                  <c:v>295</c:v>
                </c:pt>
                <c:pt idx="3">
                  <c:v>388</c:v>
                </c:pt>
                <c:pt idx="4">
                  <c:v>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76-4794-9ED1-5C57C7279661}"/>
            </c:ext>
          </c:extLst>
        </c:ser>
        <c:ser>
          <c:idx val="3"/>
          <c:order val="3"/>
          <c:tx>
            <c:strRef>
              <c:f>'Table 10.5'!$S$12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10.5'!$V$12:$Z$12</c:f>
              <c:numCache>
                <c:formatCode>#,##0</c:formatCode>
                <c:ptCount val="5"/>
                <c:pt idx="0">
                  <c:v>7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76-4794-9ED1-5C57C7279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10.46'!$V$8:$Z$8</c:f>
              <c:numCache>
                <c:formatCode>#,##0</c:formatCode>
                <c:ptCount val="5"/>
                <c:pt idx="0">
                  <c:v>41032.79</c:v>
                </c:pt>
                <c:pt idx="1">
                  <c:v>42506.01</c:v>
                </c:pt>
                <c:pt idx="2">
                  <c:v>42348</c:v>
                </c:pt>
                <c:pt idx="3">
                  <c:v>43834.76</c:v>
                </c:pt>
                <c:pt idx="4">
                  <c:v>44874.720000000001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8E-49BC-AA05-163491067F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8E-49BC-AA05-163491067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10.47'!$U$4:$Y$4</c:f>
              <c:numCache>
                <c:formatCode>#,##0</c:formatCode>
                <c:ptCount val="5"/>
                <c:pt idx="1">
                  <c:v>8847</c:v>
                </c:pt>
                <c:pt idx="2">
                  <c:v>8855</c:v>
                </c:pt>
                <c:pt idx="3">
                  <c:v>9238</c:v>
                </c:pt>
                <c:pt idx="4">
                  <c:v>10449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2F-486E-BE9B-865AFF47620B}"/>
            </c:ext>
          </c:extLst>
        </c:ser>
        <c:ser>
          <c:idx val="1"/>
          <c:order val="1"/>
          <c:tx>
            <c:strRef>
              <c:f>'Table 10.47'!$S$7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10.47'!$U$7:$Y$7</c:f>
              <c:numCache>
                <c:formatCode>#,##0</c:formatCode>
                <c:ptCount val="5"/>
                <c:pt idx="1">
                  <c:v>6651</c:v>
                </c:pt>
                <c:pt idx="2">
                  <c:v>6471</c:v>
                </c:pt>
                <c:pt idx="3">
                  <c:v>6593</c:v>
                </c:pt>
                <c:pt idx="4">
                  <c:v>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2F-486E-BE9B-865AFF47620B}"/>
            </c:ext>
          </c:extLst>
        </c:ser>
        <c:ser>
          <c:idx val="2"/>
          <c:order val="2"/>
          <c:tx>
            <c:strRef>
              <c:f>'Table 10.47'!$S$11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10.47'!$U$11:$Y$11</c:f>
              <c:numCache>
                <c:formatCode>#,##0</c:formatCode>
                <c:ptCount val="5"/>
                <c:pt idx="1">
                  <c:v>8276</c:v>
                </c:pt>
                <c:pt idx="2">
                  <c:v>8314</c:v>
                </c:pt>
                <c:pt idx="3">
                  <c:v>8626</c:v>
                </c:pt>
                <c:pt idx="4">
                  <c:v>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2F-486E-BE9B-865AFF47620B}"/>
            </c:ext>
          </c:extLst>
        </c:ser>
        <c:ser>
          <c:idx val="3"/>
          <c:order val="3"/>
          <c:tx>
            <c:strRef>
              <c:f>'Table 10.47'!$S$12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10.47'!$U$12:$Y$12</c:f>
              <c:numCache>
                <c:formatCode>#,##0</c:formatCode>
                <c:ptCount val="5"/>
                <c:pt idx="1">
                  <c:v>572</c:v>
                </c:pt>
                <c:pt idx="2">
                  <c:v>542</c:v>
                </c:pt>
                <c:pt idx="3">
                  <c:v>612</c:v>
                </c:pt>
                <c:pt idx="4">
                  <c:v>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2F-486E-BE9B-865AFF476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10.47'!$AB$15:$AB$33</c:f>
              <c:numCache>
                <c:formatCode>0.0%</c:formatCode>
                <c:ptCount val="19"/>
                <c:pt idx="0">
                  <c:v>3.4668018246325392E-2</c:v>
                </c:pt>
                <c:pt idx="1">
                  <c:v>2.7876330461226558E-2</c:v>
                </c:pt>
                <c:pt idx="2">
                  <c:v>2.5848960973137353E-2</c:v>
                </c:pt>
                <c:pt idx="3">
                  <c:v>8.109477952356817E-3</c:v>
                </c:pt>
                <c:pt idx="4">
                  <c:v>7.0349721236695389E-2</c:v>
                </c:pt>
                <c:pt idx="5">
                  <c:v>1.4698428788646731E-2</c:v>
                </c:pt>
                <c:pt idx="6">
                  <c:v>9.8834262544348711E-2</c:v>
                </c:pt>
                <c:pt idx="7">
                  <c:v>8.3324885960466291E-2</c:v>
                </c:pt>
                <c:pt idx="8">
                  <c:v>5.0785605676634565E-2</c:v>
                </c:pt>
                <c:pt idx="9">
                  <c:v>7.5012671059300554E-3</c:v>
                </c:pt>
                <c:pt idx="10">
                  <c:v>1.9766852508869743E-2</c:v>
                </c:pt>
                <c:pt idx="11">
                  <c:v>1.8043588443993917E-2</c:v>
                </c:pt>
                <c:pt idx="12">
                  <c:v>3.7709072478459199E-2</c:v>
                </c:pt>
                <c:pt idx="13">
                  <c:v>0.12235174860618347</c:v>
                </c:pt>
                <c:pt idx="14">
                  <c:v>0.11961479979726306</c:v>
                </c:pt>
                <c:pt idx="15">
                  <c:v>6.7714140902179421E-2</c:v>
                </c:pt>
                <c:pt idx="16">
                  <c:v>0.12072985301571211</c:v>
                </c:pt>
                <c:pt idx="17">
                  <c:v>4.1561074505828688E-3</c:v>
                </c:pt>
                <c:pt idx="18">
                  <c:v>3.1018753167764826E-2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7-4D5E-A830-1A26E3861B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47-4D5E-A830-1A26E3861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10.47'!$Y$44:$Y$60</c:f>
              <c:numCache>
                <c:formatCode>#,##0</c:formatCode>
                <c:ptCount val="17"/>
                <c:pt idx="0">
                  <c:v>12</c:v>
                </c:pt>
                <c:pt idx="1">
                  <c:v>131</c:v>
                </c:pt>
                <c:pt idx="2">
                  <c:v>325</c:v>
                </c:pt>
                <c:pt idx="3">
                  <c:v>549</c:v>
                </c:pt>
                <c:pt idx="4">
                  <c:v>752</c:v>
                </c:pt>
                <c:pt idx="5">
                  <c:v>617</c:v>
                </c:pt>
                <c:pt idx="6">
                  <c:v>423</c:v>
                </c:pt>
                <c:pt idx="7">
                  <c:v>403</c:v>
                </c:pt>
                <c:pt idx="8">
                  <c:v>516</c:v>
                </c:pt>
                <c:pt idx="9">
                  <c:v>494</c:v>
                </c:pt>
                <c:pt idx="10">
                  <c:v>576</c:v>
                </c:pt>
                <c:pt idx="11">
                  <c:v>416</c:v>
                </c:pt>
                <c:pt idx="12">
                  <c:v>142</c:v>
                </c:pt>
                <c:pt idx="13">
                  <c:v>62</c:v>
                </c:pt>
                <c:pt idx="14">
                  <c:v>20</c:v>
                </c:pt>
                <c:pt idx="15">
                  <c:v>12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1-4188-B7CF-D4D52952A7EF}"/>
            </c:ext>
          </c:extLst>
        </c:ser>
        <c:ser>
          <c:idx val="1"/>
          <c:order val="1"/>
          <c:tx>
            <c:strRef>
              <c:f>'Table 10.47'!$S$62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10.47'!$Y$63:$Y$79</c:f>
              <c:numCache>
                <c:formatCode>#,##0</c:formatCode>
                <c:ptCount val="17"/>
                <c:pt idx="0">
                  <c:v>10</c:v>
                </c:pt>
                <c:pt idx="1">
                  <c:v>128</c:v>
                </c:pt>
                <c:pt idx="2">
                  <c:v>338</c:v>
                </c:pt>
                <c:pt idx="3">
                  <c:v>513</c:v>
                </c:pt>
                <c:pt idx="4">
                  <c:v>592</c:v>
                </c:pt>
                <c:pt idx="5">
                  <c:v>493</c:v>
                </c:pt>
                <c:pt idx="6">
                  <c:v>420</c:v>
                </c:pt>
                <c:pt idx="7">
                  <c:v>439</c:v>
                </c:pt>
                <c:pt idx="8">
                  <c:v>482</c:v>
                </c:pt>
                <c:pt idx="9">
                  <c:v>521</c:v>
                </c:pt>
                <c:pt idx="10">
                  <c:v>481</c:v>
                </c:pt>
                <c:pt idx="11">
                  <c:v>332</c:v>
                </c:pt>
                <c:pt idx="12">
                  <c:v>145</c:v>
                </c:pt>
                <c:pt idx="13">
                  <c:v>54</c:v>
                </c:pt>
                <c:pt idx="14">
                  <c:v>16</c:v>
                </c:pt>
                <c:pt idx="15">
                  <c:v>5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1-4188-B7CF-D4D52952A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10.47'!$Y$83:$Y$90</c:f>
              <c:numCache>
                <c:formatCode>#,##0</c:formatCode>
                <c:ptCount val="8"/>
                <c:pt idx="0">
                  <c:v>208</c:v>
                </c:pt>
                <c:pt idx="1">
                  <c:v>242</c:v>
                </c:pt>
                <c:pt idx="2">
                  <c:v>750</c:v>
                </c:pt>
                <c:pt idx="3">
                  <c:v>408</c:v>
                </c:pt>
                <c:pt idx="4">
                  <c:v>146</c:v>
                </c:pt>
                <c:pt idx="5">
                  <c:v>146</c:v>
                </c:pt>
                <c:pt idx="6">
                  <c:v>534</c:v>
                </c:pt>
                <c:pt idx="7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C-41BA-B9CD-FAD653830EF6}"/>
            </c:ext>
          </c:extLst>
        </c:ser>
        <c:ser>
          <c:idx val="1"/>
          <c:order val="1"/>
          <c:tx>
            <c:strRef>
              <c:f>'Table 10.47'!$S$92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10.47'!$Y$93:$Y$100</c:f>
              <c:numCache>
                <c:formatCode>#,##0</c:formatCode>
                <c:ptCount val="8"/>
                <c:pt idx="0">
                  <c:v>250</c:v>
                </c:pt>
                <c:pt idx="1">
                  <c:v>541</c:v>
                </c:pt>
                <c:pt idx="2">
                  <c:v>106</c:v>
                </c:pt>
                <c:pt idx="3">
                  <c:v>714</c:v>
                </c:pt>
                <c:pt idx="4">
                  <c:v>578</c:v>
                </c:pt>
                <c:pt idx="5">
                  <c:v>324</c:v>
                </c:pt>
                <c:pt idx="6">
                  <c:v>32</c:v>
                </c:pt>
                <c:pt idx="7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C-41BA-B9CD-FAD653830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10.47'!$U$8:$Y$8</c:f>
              <c:numCache>
                <c:formatCode>#,##0</c:formatCode>
                <c:ptCount val="5"/>
                <c:pt idx="1">
                  <c:v>40704</c:v>
                </c:pt>
                <c:pt idx="2">
                  <c:v>43325.01</c:v>
                </c:pt>
                <c:pt idx="3">
                  <c:v>41688.65</c:v>
                </c:pt>
                <c:pt idx="4">
                  <c:v>42688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22-4B3F-97CF-69EDEF4477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22-4B3F-97CF-69EDEF44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10.47'!$V$4:$Z$4</c:f>
              <c:numCache>
                <c:formatCode>#,##0</c:formatCode>
                <c:ptCount val="5"/>
                <c:pt idx="0">
                  <c:v>8847</c:v>
                </c:pt>
                <c:pt idx="1">
                  <c:v>8855</c:v>
                </c:pt>
                <c:pt idx="2">
                  <c:v>9238</c:v>
                </c:pt>
                <c:pt idx="3">
                  <c:v>10449</c:v>
                </c:pt>
                <c:pt idx="4">
                  <c:v>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A-4BDD-BA05-A65D2F9C8B73}"/>
            </c:ext>
          </c:extLst>
        </c:ser>
        <c:ser>
          <c:idx val="1"/>
          <c:order val="1"/>
          <c:tx>
            <c:strRef>
              <c:f>'Table 10.47'!$S$7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10.47'!$V$7:$Z$7</c:f>
              <c:numCache>
                <c:formatCode>#,##0</c:formatCode>
                <c:ptCount val="5"/>
                <c:pt idx="0">
                  <c:v>6651</c:v>
                </c:pt>
                <c:pt idx="1">
                  <c:v>6471</c:v>
                </c:pt>
                <c:pt idx="2">
                  <c:v>6593</c:v>
                </c:pt>
                <c:pt idx="3">
                  <c:v>7109</c:v>
                </c:pt>
                <c:pt idx="4">
                  <c:v>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3A-4BDD-BA05-A65D2F9C8B73}"/>
            </c:ext>
          </c:extLst>
        </c:ser>
        <c:ser>
          <c:idx val="2"/>
          <c:order val="2"/>
          <c:tx>
            <c:strRef>
              <c:f>'Table 10.47'!$S$11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10.47'!$V$11:$Z$11</c:f>
              <c:numCache>
                <c:formatCode>#,##0</c:formatCode>
                <c:ptCount val="5"/>
                <c:pt idx="0">
                  <c:v>8276</c:v>
                </c:pt>
                <c:pt idx="1">
                  <c:v>8314</c:v>
                </c:pt>
                <c:pt idx="2">
                  <c:v>8626</c:v>
                </c:pt>
                <c:pt idx="3">
                  <c:v>9865</c:v>
                </c:pt>
                <c:pt idx="4">
                  <c:v>9259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3A-4BDD-BA05-A65D2F9C8B73}"/>
            </c:ext>
          </c:extLst>
        </c:ser>
        <c:ser>
          <c:idx val="3"/>
          <c:order val="3"/>
          <c:tx>
            <c:strRef>
              <c:f>'Table 10.47'!$S$12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10.47'!$V$12:$Z$12</c:f>
              <c:numCache>
                <c:formatCode>#,##0</c:formatCode>
                <c:ptCount val="5"/>
                <c:pt idx="0">
                  <c:v>572</c:v>
                </c:pt>
                <c:pt idx="1">
                  <c:v>542</c:v>
                </c:pt>
                <c:pt idx="2">
                  <c:v>612</c:v>
                </c:pt>
                <c:pt idx="3">
                  <c:v>587</c:v>
                </c:pt>
                <c:pt idx="4">
                  <c:v>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3A-4BDD-BA05-A65D2F9C8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10.47'!$AB$15:$AB$33</c:f>
              <c:numCache>
                <c:formatCode>0.0%</c:formatCode>
                <c:ptCount val="19"/>
                <c:pt idx="0">
                  <c:v>3.4668018246325392E-2</c:v>
                </c:pt>
                <c:pt idx="1">
                  <c:v>2.7876330461226558E-2</c:v>
                </c:pt>
                <c:pt idx="2">
                  <c:v>2.5848960973137353E-2</c:v>
                </c:pt>
                <c:pt idx="3">
                  <c:v>8.109477952356817E-3</c:v>
                </c:pt>
                <c:pt idx="4">
                  <c:v>7.0349721236695389E-2</c:v>
                </c:pt>
                <c:pt idx="5">
                  <c:v>1.4698428788646731E-2</c:v>
                </c:pt>
                <c:pt idx="6">
                  <c:v>9.8834262544348711E-2</c:v>
                </c:pt>
                <c:pt idx="7">
                  <c:v>8.3324885960466291E-2</c:v>
                </c:pt>
                <c:pt idx="8">
                  <c:v>5.0785605676634565E-2</c:v>
                </c:pt>
                <c:pt idx="9">
                  <c:v>7.5012671059300554E-3</c:v>
                </c:pt>
                <c:pt idx="10">
                  <c:v>1.9766852508869743E-2</c:v>
                </c:pt>
                <c:pt idx="11">
                  <c:v>1.8043588443993917E-2</c:v>
                </c:pt>
                <c:pt idx="12">
                  <c:v>3.7709072478459199E-2</c:v>
                </c:pt>
                <c:pt idx="13">
                  <c:v>0.12235174860618347</c:v>
                </c:pt>
                <c:pt idx="14">
                  <c:v>0.11961479979726306</c:v>
                </c:pt>
                <c:pt idx="15">
                  <c:v>6.7714140902179421E-2</c:v>
                </c:pt>
                <c:pt idx="16">
                  <c:v>0.12072985301571211</c:v>
                </c:pt>
                <c:pt idx="17">
                  <c:v>4.1561074505828688E-3</c:v>
                </c:pt>
                <c:pt idx="18">
                  <c:v>3.1018753167764826E-2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98-4289-BF52-3E68895AB0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98-4289-BF52-3E68895AB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10.47'!$Z$44:$Z$60</c:f>
              <c:numCache>
                <c:formatCode>#,##0</c:formatCode>
                <c:ptCount val="17"/>
                <c:pt idx="0">
                  <c:v>14</c:v>
                </c:pt>
                <c:pt idx="1">
                  <c:v>112</c:v>
                </c:pt>
                <c:pt idx="2">
                  <c:v>294</c:v>
                </c:pt>
                <c:pt idx="3">
                  <c:v>436</c:v>
                </c:pt>
                <c:pt idx="4">
                  <c:v>703</c:v>
                </c:pt>
                <c:pt idx="5">
                  <c:v>637</c:v>
                </c:pt>
                <c:pt idx="6">
                  <c:v>426</c:v>
                </c:pt>
                <c:pt idx="7">
                  <c:v>411</c:v>
                </c:pt>
                <c:pt idx="8">
                  <c:v>498</c:v>
                </c:pt>
                <c:pt idx="9">
                  <c:v>415</c:v>
                </c:pt>
                <c:pt idx="10">
                  <c:v>585</c:v>
                </c:pt>
                <c:pt idx="11">
                  <c:v>380</c:v>
                </c:pt>
                <c:pt idx="12">
                  <c:v>177</c:v>
                </c:pt>
                <c:pt idx="13">
                  <c:v>68</c:v>
                </c:pt>
                <c:pt idx="14">
                  <c:v>21</c:v>
                </c:pt>
                <c:pt idx="15">
                  <c:v>20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0-4580-A24B-F8CEFD543A2B}"/>
            </c:ext>
          </c:extLst>
        </c:ser>
        <c:ser>
          <c:idx val="1"/>
          <c:order val="1"/>
          <c:tx>
            <c:strRef>
              <c:f>'Table 10.47'!$S$62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10.47'!$Z$63:$Z$79</c:f>
              <c:numCache>
                <c:formatCode>#,##0</c:formatCode>
                <c:ptCount val="17"/>
                <c:pt idx="0">
                  <c:v>7</c:v>
                </c:pt>
                <c:pt idx="1">
                  <c:v>146</c:v>
                </c:pt>
                <c:pt idx="2">
                  <c:v>270</c:v>
                </c:pt>
                <c:pt idx="3">
                  <c:v>442</c:v>
                </c:pt>
                <c:pt idx="4">
                  <c:v>573</c:v>
                </c:pt>
                <c:pt idx="5">
                  <c:v>485</c:v>
                </c:pt>
                <c:pt idx="6">
                  <c:v>446</c:v>
                </c:pt>
                <c:pt idx="7">
                  <c:v>391</c:v>
                </c:pt>
                <c:pt idx="8">
                  <c:v>460</c:v>
                </c:pt>
                <c:pt idx="9">
                  <c:v>481</c:v>
                </c:pt>
                <c:pt idx="10">
                  <c:v>456</c:v>
                </c:pt>
                <c:pt idx="11">
                  <c:v>310</c:v>
                </c:pt>
                <c:pt idx="12">
                  <c:v>136</c:v>
                </c:pt>
                <c:pt idx="13">
                  <c:v>53</c:v>
                </c:pt>
                <c:pt idx="14">
                  <c:v>15</c:v>
                </c:pt>
                <c:pt idx="15">
                  <c:v>7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0-4580-A24B-F8CEFD543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10.47'!$Z$83:$Z$90</c:f>
              <c:numCache>
                <c:formatCode>#,##0</c:formatCode>
                <c:ptCount val="8"/>
                <c:pt idx="0">
                  <c:v>217</c:v>
                </c:pt>
                <c:pt idx="1">
                  <c:v>241</c:v>
                </c:pt>
                <c:pt idx="2">
                  <c:v>744</c:v>
                </c:pt>
                <c:pt idx="3">
                  <c:v>399</c:v>
                </c:pt>
                <c:pt idx="4">
                  <c:v>121</c:v>
                </c:pt>
                <c:pt idx="5">
                  <c:v>148</c:v>
                </c:pt>
                <c:pt idx="6">
                  <c:v>526</c:v>
                </c:pt>
                <c:pt idx="7">
                  <c:v>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8-479D-923E-6D38C4277C54}"/>
            </c:ext>
          </c:extLst>
        </c:ser>
        <c:ser>
          <c:idx val="1"/>
          <c:order val="1"/>
          <c:tx>
            <c:strRef>
              <c:f>'Table 10.47'!$S$92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10.47'!$Z$93:$Z$100</c:f>
              <c:numCache>
                <c:formatCode>#,##0</c:formatCode>
                <c:ptCount val="8"/>
                <c:pt idx="0">
                  <c:v>243</c:v>
                </c:pt>
                <c:pt idx="1">
                  <c:v>545</c:v>
                </c:pt>
                <c:pt idx="2">
                  <c:v>103</c:v>
                </c:pt>
                <c:pt idx="3">
                  <c:v>736</c:v>
                </c:pt>
                <c:pt idx="4">
                  <c:v>575</c:v>
                </c:pt>
                <c:pt idx="5">
                  <c:v>314</c:v>
                </c:pt>
                <c:pt idx="6">
                  <c:v>38</c:v>
                </c:pt>
                <c:pt idx="7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8-479D-923E-6D38C4277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10.5'!$AB$15:$AB$33</c:f>
              <c:numCache>
                <c:formatCode>0.0%</c:formatCode>
                <c:ptCount val="19"/>
                <c:pt idx="0">
                  <c:v>2.0872865275142316E-2</c:v>
                </c:pt>
                <c:pt idx="1">
                  <c:v>0</c:v>
                </c:pt>
                <c:pt idx="2">
                  <c:v>0</c:v>
                </c:pt>
                <c:pt idx="3">
                  <c:v>7.5901328273244783E-3</c:v>
                </c:pt>
                <c:pt idx="4">
                  <c:v>2.8462998102466792E-2</c:v>
                </c:pt>
                <c:pt idx="5">
                  <c:v>7.5901328273244783E-3</c:v>
                </c:pt>
                <c:pt idx="6">
                  <c:v>5.6925996204933584E-2</c:v>
                </c:pt>
                <c:pt idx="7">
                  <c:v>0</c:v>
                </c:pt>
                <c:pt idx="8">
                  <c:v>1.1385199240986717E-2</c:v>
                </c:pt>
                <c:pt idx="9">
                  <c:v>0</c:v>
                </c:pt>
                <c:pt idx="10">
                  <c:v>0.11005692599620494</c:v>
                </c:pt>
                <c:pt idx="11">
                  <c:v>2.0872865275142316E-2</c:v>
                </c:pt>
                <c:pt idx="12">
                  <c:v>2.4667931688804556E-2</c:v>
                </c:pt>
                <c:pt idx="13">
                  <c:v>4.5540796963946868E-2</c:v>
                </c:pt>
                <c:pt idx="14">
                  <c:v>3.9848197343453511E-2</c:v>
                </c:pt>
                <c:pt idx="15">
                  <c:v>0.25806451612903225</c:v>
                </c:pt>
                <c:pt idx="16">
                  <c:v>0.16318785578747627</c:v>
                </c:pt>
                <c:pt idx="17">
                  <c:v>5.6925996204933585E-3</c:v>
                </c:pt>
                <c:pt idx="18">
                  <c:v>0.17077798861480076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FF-486D-A172-EED536967F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FF-486D-A172-EED536967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10.47'!$V$8:$Z$8</c:f>
              <c:numCache>
                <c:formatCode>#,##0</c:formatCode>
                <c:ptCount val="5"/>
                <c:pt idx="0">
                  <c:v>40704</c:v>
                </c:pt>
                <c:pt idx="1">
                  <c:v>43325.01</c:v>
                </c:pt>
                <c:pt idx="2">
                  <c:v>41688.65</c:v>
                </c:pt>
                <c:pt idx="3">
                  <c:v>42688</c:v>
                </c:pt>
                <c:pt idx="4">
                  <c:v>44896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1-45EB-9CE0-5936F8B70F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1-45EB-9CE0-5936F8B70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10.48'!$U$4:$Y$4</c:f>
              <c:numCache>
                <c:formatCode>#,##0</c:formatCode>
                <c:ptCount val="5"/>
                <c:pt idx="1">
                  <c:v>10761</c:v>
                </c:pt>
                <c:pt idx="2">
                  <c:v>10465</c:v>
                </c:pt>
                <c:pt idx="3">
                  <c:v>10662</c:v>
                </c:pt>
                <c:pt idx="4">
                  <c:v>11566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3-49DF-A0BE-2DB2AC59D7B8}"/>
            </c:ext>
          </c:extLst>
        </c:ser>
        <c:ser>
          <c:idx val="1"/>
          <c:order val="1"/>
          <c:tx>
            <c:strRef>
              <c:f>'Table 10.48'!$S$7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10.48'!$U$7:$Y$7</c:f>
              <c:numCache>
                <c:formatCode>#,##0</c:formatCode>
                <c:ptCount val="5"/>
                <c:pt idx="1">
                  <c:v>7419</c:v>
                </c:pt>
                <c:pt idx="2">
                  <c:v>7321</c:v>
                </c:pt>
                <c:pt idx="3">
                  <c:v>7431</c:v>
                </c:pt>
                <c:pt idx="4">
                  <c:v>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3-49DF-A0BE-2DB2AC59D7B8}"/>
            </c:ext>
          </c:extLst>
        </c:ser>
        <c:ser>
          <c:idx val="2"/>
          <c:order val="2"/>
          <c:tx>
            <c:strRef>
              <c:f>'Table 10.48'!$S$11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10.48'!$U$11:$Y$11</c:f>
              <c:numCache>
                <c:formatCode>#,##0</c:formatCode>
                <c:ptCount val="5"/>
                <c:pt idx="1">
                  <c:v>9474</c:v>
                </c:pt>
                <c:pt idx="2">
                  <c:v>9170</c:v>
                </c:pt>
                <c:pt idx="3">
                  <c:v>9378</c:v>
                </c:pt>
                <c:pt idx="4">
                  <c:v>10126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E3-49DF-A0BE-2DB2AC59D7B8}"/>
            </c:ext>
          </c:extLst>
        </c:ser>
        <c:ser>
          <c:idx val="3"/>
          <c:order val="3"/>
          <c:tx>
            <c:strRef>
              <c:f>'Table 10.48'!$S$12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10.48'!$U$12:$Y$12</c:f>
              <c:numCache>
                <c:formatCode>#,##0</c:formatCode>
                <c:ptCount val="5"/>
                <c:pt idx="1">
                  <c:v>1288</c:v>
                </c:pt>
                <c:pt idx="2">
                  <c:v>1291</c:v>
                </c:pt>
                <c:pt idx="3">
                  <c:v>1284</c:v>
                </c:pt>
                <c:pt idx="4">
                  <c:v>1440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E3-49DF-A0BE-2DB2AC59D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10.48'!$AB$15:$AB$33</c:f>
              <c:numCache>
                <c:formatCode>0.0%</c:formatCode>
                <c:ptCount val="19"/>
                <c:pt idx="0">
                  <c:v>0.11262985237834883</c:v>
                </c:pt>
                <c:pt idx="1">
                  <c:v>1.0205941315837434E-2</c:v>
                </c:pt>
                <c:pt idx="2">
                  <c:v>5.7864042281756879E-2</c:v>
                </c:pt>
                <c:pt idx="3">
                  <c:v>7.563331510843813E-3</c:v>
                </c:pt>
                <c:pt idx="4">
                  <c:v>5.9230909422270821E-2</c:v>
                </c:pt>
                <c:pt idx="5">
                  <c:v>2.7884089666484417E-2</c:v>
                </c:pt>
                <c:pt idx="6">
                  <c:v>0.11645708037178787</c:v>
                </c:pt>
                <c:pt idx="7">
                  <c:v>8.0736285766356844E-2</c:v>
                </c:pt>
                <c:pt idx="8">
                  <c:v>5.9048660470202297E-2</c:v>
                </c:pt>
                <c:pt idx="9">
                  <c:v>4.9207217058501911E-3</c:v>
                </c:pt>
                <c:pt idx="10">
                  <c:v>2.1869874248223072E-2</c:v>
                </c:pt>
                <c:pt idx="11">
                  <c:v>1.6037907782030254E-2</c:v>
                </c:pt>
                <c:pt idx="12">
                  <c:v>3.0708948423546566E-2</c:v>
                </c:pt>
                <c:pt idx="13">
                  <c:v>4.9571714962638964E-2</c:v>
                </c:pt>
                <c:pt idx="14">
                  <c:v>4.9571714962638964E-2</c:v>
                </c:pt>
                <c:pt idx="15">
                  <c:v>7.189721159103335E-2</c:v>
                </c:pt>
                <c:pt idx="16">
                  <c:v>0.1095316201931839</c:v>
                </c:pt>
                <c:pt idx="17">
                  <c:v>1.3942044833242209E-2</c:v>
                </c:pt>
                <c:pt idx="18">
                  <c:v>3.6996537269910701E-2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D8-4377-8477-03487316A7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D8-4377-8477-03487316A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10.48'!$Y$44:$Y$60</c:f>
              <c:numCache>
                <c:formatCode>#,##0</c:formatCode>
                <c:ptCount val="17"/>
                <c:pt idx="0">
                  <c:v>7</c:v>
                </c:pt>
                <c:pt idx="1">
                  <c:v>181</c:v>
                </c:pt>
                <c:pt idx="2">
                  <c:v>392</c:v>
                </c:pt>
                <c:pt idx="3">
                  <c:v>659</c:v>
                </c:pt>
                <c:pt idx="4">
                  <c:v>723</c:v>
                </c:pt>
                <c:pt idx="5">
                  <c:v>710</c:v>
                </c:pt>
                <c:pt idx="6">
                  <c:v>545</c:v>
                </c:pt>
                <c:pt idx="7">
                  <c:v>518</c:v>
                </c:pt>
                <c:pt idx="8">
                  <c:v>533</c:v>
                </c:pt>
                <c:pt idx="9">
                  <c:v>529</c:v>
                </c:pt>
                <c:pt idx="10">
                  <c:v>526</c:v>
                </c:pt>
                <c:pt idx="11">
                  <c:v>403</c:v>
                </c:pt>
                <c:pt idx="12">
                  <c:v>207</c:v>
                </c:pt>
                <c:pt idx="13">
                  <c:v>83</c:v>
                </c:pt>
                <c:pt idx="14">
                  <c:v>44</c:v>
                </c:pt>
                <c:pt idx="15">
                  <c:v>21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A-465A-82D3-5E38698AEFD8}"/>
            </c:ext>
          </c:extLst>
        </c:ser>
        <c:ser>
          <c:idx val="1"/>
          <c:order val="1"/>
          <c:tx>
            <c:strRef>
              <c:f>'Table 10.48'!$S$62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10.48'!$Y$63:$Y$79</c:f>
              <c:numCache>
                <c:formatCode>#,##0</c:formatCode>
                <c:ptCount val="17"/>
                <c:pt idx="0">
                  <c:v>14</c:v>
                </c:pt>
                <c:pt idx="1">
                  <c:v>201</c:v>
                </c:pt>
                <c:pt idx="2">
                  <c:v>390</c:v>
                </c:pt>
                <c:pt idx="3">
                  <c:v>487</c:v>
                </c:pt>
                <c:pt idx="4">
                  <c:v>631</c:v>
                </c:pt>
                <c:pt idx="5">
                  <c:v>544</c:v>
                </c:pt>
                <c:pt idx="6">
                  <c:v>484</c:v>
                </c:pt>
                <c:pt idx="7">
                  <c:v>485</c:v>
                </c:pt>
                <c:pt idx="8">
                  <c:v>555</c:v>
                </c:pt>
                <c:pt idx="9">
                  <c:v>485</c:v>
                </c:pt>
                <c:pt idx="10">
                  <c:v>531</c:v>
                </c:pt>
                <c:pt idx="11">
                  <c:v>343</c:v>
                </c:pt>
                <c:pt idx="12">
                  <c:v>147</c:v>
                </c:pt>
                <c:pt idx="13">
                  <c:v>56</c:v>
                </c:pt>
                <c:pt idx="14">
                  <c:v>33</c:v>
                </c:pt>
                <c:pt idx="15">
                  <c:v>19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CA-465A-82D3-5E38698AE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10.48'!$Y$83:$Y$90</c:f>
              <c:numCache>
                <c:formatCode>#,##0</c:formatCode>
                <c:ptCount val="8"/>
                <c:pt idx="0">
                  <c:v>343</c:v>
                </c:pt>
                <c:pt idx="1">
                  <c:v>378</c:v>
                </c:pt>
                <c:pt idx="2">
                  <c:v>679</c:v>
                </c:pt>
                <c:pt idx="3">
                  <c:v>250</c:v>
                </c:pt>
                <c:pt idx="4">
                  <c:v>111</c:v>
                </c:pt>
                <c:pt idx="5">
                  <c:v>209</c:v>
                </c:pt>
                <c:pt idx="6">
                  <c:v>346</c:v>
                </c:pt>
                <c:pt idx="7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7D-4F2B-ABB5-187A82AEA0AE}"/>
            </c:ext>
          </c:extLst>
        </c:ser>
        <c:ser>
          <c:idx val="1"/>
          <c:order val="1"/>
          <c:tx>
            <c:strRef>
              <c:f>'Table 10.48'!$S$92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10.48'!$Y$93:$Y$100</c:f>
              <c:numCache>
                <c:formatCode>#,##0</c:formatCode>
                <c:ptCount val="8"/>
                <c:pt idx="0">
                  <c:v>230</c:v>
                </c:pt>
                <c:pt idx="1">
                  <c:v>633</c:v>
                </c:pt>
                <c:pt idx="2">
                  <c:v>96</c:v>
                </c:pt>
                <c:pt idx="3">
                  <c:v>645</c:v>
                </c:pt>
                <c:pt idx="4">
                  <c:v>614</c:v>
                </c:pt>
                <c:pt idx="5">
                  <c:v>496</c:v>
                </c:pt>
                <c:pt idx="6">
                  <c:v>15</c:v>
                </c:pt>
                <c:pt idx="7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7D-4F2B-ABB5-187A82AEA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10.48'!$U$8:$Y$8</c:f>
              <c:numCache>
                <c:formatCode>#,##0</c:formatCode>
                <c:ptCount val="5"/>
                <c:pt idx="1">
                  <c:v>32177</c:v>
                </c:pt>
                <c:pt idx="2">
                  <c:v>31765.5</c:v>
                </c:pt>
                <c:pt idx="3">
                  <c:v>33971.99</c:v>
                </c:pt>
                <c:pt idx="4">
                  <c:v>34634.5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DC-41DE-9105-722111CC81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DC-41DE-9105-722111CC8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10.48'!$V$4:$Z$4</c:f>
              <c:numCache>
                <c:formatCode>#,##0</c:formatCode>
                <c:ptCount val="5"/>
                <c:pt idx="0">
                  <c:v>10761</c:v>
                </c:pt>
                <c:pt idx="1">
                  <c:v>10465</c:v>
                </c:pt>
                <c:pt idx="2">
                  <c:v>10662</c:v>
                </c:pt>
                <c:pt idx="3">
                  <c:v>11566</c:v>
                </c:pt>
                <c:pt idx="4">
                  <c:v>10974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88-4FFD-AF98-3A96D865B97E}"/>
            </c:ext>
          </c:extLst>
        </c:ser>
        <c:ser>
          <c:idx val="1"/>
          <c:order val="1"/>
          <c:tx>
            <c:strRef>
              <c:f>'Table 10.48'!$S$7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10.48'!$V$7:$Z$7</c:f>
              <c:numCache>
                <c:formatCode>#,##0</c:formatCode>
                <c:ptCount val="5"/>
                <c:pt idx="0">
                  <c:v>7419</c:v>
                </c:pt>
                <c:pt idx="1">
                  <c:v>7321</c:v>
                </c:pt>
                <c:pt idx="2">
                  <c:v>7431</c:v>
                </c:pt>
                <c:pt idx="3">
                  <c:v>7982</c:v>
                </c:pt>
                <c:pt idx="4">
                  <c:v>7608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88-4FFD-AF98-3A96D865B97E}"/>
            </c:ext>
          </c:extLst>
        </c:ser>
        <c:ser>
          <c:idx val="2"/>
          <c:order val="2"/>
          <c:tx>
            <c:strRef>
              <c:f>'Table 10.48'!$S$11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10.48'!$V$11:$Z$11</c:f>
              <c:numCache>
                <c:formatCode>#,##0</c:formatCode>
                <c:ptCount val="5"/>
                <c:pt idx="0">
                  <c:v>9474</c:v>
                </c:pt>
                <c:pt idx="1">
                  <c:v>9170</c:v>
                </c:pt>
                <c:pt idx="2">
                  <c:v>9378</c:v>
                </c:pt>
                <c:pt idx="3">
                  <c:v>10126</c:v>
                </c:pt>
                <c:pt idx="4">
                  <c:v>9681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88-4FFD-AF98-3A96D865B97E}"/>
            </c:ext>
          </c:extLst>
        </c:ser>
        <c:ser>
          <c:idx val="3"/>
          <c:order val="3"/>
          <c:tx>
            <c:strRef>
              <c:f>'Table 10.48'!$S$12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10.48'!$V$12:$Z$12</c:f>
              <c:numCache>
                <c:formatCode>#,##0</c:formatCode>
                <c:ptCount val="5"/>
                <c:pt idx="0">
                  <c:v>1288</c:v>
                </c:pt>
                <c:pt idx="1">
                  <c:v>1291</c:v>
                </c:pt>
                <c:pt idx="2">
                  <c:v>1284</c:v>
                </c:pt>
                <c:pt idx="3">
                  <c:v>1440</c:v>
                </c:pt>
                <c:pt idx="4">
                  <c:v>1291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88-4FFD-AF98-3A96D865B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10.48'!$AB$15:$AB$33</c:f>
              <c:numCache>
                <c:formatCode>0.0%</c:formatCode>
                <c:ptCount val="19"/>
                <c:pt idx="0">
                  <c:v>0.11262985237834883</c:v>
                </c:pt>
                <c:pt idx="1">
                  <c:v>1.0205941315837434E-2</c:v>
                </c:pt>
                <c:pt idx="2">
                  <c:v>5.7864042281756879E-2</c:v>
                </c:pt>
                <c:pt idx="3">
                  <c:v>7.563331510843813E-3</c:v>
                </c:pt>
                <c:pt idx="4">
                  <c:v>5.9230909422270821E-2</c:v>
                </c:pt>
                <c:pt idx="5">
                  <c:v>2.7884089666484417E-2</c:v>
                </c:pt>
                <c:pt idx="6">
                  <c:v>0.11645708037178787</c:v>
                </c:pt>
                <c:pt idx="7">
                  <c:v>8.0736285766356844E-2</c:v>
                </c:pt>
                <c:pt idx="8">
                  <c:v>5.9048660470202297E-2</c:v>
                </c:pt>
                <c:pt idx="9">
                  <c:v>4.9207217058501911E-3</c:v>
                </c:pt>
                <c:pt idx="10">
                  <c:v>2.1869874248223072E-2</c:v>
                </c:pt>
                <c:pt idx="11">
                  <c:v>1.6037907782030254E-2</c:v>
                </c:pt>
                <c:pt idx="12">
                  <c:v>3.0708948423546566E-2</c:v>
                </c:pt>
                <c:pt idx="13">
                  <c:v>4.9571714962638964E-2</c:v>
                </c:pt>
                <c:pt idx="14">
                  <c:v>4.9571714962638964E-2</c:v>
                </c:pt>
                <c:pt idx="15">
                  <c:v>7.189721159103335E-2</c:v>
                </c:pt>
                <c:pt idx="16">
                  <c:v>0.1095316201931839</c:v>
                </c:pt>
                <c:pt idx="17">
                  <c:v>1.3942044833242209E-2</c:v>
                </c:pt>
                <c:pt idx="18">
                  <c:v>3.6996537269910701E-2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E-4DF2-8674-631F217124F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0E-4DF2-8674-631F21712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10.48'!$Z$44:$Z$60</c:f>
              <c:numCache>
                <c:formatCode>#,##0</c:formatCode>
                <c:ptCount val="17"/>
                <c:pt idx="0">
                  <c:v>15</c:v>
                </c:pt>
                <c:pt idx="1">
                  <c:v>157</c:v>
                </c:pt>
                <c:pt idx="2">
                  <c:v>419</c:v>
                </c:pt>
                <c:pt idx="3">
                  <c:v>583</c:v>
                </c:pt>
                <c:pt idx="4">
                  <c:v>703</c:v>
                </c:pt>
                <c:pt idx="5">
                  <c:v>694</c:v>
                </c:pt>
                <c:pt idx="6">
                  <c:v>532</c:v>
                </c:pt>
                <c:pt idx="7">
                  <c:v>497</c:v>
                </c:pt>
                <c:pt idx="8">
                  <c:v>522</c:v>
                </c:pt>
                <c:pt idx="9">
                  <c:v>476</c:v>
                </c:pt>
                <c:pt idx="10">
                  <c:v>466</c:v>
                </c:pt>
                <c:pt idx="11">
                  <c:v>365</c:v>
                </c:pt>
                <c:pt idx="12">
                  <c:v>232</c:v>
                </c:pt>
                <c:pt idx="13">
                  <c:v>74</c:v>
                </c:pt>
                <c:pt idx="14">
                  <c:v>43</c:v>
                </c:pt>
                <c:pt idx="15">
                  <c:v>13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7-49B7-A67C-DA9A919E95FC}"/>
            </c:ext>
          </c:extLst>
        </c:ser>
        <c:ser>
          <c:idx val="1"/>
          <c:order val="1"/>
          <c:tx>
            <c:strRef>
              <c:f>'Table 10.48'!$S$62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10.48'!$Z$63:$Z$79</c:f>
              <c:numCache>
                <c:formatCode>#,##0</c:formatCode>
                <c:ptCount val="17"/>
                <c:pt idx="0">
                  <c:v>7</c:v>
                </c:pt>
                <c:pt idx="1">
                  <c:v>180</c:v>
                </c:pt>
                <c:pt idx="2">
                  <c:v>389</c:v>
                </c:pt>
                <c:pt idx="3">
                  <c:v>440</c:v>
                </c:pt>
                <c:pt idx="4">
                  <c:v>567</c:v>
                </c:pt>
                <c:pt idx="5">
                  <c:v>537</c:v>
                </c:pt>
                <c:pt idx="6">
                  <c:v>517</c:v>
                </c:pt>
                <c:pt idx="7">
                  <c:v>466</c:v>
                </c:pt>
                <c:pt idx="8">
                  <c:v>472</c:v>
                </c:pt>
                <c:pt idx="9">
                  <c:v>512</c:v>
                </c:pt>
                <c:pt idx="10">
                  <c:v>481</c:v>
                </c:pt>
                <c:pt idx="11">
                  <c:v>341</c:v>
                </c:pt>
                <c:pt idx="12">
                  <c:v>169</c:v>
                </c:pt>
                <c:pt idx="13">
                  <c:v>45</c:v>
                </c:pt>
                <c:pt idx="14">
                  <c:v>26</c:v>
                </c:pt>
                <c:pt idx="15">
                  <c:v>14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7-49B7-A67C-DA9A919E9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10.48'!$Z$83:$Z$90</c:f>
              <c:numCache>
                <c:formatCode>#,##0</c:formatCode>
                <c:ptCount val="8"/>
                <c:pt idx="0">
                  <c:v>323</c:v>
                </c:pt>
                <c:pt idx="1">
                  <c:v>363</c:v>
                </c:pt>
                <c:pt idx="2">
                  <c:v>685</c:v>
                </c:pt>
                <c:pt idx="3">
                  <c:v>251</c:v>
                </c:pt>
                <c:pt idx="4">
                  <c:v>99</c:v>
                </c:pt>
                <c:pt idx="5">
                  <c:v>218</c:v>
                </c:pt>
                <c:pt idx="6">
                  <c:v>330</c:v>
                </c:pt>
                <c:pt idx="7">
                  <c:v>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B-4086-B82B-C9EC727DCD6F}"/>
            </c:ext>
          </c:extLst>
        </c:ser>
        <c:ser>
          <c:idx val="1"/>
          <c:order val="1"/>
          <c:tx>
            <c:strRef>
              <c:f>'Table 10.48'!$S$92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10.48'!$Z$93:$Z$100</c:f>
              <c:numCache>
                <c:formatCode>#,##0</c:formatCode>
                <c:ptCount val="8"/>
                <c:pt idx="0">
                  <c:v>223</c:v>
                </c:pt>
                <c:pt idx="1">
                  <c:v>611</c:v>
                </c:pt>
                <c:pt idx="2">
                  <c:v>102</c:v>
                </c:pt>
                <c:pt idx="3">
                  <c:v>669</c:v>
                </c:pt>
                <c:pt idx="4">
                  <c:v>587</c:v>
                </c:pt>
                <c:pt idx="5">
                  <c:v>458</c:v>
                </c:pt>
                <c:pt idx="6">
                  <c:v>24</c:v>
                </c:pt>
                <c:pt idx="7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B-4086-B82B-C9EC727DC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21</c:v>
                </c:pt>
                <c:pt idx="4">
                  <c:v>52</c:v>
                </c:pt>
                <c:pt idx="5">
                  <c:v>38</c:v>
                </c:pt>
                <c:pt idx="6">
                  <c:v>17</c:v>
                </c:pt>
                <c:pt idx="7">
                  <c:v>20</c:v>
                </c:pt>
                <c:pt idx="8">
                  <c:v>34</c:v>
                </c:pt>
                <c:pt idx="9">
                  <c:v>15</c:v>
                </c:pt>
                <c:pt idx="10">
                  <c:v>14</c:v>
                </c:pt>
                <c:pt idx="11">
                  <c:v>14</c:v>
                </c:pt>
                <c:pt idx="12">
                  <c:v>9</c:v>
                </c:pt>
                <c:pt idx="13">
                  <c:v>4</c:v>
                </c:pt>
                <c:pt idx="14">
                  <c:v>4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1-4769-A34F-169F7698FA4E}"/>
            </c:ext>
          </c:extLst>
        </c:ser>
        <c:ser>
          <c:idx val="1"/>
          <c:order val="1"/>
          <c:tx>
            <c:strRef>
              <c:f>'Table 10.5'!$S$62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16</c:v>
                </c:pt>
                <c:pt idx="3">
                  <c:v>38</c:v>
                </c:pt>
                <c:pt idx="4">
                  <c:v>45</c:v>
                </c:pt>
                <c:pt idx="5">
                  <c:v>35</c:v>
                </c:pt>
                <c:pt idx="6">
                  <c:v>32</c:v>
                </c:pt>
                <c:pt idx="7">
                  <c:v>25</c:v>
                </c:pt>
                <c:pt idx="8">
                  <c:v>24</c:v>
                </c:pt>
                <c:pt idx="9">
                  <c:v>33</c:v>
                </c:pt>
                <c:pt idx="10">
                  <c:v>20</c:v>
                </c:pt>
                <c:pt idx="11">
                  <c:v>9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1-4769-A34F-169F7698F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10.48'!$V$8:$Z$8</c:f>
              <c:numCache>
                <c:formatCode>#,##0</c:formatCode>
                <c:ptCount val="5"/>
                <c:pt idx="0">
                  <c:v>32177</c:v>
                </c:pt>
                <c:pt idx="1">
                  <c:v>31765.5</c:v>
                </c:pt>
                <c:pt idx="2">
                  <c:v>33971.99</c:v>
                </c:pt>
                <c:pt idx="3">
                  <c:v>34634.5</c:v>
                </c:pt>
                <c:pt idx="4">
                  <c:v>35969.019999999997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5-42EF-9F91-516C4D6BDD6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5-42EF-9F91-516C4D6BD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10.49'!$U$4:$Y$4</c:f>
              <c:numCache>
                <c:formatCode>#,##0</c:formatCode>
                <c:ptCount val="5"/>
                <c:pt idx="1">
                  <c:v>9730</c:v>
                </c:pt>
                <c:pt idx="2">
                  <c:v>9493</c:v>
                </c:pt>
                <c:pt idx="3">
                  <c:v>9978</c:v>
                </c:pt>
                <c:pt idx="4">
                  <c:v>10804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6-4653-80AC-189BB85CBC72}"/>
            </c:ext>
          </c:extLst>
        </c:ser>
        <c:ser>
          <c:idx val="1"/>
          <c:order val="1"/>
          <c:tx>
            <c:strRef>
              <c:f>'Table 10.49'!$S$7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10.49'!$U$7:$Y$7</c:f>
              <c:numCache>
                <c:formatCode>#,##0</c:formatCode>
                <c:ptCount val="5"/>
                <c:pt idx="1">
                  <c:v>7354</c:v>
                </c:pt>
                <c:pt idx="2">
                  <c:v>7311</c:v>
                </c:pt>
                <c:pt idx="3">
                  <c:v>7549</c:v>
                </c:pt>
                <c:pt idx="4">
                  <c:v>7979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6-4653-80AC-189BB85CBC72}"/>
            </c:ext>
          </c:extLst>
        </c:ser>
        <c:ser>
          <c:idx val="2"/>
          <c:order val="2"/>
          <c:tx>
            <c:strRef>
              <c:f>'Table 10.49'!$S$11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10.49'!$U$11:$Y$11</c:f>
              <c:numCache>
                <c:formatCode>#,##0</c:formatCode>
                <c:ptCount val="5"/>
                <c:pt idx="1">
                  <c:v>8912</c:v>
                </c:pt>
                <c:pt idx="2">
                  <c:v>8650</c:v>
                </c:pt>
                <c:pt idx="3">
                  <c:v>9087</c:v>
                </c:pt>
                <c:pt idx="4">
                  <c:v>9830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C6-4653-80AC-189BB85CBC72}"/>
            </c:ext>
          </c:extLst>
        </c:ser>
        <c:ser>
          <c:idx val="3"/>
          <c:order val="3"/>
          <c:tx>
            <c:strRef>
              <c:f>'Table 10.49'!$S$12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10.49'!$U$12:$Y$12</c:f>
              <c:numCache>
                <c:formatCode>#,##0</c:formatCode>
                <c:ptCount val="5"/>
                <c:pt idx="1">
                  <c:v>822</c:v>
                </c:pt>
                <c:pt idx="2">
                  <c:v>841</c:v>
                </c:pt>
                <c:pt idx="3">
                  <c:v>891</c:v>
                </c:pt>
                <c:pt idx="4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C6-4653-80AC-189BB85CB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10.49'!$AB$15:$AB$33</c:f>
              <c:numCache>
                <c:formatCode>0.0%</c:formatCode>
                <c:ptCount val="19"/>
                <c:pt idx="0">
                  <c:v>3.3005485152260261E-2</c:v>
                </c:pt>
                <c:pt idx="1">
                  <c:v>1.6360885190088898E-2</c:v>
                </c:pt>
                <c:pt idx="2">
                  <c:v>9.4855305466237938E-2</c:v>
                </c:pt>
                <c:pt idx="3">
                  <c:v>1.1159447701910347E-2</c:v>
                </c:pt>
                <c:pt idx="4">
                  <c:v>8.0196708908643846E-2</c:v>
                </c:pt>
                <c:pt idx="5">
                  <c:v>1.919803291091356E-2</c:v>
                </c:pt>
                <c:pt idx="6">
                  <c:v>0.10837904293550217</c:v>
                </c:pt>
                <c:pt idx="7">
                  <c:v>7.225269529033479E-2</c:v>
                </c:pt>
                <c:pt idx="8">
                  <c:v>4.4543219216947226E-2</c:v>
                </c:pt>
                <c:pt idx="9">
                  <c:v>5.5797238509551735E-3</c:v>
                </c:pt>
                <c:pt idx="10">
                  <c:v>2.4494041989786268E-2</c:v>
                </c:pt>
                <c:pt idx="11">
                  <c:v>8.2277283903915265E-3</c:v>
                </c:pt>
                <c:pt idx="12">
                  <c:v>2.3453754492150557E-2</c:v>
                </c:pt>
                <c:pt idx="13">
                  <c:v>8.1520711178362015E-2</c:v>
                </c:pt>
                <c:pt idx="14">
                  <c:v>5.6742954416493283E-2</c:v>
                </c:pt>
                <c:pt idx="15">
                  <c:v>7.537355778324191E-2</c:v>
                </c:pt>
                <c:pt idx="16">
                  <c:v>0.13958766786457349</c:v>
                </c:pt>
                <c:pt idx="17">
                  <c:v>1.0497446567051257E-2</c:v>
                </c:pt>
                <c:pt idx="18">
                  <c:v>4.785322489124267E-2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F-4592-814A-92B4E32CBE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F-4592-814A-92B4E32CB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10.49'!$Y$44:$Y$60</c:f>
              <c:numCache>
                <c:formatCode>#,##0</c:formatCode>
                <c:ptCount val="17"/>
                <c:pt idx="0">
                  <c:v>11</c:v>
                </c:pt>
                <c:pt idx="1">
                  <c:v>160</c:v>
                </c:pt>
                <c:pt idx="2">
                  <c:v>401</c:v>
                </c:pt>
                <c:pt idx="3">
                  <c:v>615</c:v>
                </c:pt>
                <c:pt idx="4">
                  <c:v>576</c:v>
                </c:pt>
                <c:pt idx="5">
                  <c:v>490</c:v>
                </c:pt>
                <c:pt idx="6">
                  <c:v>477</c:v>
                </c:pt>
                <c:pt idx="7">
                  <c:v>505</c:v>
                </c:pt>
                <c:pt idx="8">
                  <c:v>549</c:v>
                </c:pt>
                <c:pt idx="9">
                  <c:v>566</c:v>
                </c:pt>
                <c:pt idx="10">
                  <c:v>532</c:v>
                </c:pt>
                <c:pt idx="11">
                  <c:v>425</c:v>
                </c:pt>
                <c:pt idx="12">
                  <c:v>193</c:v>
                </c:pt>
                <c:pt idx="13">
                  <c:v>60</c:v>
                </c:pt>
                <c:pt idx="14">
                  <c:v>21</c:v>
                </c:pt>
                <c:pt idx="15">
                  <c:v>14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BF-4F5B-A651-6290B48C84F2}"/>
            </c:ext>
          </c:extLst>
        </c:ser>
        <c:ser>
          <c:idx val="1"/>
          <c:order val="1"/>
          <c:tx>
            <c:strRef>
              <c:f>'Table 10.49'!$S$62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10.49'!$Y$63:$Y$79</c:f>
              <c:numCache>
                <c:formatCode>#,##0</c:formatCode>
                <c:ptCount val="17"/>
                <c:pt idx="0">
                  <c:v>7</c:v>
                </c:pt>
                <c:pt idx="1">
                  <c:v>193</c:v>
                </c:pt>
                <c:pt idx="2">
                  <c:v>392</c:v>
                </c:pt>
                <c:pt idx="3">
                  <c:v>503</c:v>
                </c:pt>
                <c:pt idx="4">
                  <c:v>499</c:v>
                </c:pt>
                <c:pt idx="5">
                  <c:v>426</c:v>
                </c:pt>
                <c:pt idx="6">
                  <c:v>421</c:v>
                </c:pt>
                <c:pt idx="7">
                  <c:v>437</c:v>
                </c:pt>
                <c:pt idx="8">
                  <c:v>605</c:v>
                </c:pt>
                <c:pt idx="9">
                  <c:v>503</c:v>
                </c:pt>
                <c:pt idx="10">
                  <c:v>549</c:v>
                </c:pt>
                <c:pt idx="11">
                  <c:v>330</c:v>
                </c:pt>
                <c:pt idx="12">
                  <c:v>139</c:v>
                </c:pt>
                <c:pt idx="13">
                  <c:v>57</c:v>
                </c:pt>
                <c:pt idx="14">
                  <c:v>31</c:v>
                </c:pt>
                <c:pt idx="15">
                  <c:v>16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BF-4F5B-A651-6290B48C8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10.49'!$Y$83:$Y$90</c:f>
              <c:numCache>
                <c:formatCode>#,##0</c:formatCode>
                <c:ptCount val="8"/>
                <c:pt idx="0">
                  <c:v>301</c:v>
                </c:pt>
                <c:pt idx="1">
                  <c:v>294</c:v>
                </c:pt>
                <c:pt idx="2">
                  <c:v>1004</c:v>
                </c:pt>
                <c:pt idx="3">
                  <c:v>220</c:v>
                </c:pt>
                <c:pt idx="4">
                  <c:v>97</c:v>
                </c:pt>
                <c:pt idx="5">
                  <c:v>213</c:v>
                </c:pt>
                <c:pt idx="6">
                  <c:v>510</c:v>
                </c:pt>
                <c:pt idx="7">
                  <c:v>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2-4801-B2BB-DAD5572DE22B}"/>
            </c:ext>
          </c:extLst>
        </c:ser>
        <c:ser>
          <c:idx val="1"/>
          <c:order val="1"/>
          <c:tx>
            <c:strRef>
              <c:f>'Table 10.49'!$S$92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10.49'!$Y$93:$Y$100</c:f>
              <c:numCache>
                <c:formatCode>#,##0</c:formatCode>
                <c:ptCount val="8"/>
                <c:pt idx="0">
                  <c:v>278</c:v>
                </c:pt>
                <c:pt idx="1">
                  <c:v>607</c:v>
                </c:pt>
                <c:pt idx="2">
                  <c:v>123</c:v>
                </c:pt>
                <c:pt idx="3">
                  <c:v>766</c:v>
                </c:pt>
                <c:pt idx="4">
                  <c:v>555</c:v>
                </c:pt>
                <c:pt idx="5">
                  <c:v>485</c:v>
                </c:pt>
                <c:pt idx="6">
                  <c:v>40</c:v>
                </c:pt>
                <c:pt idx="7">
                  <c:v>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2-4801-B2BB-DAD5572DE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10.49'!$U$8:$Y$8</c:f>
              <c:numCache>
                <c:formatCode>#,##0</c:formatCode>
                <c:ptCount val="5"/>
                <c:pt idx="1">
                  <c:v>36480.89</c:v>
                </c:pt>
                <c:pt idx="2">
                  <c:v>38688</c:v>
                </c:pt>
                <c:pt idx="3">
                  <c:v>38856.5</c:v>
                </c:pt>
                <c:pt idx="4">
                  <c:v>39701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7-482E-B85B-24ADDF6445F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7-482E-B85B-24ADDF644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10.49'!$V$4:$Z$4</c:f>
              <c:numCache>
                <c:formatCode>#,##0</c:formatCode>
                <c:ptCount val="5"/>
                <c:pt idx="0">
                  <c:v>9730</c:v>
                </c:pt>
                <c:pt idx="1">
                  <c:v>9493</c:v>
                </c:pt>
                <c:pt idx="2">
                  <c:v>9978</c:v>
                </c:pt>
                <c:pt idx="3">
                  <c:v>10804</c:v>
                </c:pt>
                <c:pt idx="4">
                  <c:v>10572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2-4955-B4B7-61A53D581AC8}"/>
            </c:ext>
          </c:extLst>
        </c:ser>
        <c:ser>
          <c:idx val="1"/>
          <c:order val="1"/>
          <c:tx>
            <c:strRef>
              <c:f>'Table 10.49'!$S$7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10.49'!$V$7:$Z$7</c:f>
              <c:numCache>
                <c:formatCode>#,##0</c:formatCode>
                <c:ptCount val="5"/>
                <c:pt idx="0">
                  <c:v>7354</c:v>
                </c:pt>
                <c:pt idx="1">
                  <c:v>7311</c:v>
                </c:pt>
                <c:pt idx="2">
                  <c:v>7549</c:v>
                </c:pt>
                <c:pt idx="3">
                  <c:v>7979</c:v>
                </c:pt>
                <c:pt idx="4">
                  <c:v>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A2-4955-B4B7-61A53D581AC8}"/>
            </c:ext>
          </c:extLst>
        </c:ser>
        <c:ser>
          <c:idx val="2"/>
          <c:order val="2"/>
          <c:tx>
            <c:strRef>
              <c:f>'Table 10.49'!$S$11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10.49'!$V$11:$Z$11</c:f>
              <c:numCache>
                <c:formatCode>#,##0</c:formatCode>
                <c:ptCount val="5"/>
                <c:pt idx="0">
                  <c:v>8912</c:v>
                </c:pt>
                <c:pt idx="1">
                  <c:v>8650</c:v>
                </c:pt>
                <c:pt idx="2">
                  <c:v>9087</c:v>
                </c:pt>
                <c:pt idx="3">
                  <c:v>9830</c:v>
                </c:pt>
                <c:pt idx="4">
                  <c:v>9668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A2-4955-B4B7-61A53D581AC8}"/>
            </c:ext>
          </c:extLst>
        </c:ser>
        <c:ser>
          <c:idx val="3"/>
          <c:order val="3"/>
          <c:tx>
            <c:strRef>
              <c:f>'Table 10.49'!$S$12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10.49'!$V$12:$Z$12</c:f>
              <c:numCache>
                <c:formatCode>#,##0</c:formatCode>
                <c:ptCount val="5"/>
                <c:pt idx="0">
                  <c:v>822</c:v>
                </c:pt>
                <c:pt idx="1">
                  <c:v>841</c:v>
                </c:pt>
                <c:pt idx="2">
                  <c:v>891</c:v>
                </c:pt>
                <c:pt idx="3">
                  <c:v>974</c:v>
                </c:pt>
                <c:pt idx="4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A2-4955-B4B7-61A53D581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10.49'!$AB$15:$AB$33</c:f>
              <c:numCache>
                <c:formatCode>0.0%</c:formatCode>
                <c:ptCount val="19"/>
                <c:pt idx="0">
                  <c:v>3.3005485152260261E-2</c:v>
                </c:pt>
                <c:pt idx="1">
                  <c:v>1.6360885190088898E-2</c:v>
                </c:pt>
                <c:pt idx="2">
                  <c:v>9.4855305466237938E-2</c:v>
                </c:pt>
                <c:pt idx="3">
                  <c:v>1.1159447701910347E-2</c:v>
                </c:pt>
                <c:pt idx="4">
                  <c:v>8.0196708908643846E-2</c:v>
                </c:pt>
                <c:pt idx="5">
                  <c:v>1.919803291091356E-2</c:v>
                </c:pt>
                <c:pt idx="6">
                  <c:v>0.10837904293550217</c:v>
                </c:pt>
                <c:pt idx="7">
                  <c:v>7.225269529033479E-2</c:v>
                </c:pt>
                <c:pt idx="8">
                  <c:v>4.4543219216947226E-2</c:v>
                </c:pt>
                <c:pt idx="9">
                  <c:v>5.5797238509551735E-3</c:v>
                </c:pt>
                <c:pt idx="10">
                  <c:v>2.4494041989786268E-2</c:v>
                </c:pt>
                <c:pt idx="11">
                  <c:v>8.2277283903915265E-3</c:v>
                </c:pt>
                <c:pt idx="12">
                  <c:v>2.3453754492150557E-2</c:v>
                </c:pt>
                <c:pt idx="13">
                  <c:v>8.1520711178362015E-2</c:v>
                </c:pt>
                <c:pt idx="14">
                  <c:v>5.6742954416493283E-2</c:v>
                </c:pt>
                <c:pt idx="15">
                  <c:v>7.537355778324191E-2</c:v>
                </c:pt>
                <c:pt idx="16">
                  <c:v>0.13958766786457349</c:v>
                </c:pt>
                <c:pt idx="17">
                  <c:v>1.0497446567051257E-2</c:v>
                </c:pt>
                <c:pt idx="18">
                  <c:v>4.785322489124267E-2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8-4C31-BEFB-C6590A21F6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38-4C31-BEFB-C6590A21F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10.49'!$Z$44:$Z$60</c:f>
              <c:numCache>
                <c:formatCode>#,##0</c:formatCode>
                <c:ptCount val="17"/>
                <c:pt idx="0">
                  <c:v>12</c:v>
                </c:pt>
                <c:pt idx="1">
                  <c:v>155</c:v>
                </c:pt>
                <c:pt idx="2">
                  <c:v>369</c:v>
                </c:pt>
                <c:pt idx="3">
                  <c:v>606</c:v>
                </c:pt>
                <c:pt idx="4">
                  <c:v>581</c:v>
                </c:pt>
                <c:pt idx="5">
                  <c:v>512</c:v>
                </c:pt>
                <c:pt idx="6">
                  <c:v>504</c:v>
                </c:pt>
                <c:pt idx="7">
                  <c:v>443</c:v>
                </c:pt>
                <c:pt idx="8">
                  <c:v>524</c:v>
                </c:pt>
                <c:pt idx="9">
                  <c:v>575</c:v>
                </c:pt>
                <c:pt idx="10">
                  <c:v>508</c:v>
                </c:pt>
                <c:pt idx="11">
                  <c:v>406</c:v>
                </c:pt>
                <c:pt idx="12">
                  <c:v>178</c:v>
                </c:pt>
                <c:pt idx="13">
                  <c:v>65</c:v>
                </c:pt>
                <c:pt idx="14">
                  <c:v>17</c:v>
                </c:pt>
                <c:pt idx="15">
                  <c:v>15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CF-4903-B15A-70B038876D0C}"/>
            </c:ext>
          </c:extLst>
        </c:ser>
        <c:ser>
          <c:idx val="1"/>
          <c:order val="1"/>
          <c:tx>
            <c:strRef>
              <c:f>'Table 10.49'!$S$62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10.49'!$Z$63:$Z$79</c:f>
              <c:numCache>
                <c:formatCode>#,##0</c:formatCode>
                <c:ptCount val="17"/>
                <c:pt idx="0">
                  <c:v>6</c:v>
                </c:pt>
                <c:pt idx="1">
                  <c:v>194</c:v>
                </c:pt>
                <c:pt idx="2">
                  <c:v>389</c:v>
                </c:pt>
                <c:pt idx="3">
                  <c:v>493</c:v>
                </c:pt>
                <c:pt idx="4">
                  <c:v>465</c:v>
                </c:pt>
                <c:pt idx="5">
                  <c:v>445</c:v>
                </c:pt>
                <c:pt idx="6">
                  <c:v>405</c:v>
                </c:pt>
                <c:pt idx="7">
                  <c:v>451</c:v>
                </c:pt>
                <c:pt idx="8">
                  <c:v>585</c:v>
                </c:pt>
                <c:pt idx="9">
                  <c:v>515</c:v>
                </c:pt>
                <c:pt idx="10">
                  <c:v>518</c:v>
                </c:pt>
                <c:pt idx="11">
                  <c:v>377</c:v>
                </c:pt>
                <c:pt idx="12">
                  <c:v>146</c:v>
                </c:pt>
                <c:pt idx="13">
                  <c:v>49</c:v>
                </c:pt>
                <c:pt idx="14">
                  <c:v>25</c:v>
                </c:pt>
                <c:pt idx="15">
                  <c:v>10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CF-4903-B15A-70B03887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10.49'!$Z$83:$Z$90</c:f>
              <c:numCache>
                <c:formatCode>#,##0</c:formatCode>
                <c:ptCount val="8"/>
                <c:pt idx="0">
                  <c:v>287</c:v>
                </c:pt>
                <c:pt idx="1">
                  <c:v>292</c:v>
                </c:pt>
                <c:pt idx="2">
                  <c:v>976</c:v>
                </c:pt>
                <c:pt idx="3">
                  <c:v>204</c:v>
                </c:pt>
                <c:pt idx="4">
                  <c:v>113</c:v>
                </c:pt>
                <c:pt idx="5">
                  <c:v>227</c:v>
                </c:pt>
                <c:pt idx="6">
                  <c:v>514</c:v>
                </c:pt>
                <c:pt idx="7">
                  <c:v>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2-415A-AE11-53A3D24E8574}"/>
            </c:ext>
          </c:extLst>
        </c:ser>
        <c:ser>
          <c:idx val="1"/>
          <c:order val="1"/>
          <c:tx>
            <c:strRef>
              <c:f>'Table 10.49'!$S$92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10.49'!$Z$93:$Z$100</c:f>
              <c:numCache>
                <c:formatCode>#,##0</c:formatCode>
                <c:ptCount val="8"/>
                <c:pt idx="0">
                  <c:v>281</c:v>
                </c:pt>
                <c:pt idx="1">
                  <c:v>622</c:v>
                </c:pt>
                <c:pt idx="2">
                  <c:v>114</c:v>
                </c:pt>
                <c:pt idx="3">
                  <c:v>776</c:v>
                </c:pt>
                <c:pt idx="4">
                  <c:v>540</c:v>
                </c:pt>
                <c:pt idx="5">
                  <c:v>487</c:v>
                </c:pt>
                <c:pt idx="6">
                  <c:v>35</c:v>
                </c:pt>
                <c:pt idx="7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22-415A-AE11-53A3D24E8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10.5'!$Z$83:$Z$90</c:f>
              <c:numCache>
                <c:formatCode>#,##0</c:formatCode>
                <c:ptCount val="8"/>
                <c:pt idx="0">
                  <c:v>17</c:v>
                </c:pt>
                <c:pt idx="1">
                  <c:v>32</c:v>
                </c:pt>
                <c:pt idx="2">
                  <c:v>13</c:v>
                </c:pt>
                <c:pt idx="3">
                  <c:v>43</c:v>
                </c:pt>
                <c:pt idx="4">
                  <c:v>0</c:v>
                </c:pt>
                <c:pt idx="5">
                  <c:v>5</c:v>
                </c:pt>
                <c:pt idx="6">
                  <c:v>5</c:v>
                </c:pt>
                <c:pt idx="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1-46B3-B5B3-A85F69F770F1}"/>
            </c:ext>
          </c:extLst>
        </c:ser>
        <c:ser>
          <c:idx val="1"/>
          <c:order val="1"/>
          <c:tx>
            <c:strRef>
              <c:f>'Table 10.5'!$S$92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10.5'!$Z$93:$Z$100</c:f>
              <c:numCache>
                <c:formatCode>#,##0</c:formatCode>
                <c:ptCount val="8"/>
                <c:pt idx="0">
                  <c:v>8</c:v>
                </c:pt>
                <c:pt idx="1">
                  <c:v>62</c:v>
                </c:pt>
                <c:pt idx="2">
                  <c:v>0</c:v>
                </c:pt>
                <c:pt idx="3">
                  <c:v>58</c:v>
                </c:pt>
                <c:pt idx="4">
                  <c:v>12</c:v>
                </c:pt>
                <c:pt idx="5">
                  <c:v>4</c:v>
                </c:pt>
                <c:pt idx="6">
                  <c:v>0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81-46B3-B5B3-A85F69F77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10.49'!$V$8:$Z$8</c:f>
              <c:numCache>
                <c:formatCode>#,##0</c:formatCode>
                <c:ptCount val="5"/>
                <c:pt idx="0">
                  <c:v>36480.89</c:v>
                </c:pt>
                <c:pt idx="1">
                  <c:v>38688</c:v>
                </c:pt>
                <c:pt idx="2">
                  <c:v>38856.5</c:v>
                </c:pt>
                <c:pt idx="3">
                  <c:v>39701</c:v>
                </c:pt>
                <c:pt idx="4">
                  <c:v>39957.599999999999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25-4296-8AA4-A833FE4154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25-4296-8AA4-A833FE415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10.50'!$U$4:$Y$4</c:f>
              <c:numCache>
                <c:formatCode>#,##0</c:formatCode>
                <c:ptCount val="5"/>
                <c:pt idx="1">
                  <c:v>17081</c:v>
                </c:pt>
                <c:pt idx="2">
                  <c:v>16777</c:v>
                </c:pt>
                <c:pt idx="3">
                  <c:v>17395</c:v>
                </c:pt>
                <c:pt idx="4">
                  <c:v>17951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9-46CD-BDE0-6FDAE04A97BC}"/>
            </c:ext>
          </c:extLst>
        </c:ser>
        <c:ser>
          <c:idx val="1"/>
          <c:order val="1"/>
          <c:tx>
            <c:strRef>
              <c:f>'Table 10.50'!$S$7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10.50'!$U$7:$Y$7</c:f>
              <c:numCache>
                <c:formatCode>#,##0</c:formatCode>
                <c:ptCount val="5"/>
                <c:pt idx="1">
                  <c:v>12160</c:v>
                </c:pt>
                <c:pt idx="2">
                  <c:v>12126</c:v>
                </c:pt>
                <c:pt idx="3">
                  <c:v>12193</c:v>
                </c:pt>
                <c:pt idx="4">
                  <c:v>12560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69-46CD-BDE0-6FDAE04A97BC}"/>
            </c:ext>
          </c:extLst>
        </c:ser>
        <c:ser>
          <c:idx val="2"/>
          <c:order val="2"/>
          <c:tx>
            <c:strRef>
              <c:f>'Table 10.50'!$S$11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10.50'!$U$11:$Y$11</c:f>
              <c:numCache>
                <c:formatCode>#,##0</c:formatCode>
                <c:ptCount val="5"/>
                <c:pt idx="1">
                  <c:v>15279</c:v>
                </c:pt>
                <c:pt idx="2">
                  <c:v>14972</c:v>
                </c:pt>
                <c:pt idx="3">
                  <c:v>15576</c:v>
                </c:pt>
                <c:pt idx="4">
                  <c:v>16053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9-46CD-BDE0-6FDAE04A97BC}"/>
            </c:ext>
          </c:extLst>
        </c:ser>
        <c:ser>
          <c:idx val="3"/>
          <c:order val="3"/>
          <c:tx>
            <c:strRef>
              <c:f>'Table 10.50'!$S$12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10.50'!$U$12:$Y$12</c:f>
              <c:numCache>
                <c:formatCode>#,##0</c:formatCode>
                <c:ptCount val="5"/>
                <c:pt idx="1">
                  <c:v>1805</c:v>
                </c:pt>
                <c:pt idx="2">
                  <c:v>1805</c:v>
                </c:pt>
                <c:pt idx="3">
                  <c:v>1819</c:v>
                </c:pt>
                <c:pt idx="4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69-46CD-BDE0-6FDAE04A9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10.50'!$AB$15:$AB$33</c:f>
              <c:numCache>
                <c:formatCode>0.0%</c:formatCode>
                <c:ptCount val="19"/>
                <c:pt idx="0">
                  <c:v>8.7852494577006501E-3</c:v>
                </c:pt>
                <c:pt idx="1">
                  <c:v>5.2603036876355752E-3</c:v>
                </c:pt>
                <c:pt idx="2">
                  <c:v>4.9511930585683296E-2</c:v>
                </c:pt>
                <c:pt idx="3">
                  <c:v>8.1344902386117132E-3</c:v>
                </c:pt>
                <c:pt idx="4">
                  <c:v>4.9783080260303689E-2</c:v>
                </c:pt>
                <c:pt idx="5">
                  <c:v>2.9555314533622559E-2</c:v>
                </c:pt>
                <c:pt idx="6">
                  <c:v>8.0639913232104121E-2</c:v>
                </c:pt>
                <c:pt idx="7">
                  <c:v>7.5325379609544468E-2</c:v>
                </c:pt>
                <c:pt idx="8">
                  <c:v>3.2212581344902388E-2</c:v>
                </c:pt>
                <c:pt idx="9">
                  <c:v>2.131236442516269E-2</c:v>
                </c:pt>
                <c:pt idx="10">
                  <c:v>3.2537960954446853E-2</c:v>
                </c:pt>
                <c:pt idx="11">
                  <c:v>1.8980477223427331E-2</c:v>
                </c:pt>
                <c:pt idx="12">
                  <c:v>8.5791757049891545E-2</c:v>
                </c:pt>
                <c:pt idx="13">
                  <c:v>8.8069414316702815E-2</c:v>
                </c:pt>
                <c:pt idx="14">
                  <c:v>7.8958785249457694E-2</c:v>
                </c:pt>
                <c:pt idx="15">
                  <c:v>0.10254880694143167</c:v>
                </c:pt>
                <c:pt idx="16">
                  <c:v>0.13964208242950107</c:v>
                </c:pt>
                <c:pt idx="17">
                  <c:v>2.3047722342733189E-2</c:v>
                </c:pt>
                <c:pt idx="18">
                  <c:v>3.1453362255965296E-2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B-4A83-B2A1-FE03301FA9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B-4A83-B2A1-FE03301FA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10.50'!$Y$44:$Y$60</c:f>
              <c:numCache>
                <c:formatCode>#,##0</c:formatCode>
                <c:ptCount val="17"/>
                <c:pt idx="0">
                  <c:v>8</c:v>
                </c:pt>
                <c:pt idx="1">
                  <c:v>112</c:v>
                </c:pt>
                <c:pt idx="2">
                  <c:v>404</c:v>
                </c:pt>
                <c:pt idx="3">
                  <c:v>912</c:v>
                </c:pt>
                <c:pt idx="4">
                  <c:v>1278</c:v>
                </c:pt>
                <c:pt idx="5">
                  <c:v>1307</c:v>
                </c:pt>
                <c:pt idx="6">
                  <c:v>1054</c:v>
                </c:pt>
                <c:pt idx="7">
                  <c:v>848</c:v>
                </c:pt>
                <c:pt idx="8">
                  <c:v>776</c:v>
                </c:pt>
                <c:pt idx="9">
                  <c:v>722</c:v>
                </c:pt>
                <c:pt idx="10">
                  <c:v>741</c:v>
                </c:pt>
                <c:pt idx="11">
                  <c:v>521</c:v>
                </c:pt>
                <c:pt idx="12">
                  <c:v>241</c:v>
                </c:pt>
                <c:pt idx="13">
                  <c:v>90</c:v>
                </c:pt>
                <c:pt idx="14">
                  <c:v>26</c:v>
                </c:pt>
                <c:pt idx="15">
                  <c:v>16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C-4F00-AD62-52ACC2C73668}"/>
            </c:ext>
          </c:extLst>
        </c:ser>
        <c:ser>
          <c:idx val="1"/>
          <c:order val="1"/>
          <c:tx>
            <c:strRef>
              <c:f>'Table 10.50'!$S$62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10.50'!$Y$63:$Y$79</c:f>
              <c:numCache>
                <c:formatCode>#,##0</c:formatCode>
                <c:ptCount val="17"/>
                <c:pt idx="0">
                  <c:v>11</c:v>
                </c:pt>
                <c:pt idx="1">
                  <c:v>148</c:v>
                </c:pt>
                <c:pt idx="2">
                  <c:v>457</c:v>
                </c:pt>
                <c:pt idx="3">
                  <c:v>908</c:v>
                </c:pt>
                <c:pt idx="4">
                  <c:v>1225</c:v>
                </c:pt>
                <c:pt idx="5">
                  <c:v>1118</c:v>
                </c:pt>
                <c:pt idx="6">
                  <c:v>908</c:v>
                </c:pt>
                <c:pt idx="7">
                  <c:v>878</c:v>
                </c:pt>
                <c:pt idx="8">
                  <c:v>801</c:v>
                </c:pt>
                <c:pt idx="9">
                  <c:v>793</c:v>
                </c:pt>
                <c:pt idx="10">
                  <c:v>752</c:v>
                </c:pt>
                <c:pt idx="11">
                  <c:v>535</c:v>
                </c:pt>
                <c:pt idx="12">
                  <c:v>227</c:v>
                </c:pt>
                <c:pt idx="13">
                  <c:v>61</c:v>
                </c:pt>
                <c:pt idx="14">
                  <c:v>20</c:v>
                </c:pt>
                <c:pt idx="15">
                  <c:v>13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C-4F00-AD62-52ACC2C73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10.50'!$Y$83:$Y$90</c:f>
              <c:numCache>
                <c:formatCode>#,##0</c:formatCode>
                <c:ptCount val="8"/>
                <c:pt idx="0">
                  <c:v>970</c:v>
                </c:pt>
                <c:pt idx="1">
                  <c:v>1497</c:v>
                </c:pt>
                <c:pt idx="2">
                  <c:v>785</c:v>
                </c:pt>
                <c:pt idx="3">
                  <c:v>368</c:v>
                </c:pt>
                <c:pt idx="4">
                  <c:v>412</c:v>
                </c:pt>
                <c:pt idx="5">
                  <c:v>436</c:v>
                </c:pt>
                <c:pt idx="6">
                  <c:v>279</c:v>
                </c:pt>
                <c:pt idx="7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2-42C9-AF8B-6E40EA31C245}"/>
            </c:ext>
          </c:extLst>
        </c:ser>
        <c:ser>
          <c:idx val="1"/>
          <c:order val="1"/>
          <c:tx>
            <c:strRef>
              <c:f>'Table 10.50'!$S$92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10.50'!$Y$93:$Y$100</c:f>
              <c:numCache>
                <c:formatCode>#,##0</c:formatCode>
                <c:ptCount val="8"/>
                <c:pt idx="0">
                  <c:v>621</c:v>
                </c:pt>
                <c:pt idx="1">
                  <c:v>1818</c:v>
                </c:pt>
                <c:pt idx="2">
                  <c:v>152</c:v>
                </c:pt>
                <c:pt idx="3">
                  <c:v>719</c:v>
                </c:pt>
                <c:pt idx="4">
                  <c:v>1117</c:v>
                </c:pt>
                <c:pt idx="5">
                  <c:v>527</c:v>
                </c:pt>
                <c:pt idx="6">
                  <c:v>24</c:v>
                </c:pt>
                <c:pt idx="7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F2-42C9-AF8B-6E40EA31C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10.50'!$U$8:$Y$8</c:f>
              <c:numCache>
                <c:formatCode>#,##0</c:formatCode>
                <c:ptCount val="5"/>
                <c:pt idx="1">
                  <c:v>42585.67</c:v>
                </c:pt>
                <c:pt idx="2">
                  <c:v>44903.03</c:v>
                </c:pt>
                <c:pt idx="3">
                  <c:v>45221.45</c:v>
                </c:pt>
                <c:pt idx="4">
                  <c:v>46336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A-4ADA-8DFD-AD98FDBDE8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A-4ADA-8DFD-AD98FDBDE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10.50'!$V$4:$Z$4</c:f>
              <c:numCache>
                <c:formatCode>#,##0</c:formatCode>
                <c:ptCount val="5"/>
                <c:pt idx="0">
                  <c:v>17081</c:v>
                </c:pt>
                <c:pt idx="1">
                  <c:v>16777</c:v>
                </c:pt>
                <c:pt idx="2">
                  <c:v>17395</c:v>
                </c:pt>
                <c:pt idx="3">
                  <c:v>17951</c:v>
                </c:pt>
                <c:pt idx="4">
                  <c:v>18439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D-4AF2-A413-58AFFC406CB2}"/>
            </c:ext>
          </c:extLst>
        </c:ser>
        <c:ser>
          <c:idx val="1"/>
          <c:order val="1"/>
          <c:tx>
            <c:strRef>
              <c:f>'Table 10.50'!$S$7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10.50'!$V$7:$Z$7</c:f>
              <c:numCache>
                <c:formatCode>#,##0</c:formatCode>
                <c:ptCount val="5"/>
                <c:pt idx="0">
                  <c:v>12160</c:v>
                </c:pt>
                <c:pt idx="1">
                  <c:v>12126</c:v>
                </c:pt>
                <c:pt idx="2">
                  <c:v>12193</c:v>
                </c:pt>
                <c:pt idx="3">
                  <c:v>12560</c:v>
                </c:pt>
                <c:pt idx="4">
                  <c:v>12882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D-4AF2-A413-58AFFC406CB2}"/>
            </c:ext>
          </c:extLst>
        </c:ser>
        <c:ser>
          <c:idx val="2"/>
          <c:order val="2"/>
          <c:tx>
            <c:strRef>
              <c:f>'Table 10.50'!$S$11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10.50'!$V$11:$Z$11</c:f>
              <c:numCache>
                <c:formatCode>#,##0</c:formatCode>
                <c:ptCount val="5"/>
                <c:pt idx="0">
                  <c:v>15279</c:v>
                </c:pt>
                <c:pt idx="1">
                  <c:v>14972</c:v>
                </c:pt>
                <c:pt idx="2">
                  <c:v>15576</c:v>
                </c:pt>
                <c:pt idx="3">
                  <c:v>16053</c:v>
                </c:pt>
                <c:pt idx="4">
                  <c:v>16413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D-4AF2-A413-58AFFC406CB2}"/>
            </c:ext>
          </c:extLst>
        </c:ser>
        <c:ser>
          <c:idx val="3"/>
          <c:order val="3"/>
          <c:tx>
            <c:strRef>
              <c:f>'Table 10.50'!$S$12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10.50'!$V$12:$Z$12</c:f>
              <c:numCache>
                <c:formatCode>#,##0</c:formatCode>
                <c:ptCount val="5"/>
                <c:pt idx="0">
                  <c:v>1805</c:v>
                </c:pt>
                <c:pt idx="1">
                  <c:v>1805</c:v>
                </c:pt>
                <c:pt idx="2">
                  <c:v>1819</c:v>
                </c:pt>
                <c:pt idx="3">
                  <c:v>1896</c:v>
                </c:pt>
                <c:pt idx="4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0D-4AF2-A413-58AFFC406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10.50'!$AB$15:$AB$33</c:f>
              <c:numCache>
                <c:formatCode>0.0%</c:formatCode>
                <c:ptCount val="19"/>
                <c:pt idx="0">
                  <c:v>8.7852494577006501E-3</c:v>
                </c:pt>
                <c:pt idx="1">
                  <c:v>5.2603036876355752E-3</c:v>
                </c:pt>
                <c:pt idx="2">
                  <c:v>4.9511930585683296E-2</c:v>
                </c:pt>
                <c:pt idx="3">
                  <c:v>8.1344902386117132E-3</c:v>
                </c:pt>
                <c:pt idx="4">
                  <c:v>4.9783080260303689E-2</c:v>
                </c:pt>
                <c:pt idx="5">
                  <c:v>2.9555314533622559E-2</c:v>
                </c:pt>
                <c:pt idx="6">
                  <c:v>8.0639913232104121E-2</c:v>
                </c:pt>
                <c:pt idx="7">
                  <c:v>7.5325379609544468E-2</c:v>
                </c:pt>
                <c:pt idx="8">
                  <c:v>3.2212581344902388E-2</c:v>
                </c:pt>
                <c:pt idx="9">
                  <c:v>2.131236442516269E-2</c:v>
                </c:pt>
                <c:pt idx="10">
                  <c:v>3.2537960954446853E-2</c:v>
                </c:pt>
                <c:pt idx="11">
                  <c:v>1.8980477223427331E-2</c:v>
                </c:pt>
                <c:pt idx="12">
                  <c:v>8.5791757049891545E-2</c:v>
                </c:pt>
                <c:pt idx="13">
                  <c:v>8.8069414316702815E-2</c:v>
                </c:pt>
                <c:pt idx="14">
                  <c:v>7.8958785249457694E-2</c:v>
                </c:pt>
                <c:pt idx="15">
                  <c:v>0.10254880694143167</c:v>
                </c:pt>
                <c:pt idx="16">
                  <c:v>0.13964208242950107</c:v>
                </c:pt>
                <c:pt idx="17">
                  <c:v>2.3047722342733189E-2</c:v>
                </c:pt>
                <c:pt idx="18">
                  <c:v>3.1453362255965296E-2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3-416B-A694-E2EA70F007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3-416B-A694-E2EA70F00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10.50'!$Z$44:$Z$60</c:f>
              <c:numCache>
                <c:formatCode>#,##0</c:formatCode>
                <c:ptCount val="17"/>
                <c:pt idx="0">
                  <c:v>4</c:v>
                </c:pt>
                <c:pt idx="1">
                  <c:v>134</c:v>
                </c:pt>
                <c:pt idx="2">
                  <c:v>472</c:v>
                </c:pt>
                <c:pt idx="3">
                  <c:v>915</c:v>
                </c:pt>
                <c:pt idx="4">
                  <c:v>1399</c:v>
                </c:pt>
                <c:pt idx="5">
                  <c:v>1311</c:v>
                </c:pt>
                <c:pt idx="6">
                  <c:v>1051</c:v>
                </c:pt>
                <c:pt idx="7">
                  <c:v>881</c:v>
                </c:pt>
                <c:pt idx="8">
                  <c:v>834</c:v>
                </c:pt>
                <c:pt idx="9">
                  <c:v>710</c:v>
                </c:pt>
                <c:pt idx="10">
                  <c:v>711</c:v>
                </c:pt>
                <c:pt idx="11">
                  <c:v>572</c:v>
                </c:pt>
                <c:pt idx="12">
                  <c:v>284</c:v>
                </c:pt>
                <c:pt idx="13">
                  <c:v>98</c:v>
                </c:pt>
                <c:pt idx="14">
                  <c:v>26</c:v>
                </c:pt>
                <c:pt idx="15">
                  <c:v>13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2-493A-8AC4-6E3FE4F7CC34}"/>
            </c:ext>
          </c:extLst>
        </c:ser>
        <c:ser>
          <c:idx val="1"/>
          <c:order val="1"/>
          <c:tx>
            <c:strRef>
              <c:f>'Table 10.50'!$S$62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10.50'!$Z$63:$Z$79</c:f>
              <c:numCache>
                <c:formatCode>#,##0</c:formatCode>
                <c:ptCount val="17"/>
                <c:pt idx="0">
                  <c:v>8</c:v>
                </c:pt>
                <c:pt idx="1">
                  <c:v>157</c:v>
                </c:pt>
                <c:pt idx="2">
                  <c:v>426</c:v>
                </c:pt>
                <c:pt idx="3">
                  <c:v>929</c:v>
                </c:pt>
                <c:pt idx="4">
                  <c:v>1294</c:v>
                </c:pt>
                <c:pt idx="5">
                  <c:v>1146</c:v>
                </c:pt>
                <c:pt idx="6">
                  <c:v>978</c:v>
                </c:pt>
                <c:pt idx="7">
                  <c:v>822</c:v>
                </c:pt>
                <c:pt idx="8">
                  <c:v>836</c:v>
                </c:pt>
                <c:pt idx="9">
                  <c:v>737</c:v>
                </c:pt>
                <c:pt idx="10">
                  <c:v>765</c:v>
                </c:pt>
                <c:pt idx="11">
                  <c:v>562</c:v>
                </c:pt>
                <c:pt idx="12">
                  <c:v>245</c:v>
                </c:pt>
                <c:pt idx="13">
                  <c:v>65</c:v>
                </c:pt>
                <c:pt idx="14">
                  <c:v>28</c:v>
                </c:pt>
                <c:pt idx="15">
                  <c:v>10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B2-493A-8AC4-6E3FE4F7C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10.50'!$Z$83:$Z$90</c:f>
              <c:numCache>
                <c:formatCode>#,##0</c:formatCode>
                <c:ptCount val="8"/>
                <c:pt idx="0">
                  <c:v>953</c:v>
                </c:pt>
                <c:pt idx="1">
                  <c:v>1547</c:v>
                </c:pt>
                <c:pt idx="2">
                  <c:v>782</c:v>
                </c:pt>
                <c:pt idx="3">
                  <c:v>413</c:v>
                </c:pt>
                <c:pt idx="4">
                  <c:v>414</c:v>
                </c:pt>
                <c:pt idx="5">
                  <c:v>436</c:v>
                </c:pt>
                <c:pt idx="6">
                  <c:v>302</c:v>
                </c:pt>
                <c:pt idx="7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7-45F7-9836-7A35F5CC5024}"/>
            </c:ext>
          </c:extLst>
        </c:ser>
        <c:ser>
          <c:idx val="1"/>
          <c:order val="1"/>
          <c:tx>
            <c:strRef>
              <c:f>'Table 10.50'!$S$92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10.50'!$Z$93:$Z$100</c:f>
              <c:numCache>
                <c:formatCode>#,##0</c:formatCode>
                <c:ptCount val="8"/>
                <c:pt idx="0">
                  <c:v>641</c:v>
                </c:pt>
                <c:pt idx="1">
                  <c:v>1870</c:v>
                </c:pt>
                <c:pt idx="2">
                  <c:v>165</c:v>
                </c:pt>
                <c:pt idx="3">
                  <c:v>772</c:v>
                </c:pt>
                <c:pt idx="4">
                  <c:v>1109</c:v>
                </c:pt>
                <c:pt idx="5">
                  <c:v>538</c:v>
                </c:pt>
                <c:pt idx="6">
                  <c:v>34</c:v>
                </c:pt>
                <c:pt idx="7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57-45F7-9836-7A35F5CC5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10.1'!$U$8:$Y$8</c:f>
              <c:numCache>
                <c:formatCode>#,##0</c:formatCode>
                <c:ptCount val="5"/>
                <c:pt idx="1">
                  <c:v>35100</c:v>
                </c:pt>
                <c:pt idx="2">
                  <c:v>37703.79</c:v>
                </c:pt>
                <c:pt idx="3">
                  <c:v>37632.03</c:v>
                </c:pt>
                <c:pt idx="4">
                  <c:v>38703.5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5-4A3F-A0DA-37A3AD44F1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C5-4A3F-A0DA-37A3AD44F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10.5'!$V$8:$Z$8</c:f>
              <c:numCache>
                <c:formatCode>#,##0</c:formatCode>
                <c:ptCount val="5"/>
                <c:pt idx="0">
                  <c:v>18736.669999999998</c:v>
                </c:pt>
                <c:pt idx="1">
                  <c:v>22230</c:v>
                </c:pt>
                <c:pt idx="2">
                  <c:v>15124.5</c:v>
                </c:pt>
                <c:pt idx="3">
                  <c:v>14297.43</c:v>
                </c:pt>
                <c:pt idx="4">
                  <c:v>17730.7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4E-40ED-BB48-AD83925F6E1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4E-40ED-BB48-AD83925F6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10.50'!$V$8:$Z$8</c:f>
              <c:numCache>
                <c:formatCode>#,##0</c:formatCode>
                <c:ptCount val="5"/>
                <c:pt idx="0">
                  <c:v>42585.67</c:v>
                </c:pt>
                <c:pt idx="1">
                  <c:v>44903.03</c:v>
                </c:pt>
                <c:pt idx="2">
                  <c:v>45221.45</c:v>
                </c:pt>
                <c:pt idx="3">
                  <c:v>46336</c:v>
                </c:pt>
                <c:pt idx="4">
                  <c:v>47802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2-4E68-BCA7-5B4E72F8D0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2-4E68-BCA7-5B4E72F8D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10.51'!$U$4:$Y$4</c:f>
              <c:numCache>
                <c:formatCode>#,##0</c:formatCode>
                <c:ptCount val="5"/>
                <c:pt idx="1">
                  <c:v>6329</c:v>
                </c:pt>
                <c:pt idx="2">
                  <c:v>6536</c:v>
                </c:pt>
                <c:pt idx="3">
                  <c:v>7103</c:v>
                </c:pt>
                <c:pt idx="4">
                  <c:v>8858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B-42EA-8130-85080CD66BEE}"/>
            </c:ext>
          </c:extLst>
        </c:ser>
        <c:ser>
          <c:idx val="1"/>
          <c:order val="1"/>
          <c:tx>
            <c:strRef>
              <c:f>'Table 10.51'!$S$7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10.51'!$U$7:$Y$7</c:f>
              <c:numCache>
                <c:formatCode>#,##0</c:formatCode>
                <c:ptCount val="5"/>
                <c:pt idx="1">
                  <c:v>4055</c:v>
                </c:pt>
                <c:pt idx="2">
                  <c:v>4242</c:v>
                </c:pt>
                <c:pt idx="3">
                  <c:v>4715</c:v>
                </c:pt>
                <c:pt idx="4">
                  <c:v>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B-42EA-8130-85080CD66BEE}"/>
            </c:ext>
          </c:extLst>
        </c:ser>
        <c:ser>
          <c:idx val="2"/>
          <c:order val="2"/>
          <c:tx>
            <c:strRef>
              <c:f>'Table 10.51'!$S$11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10.51'!$U$11:$Y$11</c:f>
              <c:numCache>
                <c:formatCode>#,##0</c:formatCode>
                <c:ptCount val="5"/>
                <c:pt idx="1">
                  <c:v>5595</c:v>
                </c:pt>
                <c:pt idx="2">
                  <c:v>5731</c:v>
                </c:pt>
                <c:pt idx="3">
                  <c:v>6231</c:v>
                </c:pt>
                <c:pt idx="4">
                  <c:v>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B-42EA-8130-85080CD66BEE}"/>
            </c:ext>
          </c:extLst>
        </c:ser>
        <c:ser>
          <c:idx val="3"/>
          <c:order val="3"/>
          <c:tx>
            <c:strRef>
              <c:f>'Table 10.51'!$S$12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10.51'!$U$12:$Y$12</c:f>
              <c:numCache>
                <c:formatCode>#,##0</c:formatCode>
                <c:ptCount val="5"/>
                <c:pt idx="1">
                  <c:v>736</c:v>
                </c:pt>
                <c:pt idx="2">
                  <c:v>802</c:v>
                </c:pt>
                <c:pt idx="3">
                  <c:v>872</c:v>
                </c:pt>
                <c:pt idx="4">
                  <c:v>1106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2B-42EA-8130-85080CD66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10.51'!$AB$15:$AB$33</c:f>
              <c:numCache>
                <c:formatCode>0.0%</c:formatCode>
                <c:ptCount val="19"/>
                <c:pt idx="0">
                  <c:v>0.14717460317460318</c:v>
                </c:pt>
                <c:pt idx="1">
                  <c:v>4.1904761904761906E-3</c:v>
                </c:pt>
                <c:pt idx="2">
                  <c:v>7.5936507936507941E-2</c:v>
                </c:pt>
                <c:pt idx="3">
                  <c:v>1.307936507936508E-2</c:v>
                </c:pt>
                <c:pt idx="4">
                  <c:v>4.4571428571428574E-2</c:v>
                </c:pt>
                <c:pt idx="5">
                  <c:v>2.7682539682539684E-2</c:v>
                </c:pt>
                <c:pt idx="6">
                  <c:v>8.6984126984126983E-2</c:v>
                </c:pt>
                <c:pt idx="7">
                  <c:v>6.9841269841269843E-2</c:v>
                </c:pt>
                <c:pt idx="8">
                  <c:v>3.1619047619047616E-2</c:v>
                </c:pt>
                <c:pt idx="9">
                  <c:v>5.7142857142857143E-3</c:v>
                </c:pt>
                <c:pt idx="10">
                  <c:v>1.8920634920634921E-2</c:v>
                </c:pt>
                <c:pt idx="11">
                  <c:v>7.2380952380952379E-3</c:v>
                </c:pt>
                <c:pt idx="12">
                  <c:v>2.0063492063492065E-2</c:v>
                </c:pt>
                <c:pt idx="13">
                  <c:v>0.15542857142857142</c:v>
                </c:pt>
                <c:pt idx="14">
                  <c:v>3.7206349206349208E-2</c:v>
                </c:pt>
                <c:pt idx="15">
                  <c:v>7.4031746031746032E-2</c:v>
                </c:pt>
                <c:pt idx="16">
                  <c:v>7.8476190476190477E-2</c:v>
                </c:pt>
                <c:pt idx="17">
                  <c:v>6.0952380952380954E-3</c:v>
                </c:pt>
                <c:pt idx="18">
                  <c:v>2.1460317460317461E-2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1-45BE-ABF5-051B4C6062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91-45BE-ABF5-051B4C606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10.51'!$Y$44:$Y$60</c:f>
              <c:numCache>
                <c:formatCode>#,##0</c:formatCode>
                <c:ptCount val="17"/>
                <c:pt idx="0">
                  <c:v>11</c:v>
                </c:pt>
                <c:pt idx="1">
                  <c:v>130</c:v>
                </c:pt>
                <c:pt idx="2">
                  <c:v>294</c:v>
                </c:pt>
                <c:pt idx="3">
                  <c:v>594</c:v>
                </c:pt>
                <c:pt idx="4">
                  <c:v>880</c:v>
                </c:pt>
                <c:pt idx="5">
                  <c:v>578</c:v>
                </c:pt>
                <c:pt idx="6">
                  <c:v>415</c:v>
                </c:pt>
                <c:pt idx="7">
                  <c:v>390</c:v>
                </c:pt>
                <c:pt idx="8">
                  <c:v>431</c:v>
                </c:pt>
                <c:pt idx="9">
                  <c:v>399</c:v>
                </c:pt>
                <c:pt idx="10">
                  <c:v>384</c:v>
                </c:pt>
                <c:pt idx="11">
                  <c:v>355</c:v>
                </c:pt>
                <c:pt idx="12">
                  <c:v>170</c:v>
                </c:pt>
                <c:pt idx="13">
                  <c:v>78</c:v>
                </c:pt>
                <c:pt idx="14">
                  <c:v>28</c:v>
                </c:pt>
                <c:pt idx="15">
                  <c:v>17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F-4AD1-90C4-ACDC2425A0F5}"/>
            </c:ext>
          </c:extLst>
        </c:ser>
        <c:ser>
          <c:idx val="1"/>
          <c:order val="1"/>
          <c:tx>
            <c:strRef>
              <c:f>'Table 10.51'!$S$62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10.51'!$Y$63:$Y$79</c:f>
              <c:numCache>
                <c:formatCode>#,##0</c:formatCode>
                <c:ptCount val="17"/>
                <c:pt idx="0">
                  <c:v>14</c:v>
                </c:pt>
                <c:pt idx="1">
                  <c:v>128</c:v>
                </c:pt>
                <c:pt idx="2">
                  <c:v>230</c:v>
                </c:pt>
                <c:pt idx="3">
                  <c:v>337</c:v>
                </c:pt>
                <c:pt idx="4">
                  <c:v>531</c:v>
                </c:pt>
                <c:pt idx="5">
                  <c:v>357</c:v>
                </c:pt>
                <c:pt idx="6">
                  <c:v>315</c:v>
                </c:pt>
                <c:pt idx="7">
                  <c:v>287</c:v>
                </c:pt>
                <c:pt idx="8">
                  <c:v>361</c:v>
                </c:pt>
                <c:pt idx="9">
                  <c:v>311</c:v>
                </c:pt>
                <c:pt idx="10">
                  <c:v>375</c:v>
                </c:pt>
                <c:pt idx="11">
                  <c:v>263</c:v>
                </c:pt>
                <c:pt idx="12">
                  <c:v>98</c:v>
                </c:pt>
                <c:pt idx="13">
                  <c:v>45</c:v>
                </c:pt>
                <c:pt idx="14">
                  <c:v>20</c:v>
                </c:pt>
                <c:pt idx="15">
                  <c:v>17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F-4AD1-90C4-ACDC2425A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10.51'!$Y$83:$Y$90</c:f>
              <c:numCache>
                <c:formatCode>#,##0</c:formatCode>
                <c:ptCount val="8"/>
                <c:pt idx="0">
                  <c:v>279</c:v>
                </c:pt>
                <c:pt idx="1">
                  <c:v>169</c:v>
                </c:pt>
                <c:pt idx="2">
                  <c:v>388</c:v>
                </c:pt>
                <c:pt idx="3">
                  <c:v>108</c:v>
                </c:pt>
                <c:pt idx="4">
                  <c:v>78</c:v>
                </c:pt>
                <c:pt idx="5">
                  <c:v>119</c:v>
                </c:pt>
                <c:pt idx="6">
                  <c:v>334</c:v>
                </c:pt>
                <c:pt idx="7">
                  <c:v>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BB4-80E1-15254B7ACBFE}"/>
            </c:ext>
          </c:extLst>
        </c:ser>
        <c:ser>
          <c:idx val="1"/>
          <c:order val="1"/>
          <c:tx>
            <c:strRef>
              <c:f>'Table 10.51'!$S$92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10.51'!$Y$93:$Y$100</c:f>
              <c:numCache>
                <c:formatCode>#,##0</c:formatCode>
                <c:ptCount val="8"/>
                <c:pt idx="0">
                  <c:v>161</c:v>
                </c:pt>
                <c:pt idx="1">
                  <c:v>344</c:v>
                </c:pt>
                <c:pt idx="2">
                  <c:v>56</c:v>
                </c:pt>
                <c:pt idx="3">
                  <c:v>369</c:v>
                </c:pt>
                <c:pt idx="4">
                  <c:v>330</c:v>
                </c:pt>
                <c:pt idx="5">
                  <c:v>242</c:v>
                </c:pt>
                <c:pt idx="6">
                  <c:v>11</c:v>
                </c:pt>
                <c:pt idx="7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3-4BB4-80E1-15254B7AC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10.51'!$U$8:$Y$8</c:f>
              <c:numCache>
                <c:formatCode>#,##0</c:formatCode>
                <c:ptCount val="5"/>
                <c:pt idx="1">
                  <c:v>29200</c:v>
                </c:pt>
                <c:pt idx="2">
                  <c:v>31550.720000000001</c:v>
                </c:pt>
                <c:pt idx="3">
                  <c:v>30000</c:v>
                </c:pt>
                <c:pt idx="4">
                  <c:v>33108.11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4-4D2D-A921-50967361EF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4-4D2D-A921-50967361E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10.51'!$V$4:$Z$4</c:f>
              <c:numCache>
                <c:formatCode>#,##0</c:formatCode>
                <c:ptCount val="5"/>
                <c:pt idx="0">
                  <c:v>6329</c:v>
                </c:pt>
                <c:pt idx="1">
                  <c:v>6536</c:v>
                </c:pt>
                <c:pt idx="2">
                  <c:v>7103</c:v>
                </c:pt>
                <c:pt idx="3">
                  <c:v>8858</c:v>
                </c:pt>
                <c:pt idx="4">
                  <c:v>7871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9-4B7B-8E7B-7D56A091497C}"/>
            </c:ext>
          </c:extLst>
        </c:ser>
        <c:ser>
          <c:idx val="1"/>
          <c:order val="1"/>
          <c:tx>
            <c:strRef>
              <c:f>'Table 10.51'!$S$7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10.51'!$V$7:$Z$7</c:f>
              <c:numCache>
                <c:formatCode>#,##0</c:formatCode>
                <c:ptCount val="5"/>
                <c:pt idx="0">
                  <c:v>4055</c:v>
                </c:pt>
                <c:pt idx="1">
                  <c:v>4242</c:v>
                </c:pt>
                <c:pt idx="2">
                  <c:v>4715</c:v>
                </c:pt>
                <c:pt idx="3">
                  <c:v>6075</c:v>
                </c:pt>
                <c:pt idx="4">
                  <c:v>5284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9-4B7B-8E7B-7D56A091497C}"/>
            </c:ext>
          </c:extLst>
        </c:ser>
        <c:ser>
          <c:idx val="2"/>
          <c:order val="2"/>
          <c:tx>
            <c:strRef>
              <c:f>'Table 10.51'!$S$11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10.51'!$V$11:$Z$11</c:f>
              <c:numCache>
                <c:formatCode>#,##0</c:formatCode>
                <c:ptCount val="5"/>
                <c:pt idx="0">
                  <c:v>5595</c:v>
                </c:pt>
                <c:pt idx="1">
                  <c:v>5731</c:v>
                </c:pt>
                <c:pt idx="2">
                  <c:v>6231</c:v>
                </c:pt>
                <c:pt idx="3">
                  <c:v>7757</c:v>
                </c:pt>
                <c:pt idx="4">
                  <c:v>6960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9-4B7B-8E7B-7D56A091497C}"/>
            </c:ext>
          </c:extLst>
        </c:ser>
        <c:ser>
          <c:idx val="3"/>
          <c:order val="3"/>
          <c:tx>
            <c:strRef>
              <c:f>'Table 10.51'!$S$12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10.51'!$V$12:$Z$12</c:f>
              <c:numCache>
                <c:formatCode>#,##0</c:formatCode>
                <c:ptCount val="5"/>
                <c:pt idx="0">
                  <c:v>736</c:v>
                </c:pt>
                <c:pt idx="1">
                  <c:v>802</c:v>
                </c:pt>
                <c:pt idx="2">
                  <c:v>872</c:v>
                </c:pt>
                <c:pt idx="3">
                  <c:v>1106</c:v>
                </c:pt>
                <c:pt idx="4">
                  <c:v>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69-4B7B-8E7B-7D56A0914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10.51'!$AB$15:$AB$33</c:f>
              <c:numCache>
                <c:formatCode>0.0%</c:formatCode>
                <c:ptCount val="19"/>
                <c:pt idx="0">
                  <c:v>0.14717460317460318</c:v>
                </c:pt>
                <c:pt idx="1">
                  <c:v>4.1904761904761906E-3</c:v>
                </c:pt>
                <c:pt idx="2">
                  <c:v>7.5936507936507941E-2</c:v>
                </c:pt>
                <c:pt idx="3">
                  <c:v>1.307936507936508E-2</c:v>
                </c:pt>
                <c:pt idx="4">
                  <c:v>4.4571428571428574E-2</c:v>
                </c:pt>
                <c:pt idx="5">
                  <c:v>2.7682539682539684E-2</c:v>
                </c:pt>
                <c:pt idx="6">
                  <c:v>8.6984126984126983E-2</c:v>
                </c:pt>
                <c:pt idx="7">
                  <c:v>6.9841269841269843E-2</c:v>
                </c:pt>
                <c:pt idx="8">
                  <c:v>3.1619047619047616E-2</c:v>
                </c:pt>
                <c:pt idx="9">
                  <c:v>5.7142857142857143E-3</c:v>
                </c:pt>
                <c:pt idx="10">
                  <c:v>1.8920634920634921E-2</c:v>
                </c:pt>
                <c:pt idx="11">
                  <c:v>7.2380952380952379E-3</c:v>
                </c:pt>
                <c:pt idx="12">
                  <c:v>2.0063492063492065E-2</c:v>
                </c:pt>
                <c:pt idx="13">
                  <c:v>0.15542857142857142</c:v>
                </c:pt>
                <c:pt idx="14">
                  <c:v>3.7206349206349208E-2</c:v>
                </c:pt>
                <c:pt idx="15">
                  <c:v>7.4031746031746032E-2</c:v>
                </c:pt>
                <c:pt idx="16">
                  <c:v>7.8476190476190477E-2</c:v>
                </c:pt>
                <c:pt idx="17">
                  <c:v>6.0952380952380954E-3</c:v>
                </c:pt>
                <c:pt idx="18">
                  <c:v>2.1460317460317461E-2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D-4D73-A7E6-07407D8575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DD-4D73-A7E6-07407D857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10.51'!$Z$44:$Z$60</c:f>
              <c:numCache>
                <c:formatCode>#,##0</c:formatCode>
                <c:ptCount val="17"/>
                <c:pt idx="0">
                  <c:v>7</c:v>
                </c:pt>
                <c:pt idx="1">
                  <c:v>102</c:v>
                </c:pt>
                <c:pt idx="2">
                  <c:v>233</c:v>
                </c:pt>
                <c:pt idx="3">
                  <c:v>484</c:v>
                </c:pt>
                <c:pt idx="4">
                  <c:v>758</c:v>
                </c:pt>
                <c:pt idx="5">
                  <c:v>486</c:v>
                </c:pt>
                <c:pt idx="6">
                  <c:v>361</c:v>
                </c:pt>
                <c:pt idx="7">
                  <c:v>276</c:v>
                </c:pt>
                <c:pt idx="8">
                  <c:v>386</c:v>
                </c:pt>
                <c:pt idx="9">
                  <c:v>339</c:v>
                </c:pt>
                <c:pt idx="10">
                  <c:v>326</c:v>
                </c:pt>
                <c:pt idx="11">
                  <c:v>290</c:v>
                </c:pt>
                <c:pt idx="12">
                  <c:v>160</c:v>
                </c:pt>
                <c:pt idx="13">
                  <c:v>60</c:v>
                </c:pt>
                <c:pt idx="14">
                  <c:v>14</c:v>
                </c:pt>
                <c:pt idx="15">
                  <c:v>22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EF-4B08-BE50-4707C46FDD86}"/>
            </c:ext>
          </c:extLst>
        </c:ser>
        <c:ser>
          <c:idx val="1"/>
          <c:order val="1"/>
          <c:tx>
            <c:strRef>
              <c:f>'Table 10.51'!$S$62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10.51'!$Z$63:$Z$79</c:f>
              <c:numCache>
                <c:formatCode>#,##0</c:formatCode>
                <c:ptCount val="17"/>
                <c:pt idx="0">
                  <c:v>11</c:v>
                </c:pt>
                <c:pt idx="1">
                  <c:v>105</c:v>
                </c:pt>
                <c:pt idx="2">
                  <c:v>247</c:v>
                </c:pt>
                <c:pt idx="3">
                  <c:v>375</c:v>
                </c:pt>
                <c:pt idx="4">
                  <c:v>535</c:v>
                </c:pt>
                <c:pt idx="5">
                  <c:v>371</c:v>
                </c:pt>
                <c:pt idx="6">
                  <c:v>286</c:v>
                </c:pt>
                <c:pt idx="7">
                  <c:v>281</c:v>
                </c:pt>
                <c:pt idx="8">
                  <c:v>318</c:v>
                </c:pt>
                <c:pt idx="9">
                  <c:v>301</c:v>
                </c:pt>
                <c:pt idx="10">
                  <c:v>322</c:v>
                </c:pt>
                <c:pt idx="11">
                  <c:v>230</c:v>
                </c:pt>
                <c:pt idx="12">
                  <c:v>86</c:v>
                </c:pt>
                <c:pt idx="13">
                  <c:v>33</c:v>
                </c:pt>
                <c:pt idx="14">
                  <c:v>26</c:v>
                </c:pt>
                <c:pt idx="15">
                  <c:v>10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EF-4B08-BE50-4707C46FD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10.51'!$Z$83:$Z$90</c:f>
              <c:numCache>
                <c:formatCode>#,##0</c:formatCode>
                <c:ptCount val="8"/>
                <c:pt idx="0">
                  <c:v>267</c:v>
                </c:pt>
                <c:pt idx="1">
                  <c:v>144</c:v>
                </c:pt>
                <c:pt idx="2">
                  <c:v>380</c:v>
                </c:pt>
                <c:pt idx="3">
                  <c:v>93</c:v>
                </c:pt>
                <c:pt idx="4">
                  <c:v>64</c:v>
                </c:pt>
                <c:pt idx="5">
                  <c:v>112</c:v>
                </c:pt>
                <c:pt idx="6">
                  <c:v>310</c:v>
                </c:pt>
                <c:pt idx="7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086-B9C3-B53FFE297751}"/>
            </c:ext>
          </c:extLst>
        </c:ser>
        <c:ser>
          <c:idx val="1"/>
          <c:order val="1"/>
          <c:tx>
            <c:strRef>
              <c:f>'Table 10.51'!$S$92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10.51'!$Z$93:$Z$100</c:f>
              <c:numCache>
                <c:formatCode>#,##0</c:formatCode>
                <c:ptCount val="8"/>
                <c:pt idx="0">
                  <c:v>167</c:v>
                </c:pt>
                <c:pt idx="1">
                  <c:v>299</c:v>
                </c:pt>
                <c:pt idx="2">
                  <c:v>66</c:v>
                </c:pt>
                <c:pt idx="3">
                  <c:v>354</c:v>
                </c:pt>
                <c:pt idx="4">
                  <c:v>311</c:v>
                </c:pt>
                <c:pt idx="5">
                  <c:v>253</c:v>
                </c:pt>
                <c:pt idx="6">
                  <c:v>20</c:v>
                </c:pt>
                <c:pt idx="7">
                  <c:v>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18-4086-B9C3-B53FFE297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10.6'!$U$4:$Y$4</c:f>
              <c:numCache>
                <c:formatCode>#,##0</c:formatCode>
                <c:ptCount val="5"/>
                <c:pt idx="1">
                  <c:v>17197</c:v>
                </c:pt>
                <c:pt idx="2">
                  <c:v>16864</c:v>
                </c:pt>
                <c:pt idx="3">
                  <c:v>18084</c:v>
                </c:pt>
                <c:pt idx="4">
                  <c:v>19106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D-491D-BFBC-2D00B8FE2CCA}"/>
            </c:ext>
          </c:extLst>
        </c:ser>
        <c:ser>
          <c:idx val="1"/>
          <c:order val="1"/>
          <c:tx>
            <c:strRef>
              <c:f>'Table 10.6'!$S$7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10.6'!$U$7:$Y$7</c:f>
              <c:numCache>
                <c:formatCode>#,##0</c:formatCode>
                <c:ptCount val="5"/>
                <c:pt idx="1">
                  <c:v>12261</c:v>
                </c:pt>
                <c:pt idx="2">
                  <c:v>12237</c:v>
                </c:pt>
                <c:pt idx="3">
                  <c:v>12905</c:v>
                </c:pt>
                <c:pt idx="4">
                  <c:v>13727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D-491D-BFBC-2D00B8FE2CCA}"/>
            </c:ext>
          </c:extLst>
        </c:ser>
        <c:ser>
          <c:idx val="2"/>
          <c:order val="2"/>
          <c:tx>
            <c:strRef>
              <c:f>'Table 10.6'!$S$11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10.6'!$U$11:$Y$11</c:f>
              <c:numCache>
                <c:formatCode>#,##0</c:formatCode>
                <c:ptCount val="5"/>
                <c:pt idx="1">
                  <c:v>14767</c:v>
                </c:pt>
                <c:pt idx="2">
                  <c:v>14540</c:v>
                </c:pt>
                <c:pt idx="3">
                  <c:v>15567</c:v>
                </c:pt>
                <c:pt idx="4">
                  <c:v>16410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D-491D-BFBC-2D00B8FE2CCA}"/>
            </c:ext>
          </c:extLst>
        </c:ser>
        <c:ser>
          <c:idx val="3"/>
          <c:order val="3"/>
          <c:tx>
            <c:strRef>
              <c:f>'Table 10.6'!$S$12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10.6'!$U$12:$Y$12</c:f>
              <c:numCache>
                <c:formatCode>#,##0</c:formatCode>
                <c:ptCount val="5"/>
                <c:pt idx="1">
                  <c:v>2430</c:v>
                </c:pt>
                <c:pt idx="2">
                  <c:v>2323</c:v>
                </c:pt>
                <c:pt idx="3">
                  <c:v>2517</c:v>
                </c:pt>
                <c:pt idx="4">
                  <c:v>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7D-491D-BFBC-2D00B8FE2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10.51'!$V$8:$Z$8</c:f>
              <c:numCache>
                <c:formatCode>#,##0</c:formatCode>
                <c:ptCount val="5"/>
                <c:pt idx="0">
                  <c:v>29200</c:v>
                </c:pt>
                <c:pt idx="1">
                  <c:v>31550.720000000001</c:v>
                </c:pt>
                <c:pt idx="2">
                  <c:v>30000</c:v>
                </c:pt>
                <c:pt idx="3">
                  <c:v>33108.11</c:v>
                </c:pt>
                <c:pt idx="4">
                  <c:v>31353.77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E-4C01-99A9-C52B980FB8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AE-4C01-99A9-C52B980FB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10.52'!$U$4:$Y$4</c:f>
              <c:numCache>
                <c:formatCode>#,##0</c:formatCode>
                <c:ptCount val="5"/>
                <c:pt idx="1">
                  <c:v>1060</c:v>
                </c:pt>
                <c:pt idx="2">
                  <c:v>1051</c:v>
                </c:pt>
                <c:pt idx="3">
                  <c:v>1162</c:v>
                </c:pt>
                <c:pt idx="4">
                  <c:v>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9-40F7-8622-95553C1B8628}"/>
            </c:ext>
          </c:extLst>
        </c:ser>
        <c:ser>
          <c:idx val="1"/>
          <c:order val="1"/>
          <c:tx>
            <c:strRef>
              <c:f>'Table 10.52'!$S$7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10.52'!$U$7:$Y$7</c:f>
              <c:numCache>
                <c:formatCode>#,##0</c:formatCode>
                <c:ptCount val="5"/>
                <c:pt idx="1">
                  <c:v>690</c:v>
                </c:pt>
                <c:pt idx="2">
                  <c:v>708</c:v>
                </c:pt>
                <c:pt idx="3">
                  <c:v>776</c:v>
                </c:pt>
                <c:pt idx="4">
                  <c:v>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D9-40F7-8622-95553C1B8628}"/>
            </c:ext>
          </c:extLst>
        </c:ser>
        <c:ser>
          <c:idx val="2"/>
          <c:order val="2"/>
          <c:tx>
            <c:strRef>
              <c:f>'Table 10.52'!$S$11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10.52'!$U$11:$Y$11</c:f>
              <c:numCache>
                <c:formatCode>#,##0</c:formatCode>
                <c:ptCount val="5"/>
                <c:pt idx="1">
                  <c:v>766</c:v>
                </c:pt>
                <c:pt idx="2">
                  <c:v>777</c:v>
                </c:pt>
                <c:pt idx="3">
                  <c:v>860</c:v>
                </c:pt>
                <c:pt idx="4">
                  <c:v>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D9-40F7-8622-95553C1B8628}"/>
            </c:ext>
          </c:extLst>
        </c:ser>
        <c:ser>
          <c:idx val="3"/>
          <c:order val="3"/>
          <c:tx>
            <c:strRef>
              <c:f>'Table 10.52'!$S$12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10.52'!$U$12:$Y$12</c:f>
              <c:numCache>
                <c:formatCode>#,##0</c:formatCode>
                <c:ptCount val="5"/>
                <c:pt idx="1">
                  <c:v>295</c:v>
                </c:pt>
                <c:pt idx="2">
                  <c:v>275</c:v>
                </c:pt>
                <c:pt idx="3">
                  <c:v>302</c:v>
                </c:pt>
                <c:pt idx="4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D9-40F7-8622-95553C1B8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10.52'!$AB$15:$AB$33</c:f>
              <c:numCache>
                <c:formatCode>0.0%</c:formatCode>
                <c:ptCount val="19"/>
                <c:pt idx="0">
                  <c:v>0.15089913995308835</c:v>
                </c:pt>
                <c:pt idx="1">
                  <c:v>0</c:v>
                </c:pt>
                <c:pt idx="2">
                  <c:v>4.0656763096168884E-2</c:v>
                </c:pt>
                <c:pt idx="3">
                  <c:v>0</c:v>
                </c:pt>
                <c:pt idx="4">
                  <c:v>7.2713057075840498E-2</c:v>
                </c:pt>
                <c:pt idx="5">
                  <c:v>4.691164972634871E-2</c:v>
                </c:pt>
                <c:pt idx="6">
                  <c:v>7.4276778733385451E-2</c:v>
                </c:pt>
                <c:pt idx="7">
                  <c:v>0.18686473807662235</c:v>
                </c:pt>
                <c:pt idx="8">
                  <c:v>3.5183737294761534E-2</c:v>
                </c:pt>
                <c:pt idx="9">
                  <c:v>0</c:v>
                </c:pt>
                <c:pt idx="10">
                  <c:v>1.5637216575449569E-2</c:v>
                </c:pt>
                <c:pt idx="11">
                  <c:v>1.0946051602814699E-2</c:v>
                </c:pt>
                <c:pt idx="12">
                  <c:v>3.1274433150899138E-2</c:v>
                </c:pt>
                <c:pt idx="13">
                  <c:v>3.8311180609851447E-2</c:v>
                </c:pt>
                <c:pt idx="14">
                  <c:v>3.7529319781078971E-2</c:v>
                </c:pt>
                <c:pt idx="15">
                  <c:v>4.2220484753713837E-2</c:v>
                </c:pt>
                <c:pt idx="16">
                  <c:v>3.7529319781078971E-2</c:v>
                </c:pt>
                <c:pt idx="17">
                  <c:v>1.0164190774042221E-2</c:v>
                </c:pt>
                <c:pt idx="18">
                  <c:v>1.4855355746677092E-2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8B2-840B-CDFD933EF9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8B2-840B-CDFD933EF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10.52'!$Y$44:$Y$60</c:f>
              <c:numCache>
                <c:formatCode>#,##0</c:formatCode>
                <c:ptCount val="17"/>
                <c:pt idx="0">
                  <c:v>7</c:v>
                </c:pt>
                <c:pt idx="1">
                  <c:v>18</c:v>
                </c:pt>
                <c:pt idx="2">
                  <c:v>36</c:v>
                </c:pt>
                <c:pt idx="3">
                  <c:v>57</c:v>
                </c:pt>
                <c:pt idx="4">
                  <c:v>46</c:v>
                </c:pt>
                <c:pt idx="5">
                  <c:v>56</c:v>
                </c:pt>
                <c:pt idx="6">
                  <c:v>39</c:v>
                </c:pt>
                <c:pt idx="7">
                  <c:v>44</c:v>
                </c:pt>
                <c:pt idx="8">
                  <c:v>73</c:v>
                </c:pt>
                <c:pt idx="9">
                  <c:v>58</c:v>
                </c:pt>
                <c:pt idx="10">
                  <c:v>69</c:v>
                </c:pt>
                <c:pt idx="11">
                  <c:v>50</c:v>
                </c:pt>
                <c:pt idx="12">
                  <c:v>47</c:v>
                </c:pt>
                <c:pt idx="13">
                  <c:v>16</c:v>
                </c:pt>
                <c:pt idx="14">
                  <c:v>14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6-4512-B871-00A0F5990820}"/>
            </c:ext>
          </c:extLst>
        </c:ser>
        <c:ser>
          <c:idx val="1"/>
          <c:order val="1"/>
          <c:tx>
            <c:strRef>
              <c:f>'Table 10.52'!$S$62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10.52'!$Y$63:$Y$79</c:f>
              <c:numCache>
                <c:formatCode>#,##0</c:formatCode>
                <c:ptCount val="17"/>
                <c:pt idx="0">
                  <c:v>11</c:v>
                </c:pt>
                <c:pt idx="1">
                  <c:v>17</c:v>
                </c:pt>
                <c:pt idx="2">
                  <c:v>27</c:v>
                </c:pt>
                <c:pt idx="3">
                  <c:v>62</c:v>
                </c:pt>
                <c:pt idx="4">
                  <c:v>53</c:v>
                </c:pt>
                <c:pt idx="5">
                  <c:v>79</c:v>
                </c:pt>
                <c:pt idx="6">
                  <c:v>35</c:v>
                </c:pt>
                <c:pt idx="7">
                  <c:v>57</c:v>
                </c:pt>
                <c:pt idx="8">
                  <c:v>42</c:v>
                </c:pt>
                <c:pt idx="9">
                  <c:v>67</c:v>
                </c:pt>
                <c:pt idx="10">
                  <c:v>64</c:v>
                </c:pt>
                <c:pt idx="11">
                  <c:v>51</c:v>
                </c:pt>
                <c:pt idx="12">
                  <c:v>49</c:v>
                </c:pt>
                <c:pt idx="13">
                  <c:v>17</c:v>
                </c:pt>
                <c:pt idx="14">
                  <c:v>11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6-4512-B871-00A0F5990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10.52'!$Y$83:$Y$90</c:f>
              <c:numCache>
                <c:formatCode>#,##0</c:formatCode>
                <c:ptCount val="8"/>
                <c:pt idx="0">
                  <c:v>48</c:v>
                </c:pt>
                <c:pt idx="1">
                  <c:v>29</c:v>
                </c:pt>
                <c:pt idx="2">
                  <c:v>54</c:v>
                </c:pt>
                <c:pt idx="3">
                  <c:v>21</c:v>
                </c:pt>
                <c:pt idx="4">
                  <c:v>7</c:v>
                </c:pt>
                <c:pt idx="5">
                  <c:v>20</c:v>
                </c:pt>
                <c:pt idx="6">
                  <c:v>20</c:v>
                </c:pt>
                <c:pt idx="7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3-4FBA-867B-B8DE5F3635A1}"/>
            </c:ext>
          </c:extLst>
        </c:ser>
        <c:ser>
          <c:idx val="1"/>
          <c:order val="1"/>
          <c:tx>
            <c:strRef>
              <c:f>'Table 10.52'!$S$92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10.52'!$Y$93:$Y$100</c:f>
              <c:numCache>
                <c:formatCode>#,##0</c:formatCode>
                <c:ptCount val="8"/>
                <c:pt idx="0">
                  <c:v>32</c:v>
                </c:pt>
                <c:pt idx="1">
                  <c:v>47</c:v>
                </c:pt>
                <c:pt idx="2">
                  <c:v>10</c:v>
                </c:pt>
                <c:pt idx="3">
                  <c:v>66</c:v>
                </c:pt>
                <c:pt idx="4">
                  <c:v>46</c:v>
                </c:pt>
                <c:pt idx="5">
                  <c:v>40</c:v>
                </c:pt>
                <c:pt idx="6">
                  <c:v>5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3-4FBA-867B-B8DE5F363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10.52'!$U$8:$Y$8</c:f>
              <c:numCache>
                <c:formatCode>#,##0</c:formatCode>
                <c:ptCount val="5"/>
                <c:pt idx="1">
                  <c:v>24570.94</c:v>
                </c:pt>
                <c:pt idx="2">
                  <c:v>26000</c:v>
                </c:pt>
                <c:pt idx="3">
                  <c:v>26694</c:v>
                </c:pt>
                <c:pt idx="4">
                  <c:v>25532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8-4575-9B84-4C3BE2B6C5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8-4575-9B84-4C3BE2B6C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10.52'!$V$4:$Z$4</c:f>
              <c:numCache>
                <c:formatCode>#,##0</c:formatCode>
                <c:ptCount val="5"/>
                <c:pt idx="0">
                  <c:v>1060</c:v>
                </c:pt>
                <c:pt idx="1">
                  <c:v>1051</c:v>
                </c:pt>
                <c:pt idx="2">
                  <c:v>1162</c:v>
                </c:pt>
                <c:pt idx="3">
                  <c:v>1296</c:v>
                </c:pt>
                <c:pt idx="4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3-4BEB-B70C-EA3AEB91D1A1}"/>
            </c:ext>
          </c:extLst>
        </c:ser>
        <c:ser>
          <c:idx val="1"/>
          <c:order val="1"/>
          <c:tx>
            <c:strRef>
              <c:f>'Table 10.52'!$S$7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10.52'!$V$7:$Z$7</c:f>
              <c:numCache>
                <c:formatCode>#,##0</c:formatCode>
                <c:ptCount val="5"/>
                <c:pt idx="0">
                  <c:v>690</c:v>
                </c:pt>
                <c:pt idx="1">
                  <c:v>708</c:v>
                </c:pt>
                <c:pt idx="2">
                  <c:v>776</c:v>
                </c:pt>
                <c:pt idx="3">
                  <c:v>872</c:v>
                </c:pt>
                <c:pt idx="4">
                  <c:v>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83-4BEB-B70C-EA3AEB91D1A1}"/>
            </c:ext>
          </c:extLst>
        </c:ser>
        <c:ser>
          <c:idx val="2"/>
          <c:order val="2"/>
          <c:tx>
            <c:strRef>
              <c:f>'Table 10.52'!$S$11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10.52'!$V$11:$Z$11</c:f>
              <c:numCache>
                <c:formatCode>#,##0</c:formatCode>
                <c:ptCount val="5"/>
                <c:pt idx="0">
                  <c:v>766</c:v>
                </c:pt>
                <c:pt idx="1">
                  <c:v>777</c:v>
                </c:pt>
                <c:pt idx="2">
                  <c:v>860</c:v>
                </c:pt>
                <c:pt idx="3">
                  <c:v>945</c:v>
                </c:pt>
                <c:pt idx="4">
                  <c:v>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83-4BEB-B70C-EA3AEB91D1A1}"/>
            </c:ext>
          </c:extLst>
        </c:ser>
        <c:ser>
          <c:idx val="3"/>
          <c:order val="3"/>
          <c:tx>
            <c:strRef>
              <c:f>'Table 10.52'!$S$12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10.52'!$V$12:$Z$12</c:f>
              <c:numCache>
                <c:formatCode>#,##0</c:formatCode>
                <c:ptCount val="5"/>
                <c:pt idx="0">
                  <c:v>295</c:v>
                </c:pt>
                <c:pt idx="1">
                  <c:v>275</c:v>
                </c:pt>
                <c:pt idx="2">
                  <c:v>302</c:v>
                </c:pt>
                <c:pt idx="3">
                  <c:v>346</c:v>
                </c:pt>
                <c:pt idx="4">
                  <c:v>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83-4BEB-B70C-EA3AEB91D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10.52'!$AB$15:$AB$33</c:f>
              <c:numCache>
                <c:formatCode>0.0%</c:formatCode>
                <c:ptCount val="19"/>
                <c:pt idx="0">
                  <c:v>0.15089913995308835</c:v>
                </c:pt>
                <c:pt idx="1">
                  <c:v>0</c:v>
                </c:pt>
                <c:pt idx="2">
                  <c:v>4.0656763096168884E-2</c:v>
                </c:pt>
                <c:pt idx="3">
                  <c:v>0</c:v>
                </c:pt>
                <c:pt idx="4">
                  <c:v>7.2713057075840498E-2</c:v>
                </c:pt>
                <c:pt idx="5">
                  <c:v>4.691164972634871E-2</c:v>
                </c:pt>
                <c:pt idx="6">
                  <c:v>7.4276778733385451E-2</c:v>
                </c:pt>
                <c:pt idx="7">
                  <c:v>0.18686473807662235</c:v>
                </c:pt>
                <c:pt idx="8">
                  <c:v>3.5183737294761534E-2</c:v>
                </c:pt>
                <c:pt idx="9">
                  <c:v>0</c:v>
                </c:pt>
                <c:pt idx="10">
                  <c:v>1.5637216575449569E-2</c:v>
                </c:pt>
                <c:pt idx="11">
                  <c:v>1.0946051602814699E-2</c:v>
                </c:pt>
                <c:pt idx="12">
                  <c:v>3.1274433150899138E-2</c:v>
                </c:pt>
                <c:pt idx="13">
                  <c:v>3.8311180609851447E-2</c:v>
                </c:pt>
                <c:pt idx="14">
                  <c:v>3.7529319781078971E-2</c:v>
                </c:pt>
                <c:pt idx="15">
                  <c:v>4.2220484753713837E-2</c:v>
                </c:pt>
                <c:pt idx="16">
                  <c:v>3.7529319781078971E-2</c:v>
                </c:pt>
                <c:pt idx="17">
                  <c:v>1.0164190774042221E-2</c:v>
                </c:pt>
                <c:pt idx="18">
                  <c:v>1.4855355746677092E-2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4B-4C7E-B76E-CD0076FDED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4B-4C7E-B76E-CD0076FDE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10.52'!$Z$44:$Z$60</c:f>
              <c:numCache>
                <c:formatCode>#,##0</c:formatCode>
                <c:ptCount val="17"/>
                <c:pt idx="0">
                  <c:v>4</c:v>
                </c:pt>
                <c:pt idx="1">
                  <c:v>14</c:v>
                </c:pt>
                <c:pt idx="2">
                  <c:v>41</c:v>
                </c:pt>
                <c:pt idx="3">
                  <c:v>65</c:v>
                </c:pt>
                <c:pt idx="4">
                  <c:v>73</c:v>
                </c:pt>
                <c:pt idx="5">
                  <c:v>49</c:v>
                </c:pt>
                <c:pt idx="6">
                  <c:v>46</c:v>
                </c:pt>
                <c:pt idx="7">
                  <c:v>42</c:v>
                </c:pt>
                <c:pt idx="8">
                  <c:v>58</c:v>
                </c:pt>
                <c:pt idx="9">
                  <c:v>45</c:v>
                </c:pt>
                <c:pt idx="10">
                  <c:v>54</c:v>
                </c:pt>
                <c:pt idx="11">
                  <c:v>53</c:v>
                </c:pt>
                <c:pt idx="12">
                  <c:v>39</c:v>
                </c:pt>
                <c:pt idx="13">
                  <c:v>12</c:v>
                </c:pt>
                <c:pt idx="14">
                  <c:v>14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4-4F07-B4CA-12E5444263AB}"/>
            </c:ext>
          </c:extLst>
        </c:ser>
        <c:ser>
          <c:idx val="1"/>
          <c:order val="1"/>
          <c:tx>
            <c:strRef>
              <c:f>'Table 10.52'!$S$62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10.52'!$Z$63:$Z$79</c:f>
              <c:numCache>
                <c:formatCode>#,##0</c:formatCode>
                <c:ptCount val="17"/>
                <c:pt idx="0">
                  <c:v>14</c:v>
                </c:pt>
                <c:pt idx="1">
                  <c:v>12</c:v>
                </c:pt>
                <c:pt idx="2">
                  <c:v>39</c:v>
                </c:pt>
                <c:pt idx="3">
                  <c:v>62</c:v>
                </c:pt>
                <c:pt idx="4">
                  <c:v>59</c:v>
                </c:pt>
                <c:pt idx="5">
                  <c:v>83</c:v>
                </c:pt>
                <c:pt idx="6">
                  <c:v>44</c:v>
                </c:pt>
                <c:pt idx="7">
                  <c:v>55</c:v>
                </c:pt>
                <c:pt idx="8">
                  <c:v>47</c:v>
                </c:pt>
                <c:pt idx="9">
                  <c:v>58</c:v>
                </c:pt>
                <c:pt idx="10">
                  <c:v>62</c:v>
                </c:pt>
                <c:pt idx="11">
                  <c:v>55</c:v>
                </c:pt>
                <c:pt idx="12">
                  <c:v>40</c:v>
                </c:pt>
                <c:pt idx="13">
                  <c:v>19</c:v>
                </c:pt>
                <c:pt idx="14">
                  <c:v>8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24-4F07-B4CA-12E544426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10.52'!$Z$83:$Z$90</c:f>
              <c:numCache>
                <c:formatCode>#,##0</c:formatCode>
                <c:ptCount val="8"/>
                <c:pt idx="0">
                  <c:v>40</c:v>
                </c:pt>
                <c:pt idx="1">
                  <c:v>16</c:v>
                </c:pt>
                <c:pt idx="2">
                  <c:v>62</c:v>
                </c:pt>
                <c:pt idx="3">
                  <c:v>14</c:v>
                </c:pt>
                <c:pt idx="4">
                  <c:v>6</c:v>
                </c:pt>
                <c:pt idx="5">
                  <c:v>25</c:v>
                </c:pt>
                <c:pt idx="6">
                  <c:v>27</c:v>
                </c:pt>
                <c:pt idx="7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6-4130-A033-7D57F33652F6}"/>
            </c:ext>
          </c:extLst>
        </c:ser>
        <c:ser>
          <c:idx val="1"/>
          <c:order val="1"/>
          <c:tx>
            <c:strRef>
              <c:f>'Table 10.52'!$S$92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10.52'!$Z$93:$Z$100</c:f>
              <c:numCache>
                <c:formatCode>#,##0</c:formatCode>
                <c:ptCount val="8"/>
                <c:pt idx="0">
                  <c:v>30</c:v>
                </c:pt>
                <c:pt idx="1">
                  <c:v>58</c:v>
                </c:pt>
                <c:pt idx="2">
                  <c:v>14</c:v>
                </c:pt>
                <c:pt idx="3">
                  <c:v>68</c:v>
                </c:pt>
                <c:pt idx="4">
                  <c:v>46</c:v>
                </c:pt>
                <c:pt idx="5">
                  <c:v>32</c:v>
                </c:pt>
                <c:pt idx="6">
                  <c:v>9</c:v>
                </c:pt>
                <c:pt idx="7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6-4130-A033-7D57F3365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10.6'!$AB$15:$AB$33</c:f>
              <c:numCache>
                <c:formatCode>0.0%</c:formatCode>
                <c:ptCount val="19"/>
                <c:pt idx="0">
                  <c:v>6.2779544107344931E-2</c:v>
                </c:pt>
                <c:pt idx="1">
                  <c:v>8.5143072694939918E-3</c:v>
                </c:pt>
                <c:pt idx="2">
                  <c:v>0.16802284852077384</c:v>
                </c:pt>
                <c:pt idx="3">
                  <c:v>6.5743385245459933E-3</c:v>
                </c:pt>
                <c:pt idx="4">
                  <c:v>5.7606294120816942E-2</c:v>
                </c:pt>
                <c:pt idx="5">
                  <c:v>2.8722315029368971E-2</c:v>
                </c:pt>
                <c:pt idx="6">
                  <c:v>8.2233119577517916E-2</c:v>
                </c:pt>
                <c:pt idx="7">
                  <c:v>6.6174489411003928E-2</c:v>
                </c:pt>
                <c:pt idx="8">
                  <c:v>3.2117260333027968E-2</c:v>
                </c:pt>
                <c:pt idx="9">
                  <c:v>5.6043541520719945E-3</c:v>
                </c:pt>
                <c:pt idx="10">
                  <c:v>1.8106374952847983E-2</c:v>
                </c:pt>
                <c:pt idx="11">
                  <c:v>1.3040901007705987E-2</c:v>
                </c:pt>
                <c:pt idx="12">
                  <c:v>4.2733200409548956E-2</c:v>
                </c:pt>
                <c:pt idx="13">
                  <c:v>7.8353182087621917E-2</c:v>
                </c:pt>
                <c:pt idx="14">
                  <c:v>4.5643153526970952E-2</c:v>
                </c:pt>
                <c:pt idx="15">
                  <c:v>8.0293150832569923E-2</c:v>
                </c:pt>
                <c:pt idx="16">
                  <c:v>8.5412512798404921E-2</c:v>
                </c:pt>
                <c:pt idx="17">
                  <c:v>1.4711429649188985E-2</c:v>
                </c:pt>
                <c:pt idx="18">
                  <c:v>3.1524492105404971E-2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9E-48EC-B401-7F7AB1AF64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9E-48EC-B401-7F7AB1AF6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10.52'!$V$8:$Z$8</c:f>
              <c:numCache>
                <c:formatCode>#,##0</c:formatCode>
                <c:ptCount val="5"/>
                <c:pt idx="0">
                  <c:v>24570.94</c:v>
                </c:pt>
                <c:pt idx="1">
                  <c:v>26000</c:v>
                </c:pt>
                <c:pt idx="2">
                  <c:v>26694</c:v>
                </c:pt>
                <c:pt idx="3">
                  <c:v>25532</c:v>
                </c:pt>
                <c:pt idx="4">
                  <c:v>25605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3-4FBF-BBDE-96CEC52E08D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D3-4FBF-BBDE-96CEC52E0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10.53'!$U$4:$Y$4</c:f>
              <c:numCache>
                <c:formatCode>#,##0</c:formatCode>
                <c:ptCount val="5"/>
                <c:pt idx="1">
                  <c:v>3391</c:v>
                </c:pt>
                <c:pt idx="2">
                  <c:v>3403</c:v>
                </c:pt>
                <c:pt idx="3">
                  <c:v>3885</c:v>
                </c:pt>
                <c:pt idx="4">
                  <c:v>3933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1-416C-8789-BAC64A06F431}"/>
            </c:ext>
          </c:extLst>
        </c:ser>
        <c:ser>
          <c:idx val="1"/>
          <c:order val="1"/>
          <c:tx>
            <c:strRef>
              <c:f>'Table 10.53'!$S$7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10.53'!$U$7:$Y$7</c:f>
              <c:numCache>
                <c:formatCode>#,##0</c:formatCode>
                <c:ptCount val="5"/>
                <c:pt idx="1">
                  <c:v>2515</c:v>
                </c:pt>
                <c:pt idx="2">
                  <c:v>2394</c:v>
                </c:pt>
                <c:pt idx="3">
                  <c:v>2566</c:v>
                </c:pt>
                <c:pt idx="4">
                  <c:v>2691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1-416C-8789-BAC64A06F431}"/>
            </c:ext>
          </c:extLst>
        </c:ser>
        <c:ser>
          <c:idx val="2"/>
          <c:order val="2"/>
          <c:tx>
            <c:strRef>
              <c:f>'Table 10.53'!$S$11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10.53'!$U$11:$Y$11</c:f>
              <c:numCache>
                <c:formatCode>#,##0</c:formatCode>
                <c:ptCount val="5"/>
                <c:pt idx="1">
                  <c:v>3276</c:v>
                </c:pt>
                <c:pt idx="2">
                  <c:v>3281</c:v>
                </c:pt>
                <c:pt idx="3">
                  <c:v>3708</c:v>
                </c:pt>
                <c:pt idx="4">
                  <c:v>3793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D1-416C-8789-BAC64A06F431}"/>
            </c:ext>
          </c:extLst>
        </c:ser>
        <c:ser>
          <c:idx val="3"/>
          <c:order val="3"/>
          <c:tx>
            <c:strRef>
              <c:f>'Table 10.53'!$S$12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10.53'!$U$12:$Y$12</c:f>
              <c:numCache>
                <c:formatCode>#,##0</c:formatCode>
                <c:ptCount val="5"/>
                <c:pt idx="1">
                  <c:v>120</c:v>
                </c:pt>
                <c:pt idx="2">
                  <c:v>119</c:v>
                </c:pt>
                <c:pt idx="3">
                  <c:v>177</c:v>
                </c:pt>
                <c:pt idx="4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D1-416C-8789-BAC64A06F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10.53'!$AB$15:$AB$33</c:f>
              <c:numCache>
                <c:formatCode>0.0%</c:formatCode>
                <c:ptCount val="19"/>
                <c:pt idx="0">
                  <c:v>8.1611833715888801E-3</c:v>
                </c:pt>
                <c:pt idx="1">
                  <c:v>0.23029839326702373</c:v>
                </c:pt>
                <c:pt idx="2">
                  <c:v>8.2631981637337412E-2</c:v>
                </c:pt>
                <c:pt idx="3">
                  <c:v>3.5960214231063506E-2</c:v>
                </c:pt>
                <c:pt idx="4">
                  <c:v>0.12318286151491967</c:v>
                </c:pt>
                <c:pt idx="5">
                  <c:v>1.9382810507523589E-2</c:v>
                </c:pt>
                <c:pt idx="6">
                  <c:v>5.8403468502932925E-2</c:v>
                </c:pt>
                <c:pt idx="7">
                  <c:v>7.3960724305024234E-2</c:v>
                </c:pt>
                <c:pt idx="8">
                  <c:v>2.2443254271869422E-2</c:v>
                </c:pt>
                <c:pt idx="9">
                  <c:v>1.7852588625350675E-3</c:v>
                </c:pt>
                <c:pt idx="10">
                  <c:v>1.8107625605712829E-2</c:v>
                </c:pt>
                <c:pt idx="11">
                  <c:v>8.1611833715888801E-3</c:v>
                </c:pt>
                <c:pt idx="12">
                  <c:v>2.3718439173680182E-2</c:v>
                </c:pt>
                <c:pt idx="13">
                  <c:v>0.15378729915837797</c:v>
                </c:pt>
                <c:pt idx="14">
                  <c:v>1.1731701096659015E-2</c:v>
                </c:pt>
                <c:pt idx="15">
                  <c:v>5.8403468502932925E-2</c:v>
                </c:pt>
                <c:pt idx="16">
                  <c:v>3.1879622545269062E-2</c:v>
                </c:pt>
                <c:pt idx="17">
                  <c:v>2.8054067839836778E-3</c:v>
                </c:pt>
                <c:pt idx="18">
                  <c:v>2.2953328232593728E-2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6-45CD-914C-FC64AE6B39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F6-45CD-914C-FC64AE6B3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10.53'!$Y$44:$Y$60</c:f>
              <c:numCache>
                <c:formatCode>#,##0</c:formatCode>
                <c:ptCount val="17"/>
                <c:pt idx="0">
                  <c:v>7</c:v>
                </c:pt>
                <c:pt idx="1">
                  <c:v>44</c:v>
                </c:pt>
                <c:pt idx="2">
                  <c:v>97</c:v>
                </c:pt>
                <c:pt idx="3">
                  <c:v>194</c:v>
                </c:pt>
                <c:pt idx="4">
                  <c:v>371</c:v>
                </c:pt>
                <c:pt idx="5">
                  <c:v>325</c:v>
                </c:pt>
                <c:pt idx="6">
                  <c:v>269</c:v>
                </c:pt>
                <c:pt idx="7">
                  <c:v>232</c:v>
                </c:pt>
                <c:pt idx="8">
                  <c:v>211</c:v>
                </c:pt>
                <c:pt idx="9">
                  <c:v>152</c:v>
                </c:pt>
                <c:pt idx="10">
                  <c:v>180</c:v>
                </c:pt>
                <c:pt idx="11">
                  <c:v>67</c:v>
                </c:pt>
                <c:pt idx="12">
                  <c:v>31</c:v>
                </c:pt>
                <c:pt idx="13">
                  <c:v>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1-483B-B983-777E37AD6AAB}"/>
            </c:ext>
          </c:extLst>
        </c:ser>
        <c:ser>
          <c:idx val="1"/>
          <c:order val="1"/>
          <c:tx>
            <c:strRef>
              <c:f>'Table 10.53'!$S$62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10.53'!$Y$63:$Y$79</c:f>
              <c:numCache>
                <c:formatCode>#,##0</c:formatCode>
                <c:ptCount val="17"/>
                <c:pt idx="0">
                  <c:v>1</c:v>
                </c:pt>
                <c:pt idx="1">
                  <c:v>48</c:v>
                </c:pt>
                <c:pt idx="2">
                  <c:v>76</c:v>
                </c:pt>
                <c:pt idx="3">
                  <c:v>171</c:v>
                </c:pt>
                <c:pt idx="4">
                  <c:v>299</c:v>
                </c:pt>
                <c:pt idx="5">
                  <c:v>297</c:v>
                </c:pt>
                <c:pt idx="6">
                  <c:v>267</c:v>
                </c:pt>
                <c:pt idx="7">
                  <c:v>145</c:v>
                </c:pt>
                <c:pt idx="8">
                  <c:v>142</c:v>
                </c:pt>
                <c:pt idx="9">
                  <c:v>133</c:v>
                </c:pt>
                <c:pt idx="10">
                  <c:v>127</c:v>
                </c:pt>
                <c:pt idx="11">
                  <c:v>34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E1-483B-B983-777E37AD6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10.53'!$Y$83:$Y$90</c:f>
              <c:numCache>
                <c:formatCode>#,##0</c:formatCode>
                <c:ptCount val="8"/>
                <c:pt idx="0">
                  <c:v>115</c:v>
                </c:pt>
                <c:pt idx="1">
                  <c:v>109</c:v>
                </c:pt>
                <c:pt idx="2">
                  <c:v>563</c:v>
                </c:pt>
                <c:pt idx="3">
                  <c:v>24</c:v>
                </c:pt>
                <c:pt idx="4">
                  <c:v>27</c:v>
                </c:pt>
                <c:pt idx="5">
                  <c:v>28</c:v>
                </c:pt>
                <c:pt idx="6">
                  <c:v>401</c:v>
                </c:pt>
                <c:pt idx="7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CB-47AB-AB8E-114AFDEB62F0}"/>
            </c:ext>
          </c:extLst>
        </c:ser>
        <c:ser>
          <c:idx val="1"/>
          <c:order val="1"/>
          <c:tx>
            <c:strRef>
              <c:f>'Table 10.53'!$S$92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10.53'!$Y$93:$Y$100</c:f>
              <c:numCache>
                <c:formatCode>#,##0</c:formatCode>
                <c:ptCount val="8"/>
                <c:pt idx="0">
                  <c:v>80</c:v>
                </c:pt>
                <c:pt idx="1">
                  <c:v>169</c:v>
                </c:pt>
                <c:pt idx="2">
                  <c:v>93</c:v>
                </c:pt>
                <c:pt idx="3">
                  <c:v>135</c:v>
                </c:pt>
                <c:pt idx="4">
                  <c:v>189</c:v>
                </c:pt>
                <c:pt idx="5">
                  <c:v>107</c:v>
                </c:pt>
                <c:pt idx="6">
                  <c:v>94</c:v>
                </c:pt>
                <c:pt idx="7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CB-47AB-AB8E-114AFDEB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10.53'!$U$8:$Y$8</c:f>
              <c:numCache>
                <c:formatCode>#,##0</c:formatCode>
                <c:ptCount val="5"/>
                <c:pt idx="1">
                  <c:v>78246.37</c:v>
                </c:pt>
                <c:pt idx="2">
                  <c:v>77783.5</c:v>
                </c:pt>
                <c:pt idx="3">
                  <c:v>73293.399999999994</c:v>
                </c:pt>
                <c:pt idx="4">
                  <c:v>81214.14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8-478B-B98B-86F87EEAF37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8-478B-B98B-86F87EEA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10.53'!$V$4:$Z$4</c:f>
              <c:numCache>
                <c:formatCode>#,##0</c:formatCode>
                <c:ptCount val="5"/>
                <c:pt idx="0">
                  <c:v>3391</c:v>
                </c:pt>
                <c:pt idx="1">
                  <c:v>3403</c:v>
                </c:pt>
                <c:pt idx="2">
                  <c:v>3885</c:v>
                </c:pt>
                <c:pt idx="3">
                  <c:v>3933</c:v>
                </c:pt>
                <c:pt idx="4">
                  <c:v>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9-4FCE-BAE8-5C336B82B613}"/>
            </c:ext>
          </c:extLst>
        </c:ser>
        <c:ser>
          <c:idx val="1"/>
          <c:order val="1"/>
          <c:tx>
            <c:strRef>
              <c:f>'Table 10.53'!$S$7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10.53'!$V$7:$Z$7</c:f>
              <c:numCache>
                <c:formatCode>#,##0</c:formatCode>
                <c:ptCount val="5"/>
                <c:pt idx="0">
                  <c:v>2515</c:v>
                </c:pt>
                <c:pt idx="1">
                  <c:v>2394</c:v>
                </c:pt>
                <c:pt idx="2">
                  <c:v>2566</c:v>
                </c:pt>
                <c:pt idx="3">
                  <c:v>2691</c:v>
                </c:pt>
                <c:pt idx="4">
                  <c:v>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79-4FCE-BAE8-5C336B82B613}"/>
            </c:ext>
          </c:extLst>
        </c:ser>
        <c:ser>
          <c:idx val="2"/>
          <c:order val="2"/>
          <c:tx>
            <c:strRef>
              <c:f>'Table 10.53'!$S$11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10.53'!$V$11:$Z$11</c:f>
              <c:numCache>
                <c:formatCode>#,##0</c:formatCode>
                <c:ptCount val="5"/>
                <c:pt idx="0">
                  <c:v>3276</c:v>
                </c:pt>
                <c:pt idx="1">
                  <c:v>3281</c:v>
                </c:pt>
                <c:pt idx="2">
                  <c:v>3708</c:v>
                </c:pt>
                <c:pt idx="3">
                  <c:v>3793</c:v>
                </c:pt>
                <c:pt idx="4">
                  <c:v>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79-4FCE-BAE8-5C336B82B613}"/>
            </c:ext>
          </c:extLst>
        </c:ser>
        <c:ser>
          <c:idx val="3"/>
          <c:order val="3"/>
          <c:tx>
            <c:strRef>
              <c:f>'Table 10.53'!$S$12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10.53'!$V$12:$Z$12</c:f>
              <c:numCache>
                <c:formatCode>#,##0</c:formatCode>
                <c:ptCount val="5"/>
                <c:pt idx="0">
                  <c:v>120</c:v>
                </c:pt>
                <c:pt idx="1">
                  <c:v>119</c:v>
                </c:pt>
                <c:pt idx="2">
                  <c:v>177</c:v>
                </c:pt>
                <c:pt idx="3">
                  <c:v>143</c:v>
                </c:pt>
                <c:pt idx="4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79-4FCE-BAE8-5C336B82B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10.53'!$AB$15:$AB$33</c:f>
              <c:numCache>
                <c:formatCode>0.0%</c:formatCode>
                <c:ptCount val="19"/>
                <c:pt idx="0">
                  <c:v>8.1611833715888801E-3</c:v>
                </c:pt>
                <c:pt idx="1">
                  <c:v>0.23029839326702373</c:v>
                </c:pt>
                <c:pt idx="2">
                  <c:v>8.2631981637337412E-2</c:v>
                </c:pt>
                <c:pt idx="3">
                  <c:v>3.5960214231063506E-2</c:v>
                </c:pt>
                <c:pt idx="4">
                  <c:v>0.12318286151491967</c:v>
                </c:pt>
                <c:pt idx="5">
                  <c:v>1.9382810507523589E-2</c:v>
                </c:pt>
                <c:pt idx="6">
                  <c:v>5.8403468502932925E-2</c:v>
                </c:pt>
                <c:pt idx="7">
                  <c:v>7.3960724305024234E-2</c:v>
                </c:pt>
                <c:pt idx="8">
                  <c:v>2.2443254271869422E-2</c:v>
                </c:pt>
                <c:pt idx="9">
                  <c:v>1.7852588625350675E-3</c:v>
                </c:pt>
                <c:pt idx="10">
                  <c:v>1.8107625605712829E-2</c:v>
                </c:pt>
                <c:pt idx="11">
                  <c:v>8.1611833715888801E-3</c:v>
                </c:pt>
                <c:pt idx="12">
                  <c:v>2.3718439173680182E-2</c:v>
                </c:pt>
                <c:pt idx="13">
                  <c:v>0.15378729915837797</c:v>
                </c:pt>
                <c:pt idx="14">
                  <c:v>1.1731701096659015E-2</c:v>
                </c:pt>
                <c:pt idx="15">
                  <c:v>5.8403468502932925E-2</c:v>
                </c:pt>
                <c:pt idx="16">
                  <c:v>3.1879622545269062E-2</c:v>
                </c:pt>
                <c:pt idx="17">
                  <c:v>2.8054067839836778E-3</c:v>
                </c:pt>
                <c:pt idx="18">
                  <c:v>2.2953328232593728E-2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E-446F-87A3-FFA0C1F194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EE-446F-87A3-FFA0C1F19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10.53'!$Z$44:$Z$60</c:f>
              <c:numCache>
                <c:formatCode>#,##0</c:formatCode>
                <c:ptCount val="17"/>
                <c:pt idx="0">
                  <c:v>6</c:v>
                </c:pt>
                <c:pt idx="1">
                  <c:v>27</c:v>
                </c:pt>
                <c:pt idx="2">
                  <c:v>103</c:v>
                </c:pt>
                <c:pt idx="3">
                  <c:v>188</c:v>
                </c:pt>
                <c:pt idx="4">
                  <c:v>332</c:v>
                </c:pt>
                <c:pt idx="5">
                  <c:v>307</c:v>
                </c:pt>
                <c:pt idx="6">
                  <c:v>318</c:v>
                </c:pt>
                <c:pt idx="7">
                  <c:v>255</c:v>
                </c:pt>
                <c:pt idx="8">
                  <c:v>192</c:v>
                </c:pt>
                <c:pt idx="9">
                  <c:v>173</c:v>
                </c:pt>
                <c:pt idx="10">
                  <c:v>164</c:v>
                </c:pt>
                <c:pt idx="11">
                  <c:v>71</c:v>
                </c:pt>
                <c:pt idx="12">
                  <c:v>31</c:v>
                </c:pt>
                <c:pt idx="13">
                  <c:v>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4C-428C-B3C3-58EAE6F45668}"/>
            </c:ext>
          </c:extLst>
        </c:ser>
        <c:ser>
          <c:idx val="1"/>
          <c:order val="1"/>
          <c:tx>
            <c:strRef>
              <c:f>'Table 10.53'!$S$62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10.53'!$Z$63:$Z$79</c:f>
              <c:numCache>
                <c:formatCode>#,##0</c:formatCode>
                <c:ptCount val="17"/>
                <c:pt idx="0">
                  <c:v>3</c:v>
                </c:pt>
                <c:pt idx="1">
                  <c:v>36</c:v>
                </c:pt>
                <c:pt idx="2">
                  <c:v>70</c:v>
                </c:pt>
                <c:pt idx="3">
                  <c:v>164</c:v>
                </c:pt>
                <c:pt idx="4">
                  <c:v>304</c:v>
                </c:pt>
                <c:pt idx="5">
                  <c:v>316</c:v>
                </c:pt>
                <c:pt idx="6">
                  <c:v>252</c:v>
                </c:pt>
                <c:pt idx="7">
                  <c:v>188</c:v>
                </c:pt>
                <c:pt idx="8">
                  <c:v>137</c:v>
                </c:pt>
                <c:pt idx="9">
                  <c:v>120</c:v>
                </c:pt>
                <c:pt idx="10">
                  <c:v>107</c:v>
                </c:pt>
                <c:pt idx="11">
                  <c:v>36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4C-428C-B3C3-58EAE6F45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10.53'!$Z$83:$Z$90</c:f>
              <c:numCache>
                <c:formatCode>#,##0</c:formatCode>
                <c:ptCount val="8"/>
                <c:pt idx="0">
                  <c:v>95</c:v>
                </c:pt>
                <c:pt idx="1">
                  <c:v>123</c:v>
                </c:pt>
                <c:pt idx="2">
                  <c:v>538</c:v>
                </c:pt>
                <c:pt idx="3">
                  <c:v>28</c:v>
                </c:pt>
                <c:pt idx="4">
                  <c:v>19</c:v>
                </c:pt>
                <c:pt idx="5">
                  <c:v>27</c:v>
                </c:pt>
                <c:pt idx="6">
                  <c:v>413</c:v>
                </c:pt>
                <c:pt idx="7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7-4282-8F73-C17BB65F7AFC}"/>
            </c:ext>
          </c:extLst>
        </c:ser>
        <c:ser>
          <c:idx val="1"/>
          <c:order val="1"/>
          <c:tx>
            <c:strRef>
              <c:f>'Table 10.53'!$S$92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10.53'!$Z$93:$Z$100</c:f>
              <c:numCache>
                <c:formatCode>#,##0</c:formatCode>
                <c:ptCount val="8"/>
                <c:pt idx="0">
                  <c:v>88</c:v>
                </c:pt>
                <c:pt idx="1">
                  <c:v>171</c:v>
                </c:pt>
                <c:pt idx="2">
                  <c:v>99</c:v>
                </c:pt>
                <c:pt idx="3">
                  <c:v>150</c:v>
                </c:pt>
                <c:pt idx="4">
                  <c:v>207</c:v>
                </c:pt>
                <c:pt idx="5">
                  <c:v>88</c:v>
                </c:pt>
                <c:pt idx="6">
                  <c:v>115</c:v>
                </c:pt>
                <c:pt idx="7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7-4282-8F73-C17BB65F7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10.6'!$Y$44:$Y$60</c:f>
              <c:numCache>
                <c:formatCode>#,##0</c:formatCode>
                <c:ptCount val="17"/>
                <c:pt idx="0">
                  <c:v>19</c:v>
                </c:pt>
                <c:pt idx="1">
                  <c:v>215</c:v>
                </c:pt>
                <c:pt idx="2">
                  <c:v>650</c:v>
                </c:pt>
                <c:pt idx="3">
                  <c:v>774</c:v>
                </c:pt>
                <c:pt idx="4">
                  <c:v>929</c:v>
                </c:pt>
                <c:pt idx="5">
                  <c:v>854</c:v>
                </c:pt>
                <c:pt idx="6">
                  <c:v>862</c:v>
                </c:pt>
                <c:pt idx="7">
                  <c:v>935</c:v>
                </c:pt>
                <c:pt idx="8">
                  <c:v>1041</c:v>
                </c:pt>
                <c:pt idx="9">
                  <c:v>960</c:v>
                </c:pt>
                <c:pt idx="10">
                  <c:v>984</c:v>
                </c:pt>
                <c:pt idx="11">
                  <c:v>812</c:v>
                </c:pt>
                <c:pt idx="12">
                  <c:v>478</c:v>
                </c:pt>
                <c:pt idx="13">
                  <c:v>228</c:v>
                </c:pt>
                <c:pt idx="14">
                  <c:v>85</c:v>
                </c:pt>
                <c:pt idx="15">
                  <c:v>39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B1-416C-95DB-56BC38A17275}"/>
            </c:ext>
          </c:extLst>
        </c:ser>
        <c:ser>
          <c:idx val="1"/>
          <c:order val="1"/>
          <c:tx>
            <c:strRef>
              <c:f>'Table 10.6'!$S$62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10.6'!$Y$63:$Y$79</c:f>
              <c:numCache>
                <c:formatCode>#,##0</c:formatCode>
                <c:ptCount val="17"/>
                <c:pt idx="0">
                  <c:v>20</c:v>
                </c:pt>
                <c:pt idx="1">
                  <c:v>258</c:v>
                </c:pt>
                <c:pt idx="2">
                  <c:v>691</c:v>
                </c:pt>
                <c:pt idx="3">
                  <c:v>755</c:v>
                </c:pt>
                <c:pt idx="4">
                  <c:v>735</c:v>
                </c:pt>
                <c:pt idx="5">
                  <c:v>807</c:v>
                </c:pt>
                <c:pt idx="6">
                  <c:v>834</c:v>
                </c:pt>
                <c:pt idx="7">
                  <c:v>905</c:v>
                </c:pt>
                <c:pt idx="8">
                  <c:v>1084</c:v>
                </c:pt>
                <c:pt idx="9">
                  <c:v>933</c:v>
                </c:pt>
                <c:pt idx="10">
                  <c:v>918</c:v>
                </c:pt>
                <c:pt idx="11">
                  <c:v>644</c:v>
                </c:pt>
                <c:pt idx="12">
                  <c:v>320</c:v>
                </c:pt>
                <c:pt idx="13">
                  <c:v>128</c:v>
                </c:pt>
                <c:pt idx="14">
                  <c:v>57</c:v>
                </c:pt>
                <c:pt idx="15">
                  <c:v>35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B1-416C-95DB-56BC38A17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10.53'!$V$8:$Z$8</c:f>
              <c:numCache>
                <c:formatCode>#,##0</c:formatCode>
                <c:ptCount val="5"/>
                <c:pt idx="0">
                  <c:v>78246.37</c:v>
                </c:pt>
                <c:pt idx="1">
                  <c:v>77783.5</c:v>
                </c:pt>
                <c:pt idx="2">
                  <c:v>73293.399999999994</c:v>
                </c:pt>
                <c:pt idx="3">
                  <c:v>81214.14</c:v>
                </c:pt>
                <c:pt idx="4">
                  <c:v>84850.5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4-41C7-B0BC-EF409F0F1F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4-41C7-B0BC-EF409F0F1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10.54'!$U$4:$Y$4</c:f>
              <c:numCache>
                <c:formatCode>#,##0</c:formatCode>
                <c:ptCount val="5"/>
                <c:pt idx="1">
                  <c:v>90500</c:v>
                </c:pt>
                <c:pt idx="2">
                  <c:v>89344</c:v>
                </c:pt>
                <c:pt idx="3">
                  <c:v>92798</c:v>
                </c:pt>
                <c:pt idx="4">
                  <c:v>97238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98-495F-804B-2C1631D2F870}"/>
            </c:ext>
          </c:extLst>
        </c:ser>
        <c:ser>
          <c:idx val="1"/>
          <c:order val="1"/>
          <c:tx>
            <c:strRef>
              <c:f>'Table 10.54'!$S$7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10.54'!$U$7:$Y$7</c:f>
              <c:numCache>
                <c:formatCode>#,##0</c:formatCode>
                <c:ptCount val="5"/>
                <c:pt idx="1">
                  <c:v>68094</c:v>
                </c:pt>
                <c:pt idx="2">
                  <c:v>67815</c:v>
                </c:pt>
                <c:pt idx="3">
                  <c:v>69065</c:v>
                </c:pt>
                <c:pt idx="4">
                  <c:v>71009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98-495F-804B-2C1631D2F870}"/>
            </c:ext>
          </c:extLst>
        </c:ser>
        <c:ser>
          <c:idx val="2"/>
          <c:order val="2"/>
          <c:tx>
            <c:strRef>
              <c:f>'Table 10.54'!$S$11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10.54'!$U$11:$Y$11</c:f>
              <c:numCache>
                <c:formatCode>#,##0</c:formatCode>
                <c:ptCount val="5"/>
                <c:pt idx="1">
                  <c:v>82775</c:v>
                </c:pt>
                <c:pt idx="2">
                  <c:v>81385</c:v>
                </c:pt>
                <c:pt idx="3">
                  <c:v>84627</c:v>
                </c:pt>
                <c:pt idx="4">
                  <c:v>88690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98-495F-804B-2C1631D2F870}"/>
            </c:ext>
          </c:extLst>
        </c:ser>
        <c:ser>
          <c:idx val="3"/>
          <c:order val="3"/>
          <c:tx>
            <c:strRef>
              <c:f>'Table 10.54'!$S$12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10.54'!$U$12:$Y$12</c:f>
              <c:numCache>
                <c:formatCode>#,##0</c:formatCode>
                <c:ptCount val="5"/>
                <c:pt idx="1">
                  <c:v>7726</c:v>
                </c:pt>
                <c:pt idx="2">
                  <c:v>7957</c:v>
                </c:pt>
                <c:pt idx="3">
                  <c:v>8171</c:v>
                </c:pt>
                <c:pt idx="4">
                  <c:v>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98-495F-804B-2C1631D2F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10.54'!$AB$15:$AB$33</c:f>
              <c:numCache>
                <c:formatCode>0.0%</c:formatCode>
                <c:ptCount val="19"/>
                <c:pt idx="0">
                  <c:v>1.5098450448982916E-2</c:v>
                </c:pt>
                <c:pt idx="1">
                  <c:v>3.9095111074911931E-3</c:v>
                </c:pt>
                <c:pt idx="2">
                  <c:v>8.8961739732442841E-2</c:v>
                </c:pt>
                <c:pt idx="3">
                  <c:v>8.3687972144733357E-3</c:v>
                </c:pt>
                <c:pt idx="4">
                  <c:v>6.978070086131416E-2</c:v>
                </c:pt>
                <c:pt idx="5">
                  <c:v>4.2403942090366721E-2</c:v>
                </c:pt>
                <c:pt idx="6">
                  <c:v>9.8715155464152632E-2</c:v>
                </c:pt>
                <c:pt idx="7">
                  <c:v>6.0465068925495309E-2</c:v>
                </c:pt>
                <c:pt idx="8">
                  <c:v>5.5170939300767649E-2</c:v>
                </c:pt>
                <c:pt idx="9">
                  <c:v>9.9163120278552667E-3</c:v>
                </c:pt>
                <c:pt idx="10">
                  <c:v>2.844576571440207E-2</c:v>
                </c:pt>
                <c:pt idx="11">
                  <c:v>1.4579218505019241E-2</c:v>
                </c:pt>
                <c:pt idx="12">
                  <c:v>4.7189020789639796E-2</c:v>
                </c:pt>
                <c:pt idx="13">
                  <c:v>0.11562582720775387</c:v>
                </c:pt>
                <c:pt idx="14">
                  <c:v>6.4272769847895581E-2</c:v>
                </c:pt>
                <c:pt idx="15">
                  <c:v>5.7380220317240535E-2</c:v>
                </c:pt>
                <c:pt idx="16">
                  <c:v>0.12896296145466393</c:v>
                </c:pt>
                <c:pt idx="17">
                  <c:v>1.3713831931746452E-2</c:v>
                </c:pt>
                <c:pt idx="18">
                  <c:v>3.7832664779784572E-2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3-4557-8D72-B65EBDFA4E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83-4557-8D72-B65EBDFA4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10.54'!$Y$44:$Y$60</c:f>
              <c:numCache>
                <c:formatCode>#,##0</c:formatCode>
                <c:ptCount val="17"/>
                <c:pt idx="0">
                  <c:v>25</c:v>
                </c:pt>
                <c:pt idx="1">
                  <c:v>704</c:v>
                </c:pt>
                <c:pt idx="2">
                  <c:v>2684</c:v>
                </c:pt>
                <c:pt idx="3">
                  <c:v>5502</c:v>
                </c:pt>
                <c:pt idx="4">
                  <c:v>7097</c:v>
                </c:pt>
                <c:pt idx="5">
                  <c:v>7041</c:v>
                </c:pt>
                <c:pt idx="6">
                  <c:v>6731</c:v>
                </c:pt>
                <c:pt idx="7">
                  <c:v>5269</c:v>
                </c:pt>
                <c:pt idx="8">
                  <c:v>5186</c:v>
                </c:pt>
                <c:pt idx="9">
                  <c:v>4526</c:v>
                </c:pt>
                <c:pt idx="10">
                  <c:v>3882</c:v>
                </c:pt>
                <c:pt idx="11">
                  <c:v>2636</c:v>
                </c:pt>
                <c:pt idx="12">
                  <c:v>1159</c:v>
                </c:pt>
                <c:pt idx="13">
                  <c:v>333</c:v>
                </c:pt>
                <c:pt idx="14">
                  <c:v>114</c:v>
                </c:pt>
                <c:pt idx="15">
                  <c:v>51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4-48DD-9DBB-A8BEB4B3D279}"/>
            </c:ext>
          </c:extLst>
        </c:ser>
        <c:ser>
          <c:idx val="1"/>
          <c:order val="1"/>
          <c:tx>
            <c:strRef>
              <c:f>'Table 10.54'!$S$62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10.54'!$Y$63:$Y$79</c:f>
              <c:numCache>
                <c:formatCode>#,##0</c:formatCode>
                <c:ptCount val="17"/>
                <c:pt idx="0">
                  <c:v>54</c:v>
                </c:pt>
                <c:pt idx="1">
                  <c:v>880</c:v>
                </c:pt>
                <c:pt idx="2">
                  <c:v>2751</c:v>
                </c:pt>
                <c:pt idx="3">
                  <c:v>4754</c:v>
                </c:pt>
                <c:pt idx="4">
                  <c:v>5806</c:v>
                </c:pt>
                <c:pt idx="5">
                  <c:v>5592</c:v>
                </c:pt>
                <c:pt idx="6">
                  <c:v>5013</c:v>
                </c:pt>
                <c:pt idx="7">
                  <c:v>4150</c:v>
                </c:pt>
                <c:pt idx="8">
                  <c:v>4199</c:v>
                </c:pt>
                <c:pt idx="9">
                  <c:v>3963</c:v>
                </c:pt>
                <c:pt idx="10">
                  <c:v>3423</c:v>
                </c:pt>
                <c:pt idx="11">
                  <c:v>2305</c:v>
                </c:pt>
                <c:pt idx="12">
                  <c:v>892</c:v>
                </c:pt>
                <c:pt idx="13">
                  <c:v>242</c:v>
                </c:pt>
                <c:pt idx="14">
                  <c:v>118</c:v>
                </c:pt>
                <c:pt idx="15">
                  <c:v>56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4-48DD-9DBB-A8BEB4B3D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10.54'!$Y$83:$Y$90</c:f>
              <c:numCache>
                <c:formatCode>#,##0</c:formatCode>
                <c:ptCount val="8"/>
                <c:pt idx="0">
                  <c:v>3338</c:v>
                </c:pt>
                <c:pt idx="1">
                  <c:v>3508</c:v>
                </c:pt>
                <c:pt idx="2">
                  <c:v>6608</c:v>
                </c:pt>
                <c:pt idx="3">
                  <c:v>2638</c:v>
                </c:pt>
                <c:pt idx="4">
                  <c:v>1969</c:v>
                </c:pt>
                <c:pt idx="5">
                  <c:v>2042</c:v>
                </c:pt>
                <c:pt idx="6">
                  <c:v>5082</c:v>
                </c:pt>
                <c:pt idx="7">
                  <c:v>6462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4-4860-836F-EA7EE742A400}"/>
            </c:ext>
          </c:extLst>
        </c:ser>
        <c:ser>
          <c:idx val="1"/>
          <c:order val="1"/>
          <c:tx>
            <c:strRef>
              <c:f>'Table 10.54'!$S$92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10.54'!$Y$93:$Y$100</c:f>
              <c:numCache>
                <c:formatCode>#,##0</c:formatCode>
                <c:ptCount val="8"/>
                <c:pt idx="0">
                  <c:v>2404</c:v>
                </c:pt>
                <c:pt idx="1">
                  <c:v>4704</c:v>
                </c:pt>
                <c:pt idx="2">
                  <c:v>1107</c:v>
                </c:pt>
                <c:pt idx="3">
                  <c:v>6254</c:v>
                </c:pt>
                <c:pt idx="4">
                  <c:v>6048</c:v>
                </c:pt>
                <c:pt idx="5">
                  <c:v>3701</c:v>
                </c:pt>
                <c:pt idx="6">
                  <c:v>397</c:v>
                </c:pt>
                <c:pt idx="7">
                  <c:v>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4-4860-836F-EA7EE742A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10.54'!$U$8:$Y$8</c:f>
              <c:numCache>
                <c:formatCode>#,##0</c:formatCode>
                <c:ptCount val="5"/>
                <c:pt idx="1">
                  <c:v>41081.379999999997</c:v>
                </c:pt>
                <c:pt idx="2">
                  <c:v>42641.89</c:v>
                </c:pt>
                <c:pt idx="3">
                  <c:v>42818</c:v>
                </c:pt>
                <c:pt idx="4">
                  <c:v>44229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A-41D8-86F0-5194874752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A-41D8-86F0-519487475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10.54'!$V$4:$Z$4</c:f>
              <c:numCache>
                <c:formatCode>#,##0</c:formatCode>
                <c:ptCount val="5"/>
                <c:pt idx="0">
                  <c:v>90500</c:v>
                </c:pt>
                <c:pt idx="1">
                  <c:v>89344</c:v>
                </c:pt>
                <c:pt idx="2">
                  <c:v>92798</c:v>
                </c:pt>
                <c:pt idx="3">
                  <c:v>97238</c:v>
                </c:pt>
                <c:pt idx="4">
                  <c:v>98226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8-4F83-A807-ADB1200B7E6D}"/>
            </c:ext>
          </c:extLst>
        </c:ser>
        <c:ser>
          <c:idx val="1"/>
          <c:order val="1"/>
          <c:tx>
            <c:strRef>
              <c:f>'Table 10.54'!$S$7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10.54'!$V$7:$Z$7</c:f>
              <c:numCache>
                <c:formatCode>#,##0</c:formatCode>
                <c:ptCount val="5"/>
                <c:pt idx="0">
                  <c:v>68094</c:v>
                </c:pt>
                <c:pt idx="1">
                  <c:v>67815</c:v>
                </c:pt>
                <c:pt idx="2">
                  <c:v>69065</c:v>
                </c:pt>
                <c:pt idx="3">
                  <c:v>71009</c:v>
                </c:pt>
                <c:pt idx="4">
                  <c:v>71850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8-4F83-A807-ADB1200B7E6D}"/>
            </c:ext>
          </c:extLst>
        </c:ser>
        <c:ser>
          <c:idx val="2"/>
          <c:order val="2"/>
          <c:tx>
            <c:strRef>
              <c:f>'Table 10.54'!$S$11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10.54'!$V$11:$Z$11</c:f>
              <c:numCache>
                <c:formatCode>#,##0</c:formatCode>
                <c:ptCount val="5"/>
                <c:pt idx="0">
                  <c:v>82775</c:v>
                </c:pt>
                <c:pt idx="1">
                  <c:v>81385</c:v>
                </c:pt>
                <c:pt idx="2">
                  <c:v>84627</c:v>
                </c:pt>
                <c:pt idx="3">
                  <c:v>88690</c:v>
                </c:pt>
                <c:pt idx="4">
                  <c:v>89303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8-4F83-A807-ADB1200B7E6D}"/>
            </c:ext>
          </c:extLst>
        </c:ser>
        <c:ser>
          <c:idx val="3"/>
          <c:order val="3"/>
          <c:tx>
            <c:strRef>
              <c:f>'Table 10.54'!$S$12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10.54'!$V$12:$Z$12</c:f>
              <c:numCache>
                <c:formatCode>#,##0</c:formatCode>
                <c:ptCount val="5"/>
                <c:pt idx="0">
                  <c:v>7726</c:v>
                </c:pt>
                <c:pt idx="1">
                  <c:v>7957</c:v>
                </c:pt>
                <c:pt idx="2">
                  <c:v>8171</c:v>
                </c:pt>
                <c:pt idx="3">
                  <c:v>8546</c:v>
                </c:pt>
                <c:pt idx="4">
                  <c:v>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28-4F83-A807-ADB1200B7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10.54'!$AB$15:$AB$33</c:f>
              <c:numCache>
                <c:formatCode>0.0%</c:formatCode>
                <c:ptCount val="19"/>
                <c:pt idx="0">
                  <c:v>1.5098450448982916E-2</c:v>
                </c:pt>
                <c:pt idx="1">
                  <c:v>3.9095111074911931E-3</c:v>
                </c:pt>
                <c:pt idx="2">
                  <c:v>8.8961739732442841E-2</c:v>
                </c:pt>
                <c:pt idx="3">
                  <c:v>8.3687972144733357E-3</c:v>
                </c:pt>
                <c:pt idx="4">
                  <c:v>6.978070086131416E-2</c:v>
                </c:pt>
                <c:pt idx="5">
                  <c:v>4.2403942090366721E-2</c:v>
                </c:pt>
                <c:pt idx="6">
                  <c:v>9.8715155464152632E-2</c:v>
                </c:pt>
                <c:pt idx="7">
                  <c:v>6.0465068925495309E-2</c:v>
                </c:pt>
                <c:pt idx="8">
                  <c:v>5.5170939300767649E-2</c:v>
                </c:pt>
                <c:pt idx="9">
                  <c:v>9.9163120278552667E-3</c:v>
                </c:pt>
                <c:pt idx="10">
                  <c:v>2.844576571440207E-2</c:v>
                </c:pt>
                <c:pt idx="11">
                  <c:v>1.4579218505019241E-2</c:v>
                </c:pt>
                <c:pt idx="12">
                  <c:v>4.7189020789639796E-2</c:v>
                </c:pt>
                <c:pt idx="13">
                  <c:v>0.11562582720775387</c:v>
                </c:pt>
                <c:pt idx="14">
                  <c:v>6.4272769847895581E-2</c:v>
                </c:pt>
                <c:pt idx="15">
                  <c:v>5.7380220317240535E-2</c:v>
                </c:pt>
                <c:pt idx="16">
                  <c:v>0.12896296145466393</c:v>
                </c:pt>
                <c:pt idx="17">
                  <c:v>1.3713831931746452E-2</c:v>
                </c:pt>
                <c:pt idx="18">
                  <c:v>3.7832664779784572E-2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3-42E7-9192-E6CA5A7918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3-42E7-9192-E6CA5A791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10.54'!$Z$44:$Z$60</c:f>
              <c:numCache>
                <c:formatCode>#,##0</c:formatCode>
                <c:ptCount val="17"/>
                <c:pt idx="0">
                  <c:v>33</c:v>
                </c:pt>
                <c:pt idx="1">
                  <c:v>745</c:v>
                </c:pt>
                <c:pt idx="2">
                  <c:v>2609</c:v>
                </c:pt>
                <c:pt idx="3">
                  <c:v>5335</c:v>
                </c:pt>
                <c:pt idx="4">
                  <c:v>7184</c:v>
                </c:pt>
                <c:pt idx="5">
                  <c:v>7055</c:v>
                </c:pt>
                <c:pt idx="6">
                  <c:v>6829</c:v>
                </c:pt>
                <c:pt idx="7">
                  <c:v>5381</c:v>
                </c:pt>
                <c:pt idx="8">
                  <c:v>5063</c:v>
                </c:pt>
                <c:pt idx="9">
                  <c:v>4482</c:v>
                </c:pt>
                <c:pt idx="10">
                  <c:v>3940</c:v>
                </c:pt>
                <c:pt idx="11">
                  <c:v>2690</c:v>
                </c:pt>
                <c:pt idx="12">
                  <c:v>1158</c:v>
                </c:pt>
                <c:pt idx="13">
                  <c:v>364</c:v>
                </c:pt>
                <c:pt idx="14">
                  <c:v>111</c:v>
                </c:pt>
                <c:pt idx="15">
                  <c:v>42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2-4179-A29A-F7868F79A08B}"/>
            </c:ext>
          </c:extLst>
        </c:ser>
        <c:ser>
          <c:idx val="1"/>
          <c:order val="1"/>
          <c:tx>
            <c:strRef>
              <c:f>'Table 10.54'!$S$62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10.54'!$Z$63:$Z$79</c:f>
              <c:numCache>
                <c:formatCode>#,##0</c:formatCode>
                <c:ptCount val="17"/>
                <c:pt idx="0">
                  <c:v>53</c:v>
                </c:pt>
                <c:pt idx="1">
                  <c:v>1057</c:v>
                </c:pt>
                <c:pt idx="2">
                  <c:v>2632</c:v>
                </c:pt>
                <c:pt idx="3">
                  <c:v>4931</c:v>
                </c:pt>
                <c:pt idx="4">
                  <c:v>5923</c:v>
                </c:pt>
                <c:pt idx="5">
                  <c:v>5676</c:v>
                </c:pt>
                <c:pt idx="6">
                  <c:v>5257</c:v>
                </c:pt>
                <c:pt idx="7">
                  <c:v>4233</c:v>
                </c:pt>
                <c:pt idx="8">
                  <c:v>4259</c:v>
                </c:pt>
                <c:pt idx="9">
                  <c:v>3953</c:v>
                </c:pt>
                <c:pt idx="10">
                  <c:v>3502</c:v>
                </c:pt>
                <c:pt idx="11">
                  <c:v>2314</c:v>
                </c:pt>
                <c:pt idx="12">
                  <c:v>951</c:v>
                </c:pt>
                <c:pt idx="13">
                  <c:v>249</c:v>
                </c:pt>
                <c:pt idx="14">
                  <c:v>105</c:v>
                </c:pt>
                <c:pt idx="15">
                  <c:v>49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82-4179-A29A-F7868F79A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10.54'!$Z$83:$Z$90</c:f>
              <c:numCache>
                <c:formatCode>#,##0</c:formatCode>
                <c:ptCount val="8"/>
                <c:pt idx="0">
                  <c:v>3314</c:v>
                </c:pt>
                <c:pt idx="1">
                  <c:v>3552</c:v>
                </c:pt>
                <c:pt idx="2">
                  <c:v>6706</c:v>
                </c:pt>
                <c:pt idx="3">
                  <c:v>2702</c:v>
                </c:pt>
                <c:pt idx="4">
                  <c:v>2024</c:v>
                </c:pt>
                <c:pt idx="5">
                  <c:v>2028</c:v>
                </c:pt>
                <c:pt idx="6">
                  <c:v>5205</c:v>
                </c:pt>
                <c:pt idx="7">
                  <c:v>6698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1-4FD4-BAC3-8AE05DD07B2B}"/>
            </c:ext>
          </c:extLst>
        </c:ser>
        <c:ser>
          <c:idx val="1"/>
          <c:order val="1"/>
          <c:tx>
            <c:strRef>
              <c:f>'Table 10.54'!$S$92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10.54'!$Z$93:$Z$100</c:f>
              <c:numCache>
                <c:formatCode>#,##0</c:formatCode>
                <c:ptCount val="8"/>
                <c:pt idx="0">
                  <c:v>2486</c:v>
                </c:pt>
                <c:pt idx="1">
                  <c:v>4877</c:v>
                </c:pt>
                <c:pt idx="2">
                  <c:v>1159</c:v>
                </c:pt>
                <c:pt idx="3">
                  <c:v>6564</c:v>
                </c:pt>
                <c:pt idx="4">
                  <c:v>5994</c:v>
                </c:pt>
                <c:pt idx="5">
                  <c:v>3658</c:v>
                </c:pt>
                <c:pt idx="6">
                  <c:v>397</c:v>
                </c:pt>
                <c:pt idx="7">
                  <c:v>3706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1-4FD4-BAC3-8AE05DD07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10.6'!$Y$83:$Y$90</c:f>
              <c:numCache>
                <c:formatCode>#,##0</c:formatCode>
                <c:ptCount val="8"/>
                <c:pt idx="0">
                  <c:v>756</c:v>
                </c:pt>
                <c:pt idx="1">
                  <c:v>700</c:v>
                </c:pt>
                <c:pt idx="2">
                  <c:v>1262</c:v>
                </c:pt>
                <c:pt idx="3">
                  <c:v>274</c:v>
                </c:pt>
                <c:pt idx="4">
                  <c:v>263</c:v>
                </c:pt>
                <c:pt idx="5">
                  <c:v>251</c:v>
                </c:pt>
                <c:pt idx="6">
                  <c:v>719</c:v>
                </c:pt>
                <c:pt idx="7">
                  <c:v>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2-4C36-9028-CDF1F37C1AB8}"/>
            </c:ext>
          </c:extLst>
        </c:ser>
        <c:ser>
          <c:idx val="1"/>
          <c:order val="1"/>
          <c:tx>
            <c:strRef>
              <c:f>'Table 10.6'!$S$92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10.6'!$Y$93:$Y$100</c:f>
              <c:numCache>
                <c:formatCode>#,##0</c:formatCode>
                <c:ptCount val="8"/>
                <c:pt idx="0">
                  <c:v>510</c:v>
                </c:pt>
                <c:pt idx="1">
                  <c:v>1110</c:v>
                </c:pt>
                <c:pt idx="2">
                  <c:v>271</c:v>
                </c:pt>
                <c:pt idx="3">
                  <c:v>914</c:v>
                </c:pt>
                <c:pt idx="4">
                  <c:v>1051</c:v>
                </c:pt>
                <c:pt idx="5">
                  <c:v>585</c:v>
                </c:pt>
                <c:pt idx="6">
                  <c:v>63</c:v>
                </c:pt>
                <c:pt idx="7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2-4C36-9028-CDF1F37C1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10.54'!$V$8:$Z$8</c:f>
              <c:numCache>
                <c:formatCode>#,##0</c:formatCode>
                <c:ptCount val="5"/>
                <c:pt idx="0">
                  <c:v>41081.379999999997</c:v>
                </c:pt>
                <c:pt idx="1">
                  <c:v>42641.89</c:v>
                </c:pt>
                <c:pt idx="2">
                  <c:v>42818</c:v>
                </c:pt>
                <c:pt idx="3">
                  <c:v>44229</c:v>
                </c:pt>
                <c:pt idx="4">
                  <c:v>45077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60-458A-9E54-335B3EEEEB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60-458A-9E54-335B3EEEE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10.55'!$U$4:$Y$4</c:f>
              <c:numCache>
                <c:formatCode>#,##0</c:formatCode>
                <c:ptCount val="5"/>
                <c:pt idx="1">
                  <c:v>1682</c:v>
                </c:pt>
                <c:pt idx="2">
                  <c:v>1538</c:v>
                </c:pt>
                <c:pt idx="3">
                  <c:v>1661</c:v>
                </c:pt>
                <c:pt idx="4">
                  <c:v>2040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60-4C2A-B20C-11D606096BFA}"/>
            </c:ext>
          </c:extLst>
        </c:ser>
        <c:ser>
          <c:idx val="1"/>
          <c:order val="1"/>
          <c:tx>
            <c:strRef>
              <c:f>'Table 10.55'!$S$7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10.55'!$U$7:$Y$7</c:f>
              <c:numCache>
                <c:formatCode>#,##0</c:formatCode>
                <c:ptCount val="5"/>
                <c:pt idx="1">
                  <c:v>1069</c:v>
                </c:pt>
                <c:pt idx="2">
                  <c:v>994</c:v>
                </c:pt>
                <c:pt idx="3">
                  <c:v>1076</c:v>
                </c:pt>
                <c:pt idx="4">
                  <c:v>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60-4C2A-B20C-11D606096BFA}"/>
            </c:ext>
          </c:extLst>
        </c:ser>
        <c:ser>
          <c:idx val="2"/>
          <c:order val="2"/>
          <c:tx>
            <c:strRef>
              <c:f>'Table 10.55'!$S$11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10.55'!$U$11:$Y$11</c:f>
              <c:numCache>
                <c:formatCode>#,##0</c:formatCode>
                <c:ptCount val="5"/>
                <c:pt idx="1">
                  <c:v>1312</c:v>
                </c:pt>
                <c:pt idx="2">
                  <c:v>1238</c:v>
                </c:pt>
                <c:pt idx="3">
                  <c:v>1309</c:v>
                </c:pt>
                <c:pt idx="4">
                  <c:v>1540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60-4C2A-B20C-11D606096BFA}"/>
            </c:ext>
          </c:extLst>
        </c:ser>
        <c:ser>
          <c:idx val="3"/>
          <c:order val="3"/>
          <c:tx>
            <c:strRef>
              <c:f>'Table 10.55'!$S$12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10.55'!$U$12:$Y$12</c:f>
              <c:numCache>
                <c:formatCode>#,##0</c:formatCode>
                <c:ptCount val="5"/>
                <c:pt idx="1">
                  <c:v>372</c:v>
                </c:pt>
                <c:pt idx="2">
                  <c:v>303</c:v>
                </c:pt>
                <c:pt idx="3">
                  <c:v>352</c:v>
                </c:pt>
                <c:pt idx="4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60-4C2A-B20C-11D606096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10.55'!$AB$15:$AB$33</c:f>
              <c:numCache>
                <c:formatCode>0.0%</c:formatCode>
                <c:ptCount val="19"/>
                <c:pt idx="0">
                  <c:v>0.23752057048820624</c:v>
                </c:pt>
                <c:pt idx="1">
                  <c:v>0</c:v>
                </c:pt>
                <c:pt idx="2">
                  <c:v>1.8650575973669776E-2</c:v>
                </c:pt>
                <c:pt idx="3">
                  <c:v>0</c:v>
                </c:pt>
                <c:pt idx="4">
                  <c:v>3.5655512890839278E-2</c:v>
                </c:pt>
                <c:pt idx="5">
                  <c:v>4.3883708173340648E-2</c:v>
                </c:pt>
                <c:pt idx="6">
                  <c:v>3.784969829950631E-2</c:v>
                </c:pt>
                <c:pt idx="7">
                  <c:v>4.882062534284147E-2</c:v>
                </c:pt>
                <c:pt idx="8">
                  <c:v>3.4558420186505762E-2</c:v>
                </c:pt>
                <c:pt idx="9">
                  <c:v>3.2912781130005485E-3</c:v>
                </c:pt>
                <c:pt idx="10">
                  <c:v>1.4810751508502468E-2</c:v>
                </c:pt>
                <c:pt idx="11">
                  <c:v>3.1267142073505214E-2</c:v>
                </c:pt>
                <c:pt idx="12">
                  <c:v>1.4810751508502468E-2</c:v>
                </c:pt>
                <c:pt idx="13">
                  <c:v>4.4432254525507406E-2</c:v>
                </c:pt>
                <c:pt idx="14">
                  <c:v>5.5951727921009324E-2</c:v>
                </c:pt>
                <c:pt idx="15">
                  <c:v>5.7597366977509598E-2</c:v>
                </c:pt>
                <c:pt idx="16">
                  <c:v>6.4728469555677459E-2</c:v>
                </c:pt>
                <c:pt idx="17">
                  <c:v>6.034009873834339E-3</c:v>
                </c:pt>
                <c:pt idx="18">
                  <c:v>1.9199122325836534E-2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7C-4F0B-B214-C9BC61EBF32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7C-4F0B-B214-C9BC61EBF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10.55'!$Y$44:$Y$60</c:f>
              <c:numCache>
                <c:formatCode>#,##0</c:formatCode>
                <c:ptCount val="17"/>
                <c:pt idx="0">
                  <c:v>4</c:v>
                </c:pt>
                <c:pt idx="1">
                  <c:v>30</c:v>
                </c:pt>
                <c:pt idx="2">
                  <c:v>65</c:v>
                </c:pt>
                <c:pt idx="3">
                  <c:v>111</c:v>
                </c:pt>
                <c:pt idx="4">
                  <c:v>161</c:v>
                </c:pt>
                <c:pt idx="5">
                  <c:v>96</c:v>
                </c:pt>
                <c:pt idx="6">
                  <c:v>70</c:v>
                </c:pt>
                <c:pt idx="7">
                  <c:v>77</c:v>
                </c:pt>
                <c:pt idx="8">
                  <c:v>91</c:v>
                </c:pt>
                <c:pt idx="9">
                  <c:v>91</c:v>
                </c:pt>
                <c:pt idx="10">
                  <c:v>90</c:v>
                </c:pt>
                <c:pt idx="11">
                  <c:v>64</c:v>
                </c:pt>
                <c:pt idx="12">
                  <c:v>54</c:v>
                </c:pt>
                <c:pt idx="13">
                  <c:v>22</c:v>
                </c:pt>
                <c:pt idx="14">
                  <c:v>11</c:v>
                </c:pt>
                <c:pt idx="15">
                  <c:v>9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4-4A78-923D-35C0DF71645B}"/>
            </c:ext>
          </c:extLst>
        </c:ser>
        <c:ser>
          <c:idx val="1"/>
          <c:order val="1"/>
          <c:tx>
            <c:strRef>
              <c:f>'Table 10.55'!$S$62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10.55'!$Y$63:$Y$79</c:f>
              <c:numCache>
                <c:formatCode>#,##0</c:formatCode>
                <c:ptCount val="17"/>
                <c:pt idx="0">
                  <c:v>6</c:v>
                </c:pt>
                <c:pt idx="1">
                  <c:v>30</c:v>
                </c:pt>
                <c:pt idx="2">
                  <c:v>58</c:v>
                </c:pt>
                <c:pt idx="3">
                  <c:v>94</c:v>
                </c:pt>
                <c:pt idx="4">
                  <c:v>141</c:v>
                </c:pt>
                <c:pt idx="5">
                  <c:v>73</c:v>
                </c:pt>
                <c:pt idx="6">
                  <c:v>89</c:v>
                </c:pt>
                <c:pt idx="7">
                  <c:v>70</c:v>
                </c:pt>
                <c:pt idx="8">
                  <c:v>63</c:v>
                </c:pt>
                <c:pt idx="9">
                  <c:v>86</c:v>
                </c:pt>
                <c:pt idx="10">
                  <c:v>106</c:v>
                </c:pt>
                <c:pt idx="11">
                  <c:v>79</c:v>
                </c:pt>
                <c:pt idx="12">
                  <c:v>36</c:v>
                </c:pt>
                <c:pt idx="13">
                  <c:v>29</c:v>
                </c:pt>
                <c:pt idx="14">
                  <c:v>13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4-4A78-923D-35C0DF716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10.55'!$Y$83:$Y$90</c:f>
              <c:numCache>
                <c:formatCode>#,##0</c:formatCode>
                <c:ptCount val="8"/>
                <c:pt idx="0">
                  <c:v>64</c:v>
                </c:pt>
                <c:pt idx="1">
                  <c:v>25</c:v>
                </c:pt>
                <c:pt idx="2">
                  <c:v>75</c:v>
                </c:pt>
                <c:pt idx="3">
                  <c:v>9</c:v>
                </c:pt>
                <c:pt idx="4">
                  <c:v>6</c:v>
                </c:pt>
                <c:pt idx="5">
                  <c:v>11</c:v>
                </c:pt>
                <c:pt idx="6">
                  <c:v>57</c:v>
                </c:pt>
                <c:pt idx="7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C-4CAD-98AE-5C20B607EE64}"/>
            </c:ext>
          </c:extLst>
        </c:ser>
        <c:ser>
          <c:idx val="1"/>
          <c:order val="1"/>
          <c:tx>
            <c:strRef>
              <c:f>'Table 10.55'!$S$92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10.55'!$Y$93:$Y$100</c:f>
              <c:numCache>
                <c:formatCode>#,##0</c:formatCode>
                <c:ptCount val="8"/>
                <c:pt idx="0">
                  <c:v>28</c:v>
                </c:pt>
                <c:pt idx="1">
                  <c:v>84</c:v>
                </c:pt>
                <c:pt idx="2">
                  <c:v>11</c:v>
                </c:pt>
                <c:pt idx="3">
                  <c:v>72</c:v>
                </c:pt>
                <c:pt idx="4">
                  <c:v>74</c:v>
                </c:pt>
                <c:pt idx="5">
                  <c:v>60</c:v>
                </c:pt>
                <c:pt idx="6">
                  <c:v>8</c:v>
                </c:pt>
                <c:pt idx="7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DC-4CAD-98AE-5C20B607E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10.55'!$U$8:$Y$8</c:f>
              <c:numCache>
                <c:formatCode>#,##0</c:formatCode>
                <c:ptCount val="5"/>
                <c:pt idx="1">
                  <c:v>27632.5</c:v>
                </c:pt>
                <c:pt idx="2">
                  <c:v>29685.84</c:v>
                </c:pt>
                <c:pt idx="3">
                  <c:v>33214.870000000003</c:v>
                </c:pt>
                <c:pt idx="4">
                  <c:v>36421.5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4-4C63-98B9-F7A67AF0DB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4-4C63-98B9-F7A67AF0D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10.55'!$V$4:$Z$4</c:f>
              <c:numCache>
                <c:formatCode>#,##0</c:formatCode>
                <c:ptCount val="5"/>
                <c:pt idx="0">
                  <c:v>1682</c:v>
                </c:pt>
                <c:pt idx="1">
                  <c:v>1538</c:v>
                </c:pt>
                <c:pt idx="2">
                  <c:v>1661</c:v>
                </c:pt>
                <c:pt idx="3">
                  <c:v>2040</c:v>
                </c:pt>
                <c:pt idx="4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C-4FDF-86FC-00FDF842CB75}"/>
            </c:ext>
          </c:extLst>
        </c:ser>
        <c:ser>
          <c:idx val="1"/>
          <c:order val="1"/>
          <c:tx>
            <c:strRef>
              <c:f>'Table 10.55'!$S$7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10.55'!$V$7:$Z$7</c:f>
              <c:numCache>
                <c:formatCode>#,##0</c:formatCode>
                <c:ptCount val="5"/>
                <c:pt idx="0">
                  <c:v>1069</c:v>
                </c:pt>
                <c:pt idx="1">
                  <c:v>994</c:v>
                </c:pt>
                <c:pt idx="2">
                  <c:v>1076</c:v>
                </c:pt>
                <c:pt idx="3">
                  <c:v>1352</c:v>
                </c:pt>
                <c:pt idx="4">
                  <c:v>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C-4FDF-86FC-00FDF842CB75}"/>
            </c:ext>
          </c:extLst>
        </c:ser>
        <c:ser>
          <c:idx val="2"/>
          <c:order val="2"/>
          <c:tx>
            <c:strRef>
              <c:f>'Table 10.55'!$S$11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10.55'!$V$11:$Z$11</c:f>
              <c:numCache>
                <c:formatCode>#,##0</c:formatCode>
                <c:ptCount val="5"/>
                <c:pt idx="0">
                  <c:v>1312</c:v>
                </c:pt>
                <c:pt idx="1">
                  <c:v>1238</c:v>
                </c:pt>
                <c:pt idx="2">
                  <c:v>1309</c:v>
                </c:pt>
                <c:pt idx="3">
                  <c:v>1540</c:v>
                </c:pt>
                <c:pt idx="4">
                  <c:v>1445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C-4FDF-86FC-00FDF842CB75}"/>
            </c:ext>
          </c:extLst>
        </c:ser>
        <c:ser>
          <c:idx val="3"/>
          <c:order val="3"/>
          <c:tx>
            <c:strRef>
              <c:f>'Table 10.55'!$S$12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10.55'!$V$12:$Z$12</c:f>
              <c:numCache>
                <c:formatCode>#,##0</c:formatCode>
                <c:ptCount val="5"/>
                <c:pt idx="0">
                  <c:v>372</c:v>
                </c:pt>
                <c:pt idx="1">
                  <c:v>303</c:v>
                </c:pt>
                <c:pt idx="2">
                  <c:v>352</c:v>
                </c:pt>
                <c:pt idx="3">
                  <c:v>499</c:v>
                </c:pt>
                <c:pt idx="4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FC-4FDF-86FC-00FDF842C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10.55'!$AB$15:$AB$33</c:f>
              <c:numCache>
                <c:formatCode>0.0%</c:formatCode>
                <c:ptCount val="19"/>
                <c:pt idx="0">
                  <c:v>0.23752057048820624</c:v>
                </c:pt>
                <c:pt idx="1">
                  <c:v>0</c:v>
                </c:pt>
                <c:pt idx="2">
                  <c:v>1.8650575973669776E-2</c:v>
                </c:pt>
                <c:pt idx="3">
                  <c:v>0</c:v>
                </c:pt>
                <c:pt idx="4">
                  <c:v>3.5655512890839278E-2</c:v>
                </c:pt>
                <c:pt idx="5">
                  <c:v>4.3883708173340648E-2</c:v>
                </c:pt>
                <c:pt idx="6">
                  <c:v>3.784969829950631E-2</c:v>
                </c:pt>
                <c:pt idx="7">
                  <c:v>4.882062534284147E-2</c:v>
                </c:pt>
                <c:pt idx="8">
                  <c:v>3.4558420186505762E-2</c:v>
                </c:pt>
                <c:pt idx="9">
                  <c:v>3.2912781130005485E-3</c:v>
                </c:pt>
                <c:pt idx="10">
                  <c:v>1.4810751508502468E-2</c:v>
                </c:pt>
                <c:pt idx="11">
                  <c:v>3.1267142073505214E-2</c:v>
                </c:pt>
                <c:pt idx="12">
                  <c:v>1.4810751508502468E-2</c:v>
                </c:pt>
                <c:pt idx="13">
                  <c:v>4.4432254525507406E-2</c:v>
                </c:pt>
                <c:pt idx="14">
                  <c:v>5.5951727921009324E-2</c:v>
                </c:pt>
                <c:pt idx="15">
                  <c:v>5.7597366977509598E-2</c:v>
                </c:pt>
                <c:pt idx="16">
                  <c:v>6.4728469555677459E-2</c:v>
                </c:pt>
                <c:pt idx="17">
                  <c:v>6.034009873834339E-3</c:v>
                </c:pt>
                <c:pt idx="18">
                  <c:v>1.9199122325836534E-2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7-4020-9B0D-4045A90B7B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7-4020-9B0D-4045A90B7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10.55'!$Z$44:$Z$60</c:f>
              <c:numCache>
                <c:formatCode>#,##0</c:formatCode>
                <c:ptCount val="17"/>
                <c:pt idx="0">
                  <c:v>0</c:v>
                </c:pt>
                <c:pt idx="1">
                  <c:v>27</c:v>
                </c:pt>
                <c:pt idx="2">
                  <c:v>54</c:v>
                </c:pt>
                <c:pt idx="3">
                  <c:v>123</c:v>
                </c:pt>
                <c:pt idx="4">
                  <c:v>79</c:v>
                </c:pt>
                <c:pt idx="5">
                  <c:v>126</c:v>
                </c:pt>
                <c:pt idx="6">
                  <c:v>59</c:v>
                </c:pt>
                <c:pt idx="7">
                  <c:v>58</c:v>
                </c:pt>
                <c:pt idx="8">
                  <c:v>88</c:v>
                </c:pt>
                <c:pt idx="9">
                  <c:v>79</c:v>
                </c:pt>
                <c:pt idx="10">
                  <c:v>81</c:v>
                </c:pt>
                <c:pt idx="11">
                  <c:v>49</c:v>
                </c:pt>
                <c:pt idx="12">
                  <c:v>54</c:v>
                </c:pt>
                <c:pt idx="13">
                  <c:v>16</c:v>
                </c:pt>
                <c:pt idx="14">
                  <c:v>9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E-41CB-BEC7-503E3C0DD4D8}"/>
            </c:ext>
          </c:extLst>
        </c:ser>
        <c:ser>
          <c:idx val="1"/>
          <c:order val="1"/>
          <c:tx>
            <c:strRef>
              <c:f>'Table 10.55'!$S$62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10.55'!$Z$63:$Z$79</c:f>
              <c:numCache>
                <c:formatCode>#,##0</c:formatCode>
                <c:ptCount val="17"/>
                <c:pt idx="0">
                  <c:v>6</c:v>
                </c:pt>
                <c:pt idx="1">
                  <c:v>35</c:v>
                </c:pt>
                <c:pt idx="2">
                  <c:v>66</c:v>
                </c:pt>
                <c:pt idx="3">
                  <c:v>101</c:v>
                </c:pt>
                <c:pt idx="4">
                  <c:v>128</c:v>
                </c:pt>
                <c:pt idx="5">
                  <c:v>89</c:v>
                </c:pt>
                <c:pt idx="6">
                  <c:v>82</c:v>
                </c:pt>
                <c:pt idx="7">
                  <c:v>61</c:v>
                </c:pt>
                <c:pt idx="8">
                  <c:v>74</c:v>
                </c:pt>
                <c:pt idx="9">
                  <c:v>70</c:v>
                </c:pt>
                <c:pt idx="10">
                  <c:v>67</c:v>
                </c:pt>
                <c:pt idx="11">
                  <c:v>75</c:v>
                </c:pt>
                <c:pt idx="12">
                  <c:v>36</c:v>
                </c:pt>
                <c:pt idx="13">
                  <c:v>13</c:v>
                </c:pt>
                <c:pt idx="14">
                  <c:v>12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E-41CB-BEC7-503E3C0DD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10.55'!$Z$83:$Z$90</c:f>
              <c:numCache>
                <c:formatCode>#,##0</c:formatCode>
                <c:ptCount val="8"/>
                <c:pt idx="0">
                  <c:v>69</c:v>
                </c:pt>
                <c:pt idx="1">
                  <c:v>23</c:v>
                </c:pt>
                <c:pt idx="2">
                  <c:v>73</c:v>
                </c:pt>
                <c:pt idx="3">
                  <c:v>15</c:v>
                </c:pt>
                <c:pt idx="4">
                  <c:v>8</c:v>
                </c:pt>
                <c:pt idx="5">
                  <c:v>19</c:v>
                </c:pt>
                <c:pt idx="6">
                  <c:v>63</c:v>
                </c:pt>
                <c:pt idx="7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6-4B6B-81E7-040C8F69E47D}"/>
            </c:ext>
          </c:extLst>
        </c:ser>
        <c:ser>
          <c:idx val="1"/>
          <c:order val="1"/>
          <c:tx>
            <c:strRef>
              <c:f>'Table 10.55'!$S$92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10.55'!$Z$93:$Z$100</c:f>
              <c:numCache>
                <c:formatCode>#,##0</c:formatCode>
                <c:ptCount val="8"/>
                <c:pt idx="0">
                  <c:v>29</c:v>
                </c:pt>
                <c:pt idx="1">
                  <c:v>73</c:v>
                </c:pt>
                <c:pt idx="2">
                  <c:v>12</c:v>
                </c:pt>
                <c:pt idx="3">
                  <c:v>77</c:v>
                </c:pt>
                <c:pt idx="4">
                  <c:v>73</c:v>
                </c:pt>
                <c:pt idx="5">
                  <c:v>50</c:v>
                </c:pt>
                <c:pt idx="6">
                  <c:v>15</c:v>
                </c:pt>
                <c:pt idx="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16-4B6B-81E7-040C8F69E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10.6'!$U$8:$Y$8</c:f>
              <c:numCache>
                <c:formatCode>#,##0</c:formatCode>
                <c:ptCount val="5"/>
                <c:pt idx="1">
                  <c:v>40156.42</c:v>
                </c:pt>
                <c:pt idx="2">
                  <c:v>41536.57</c:v>
                </c:pt>
                <c:pt idx="3">
                  <c:v>41976.03</c:v>
                </c:pt>
                <c:pt idx="4">
                  <c:v>43233.35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8-44B3-A98E-1422494257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E8-44B3-A98E-142249425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10.55'!$V$8:$Z$8</c:f>
              <c:numCache>
                <c:formatCode>#,##0</c:formatCode>
                <c:ptCount val="5"/>
                <c:pt idx="0">
                  <c:v>27632.5</c:v>
                </c:pt>
                <c:pt idx="1">
                  <c:v>29685.84</c:v>
                </c:pt>
                <c:pt idx="2">
                  <c:v>33214.870000000003</c:v>
                </c:pt>
                <c:pt idx="3">
                  <c:v>36421.5</c:v>
                </c:pt>
                <c:pt idx="4">
                  <c:v>32982.25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1-4A57-9D67-4E6D7F06AFC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1-4A57-9D67-4E6D7F06A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10.56'!$U$4:$Y$4</c:f>
              <c:numCache>
                <c:formatCode>#,##0</c:formatCode>
                <c:ptCount val="5"/>
                <c:pt idx="1">
                  <c:v>1426</c:v>
                </c:pt>
                <c:pt idx="2">
                  <c:v>1398</c:v>
                </c:pt>
                <c:pt idx="3">
                  <c:v>1556</c:v>
                </c:pt>
                <c:pt idx="4">
                  <c:v>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C-4BD7-B129-654351FA0BE6}"/>
            </c:ext>
          </c:extLst>
        </c:ser>
        <c:ser>
          <c:idx val="1"/>
          <c:order val="1"/>
          <c:tx>
            <c:strRef>
              <c:f>'Table 10.56'!$S$7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10.56'!$U$7:$Y$7</c:f>
              <c:numCache>
                <c:formatCode>#,##0</c:formatCode>
                <c:ptCount val="5"/>
                <c:pt idx="1">
                  <c:v>946</c:v>
                </c:pt>
                <c:pt idx="2">
                  <c:v>925</c:v>
                </c:pt>
                <c:pt idx="3">
                  <c:v>1020</c:v>
                </c:pt>
                <c:pt idx="4">
                  <c:v>1190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C-4BD7-B129-654351FA0BE6}"/>
            </c:ext>
          </c:extLst>
        </c:ser>
        <c:ser>
          <c:idx val="2"/>
          <c:order val="2"/>
          <c:tx>
            <c:strRef>
              <c:f>'Table 10.56'!$S$11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10.56'!$U$11:$Y$11</c:f>
              <c:numCache>
                <c:formatCode>#,##0</c:formatCode>
                <c:ptCount val="5"/>
                <c:pt idx="1">
                  <c:v>1136</c:v>
                </c:pt>
                <c:pt idx="2">
                  <c:v>1122</c:v>
                </c:pt>
                <c:pt idx="3">
                  <c:v>1220</c:v>
                </c:pt>
                <c:pt idx="4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DC-4BD7-B129-654351FA0BE6}"/>
            </c:ext>
          </c:extLst>
        </c:ser>
        <c:ser>
          <c:idx val="3"/>
          <c:order val="3"/>
          <c:tx>
            <c:strRef>
              <c:f>'Table 10.56'!$S$12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10.56'!$U$12:$Y$12</c:f>
              <c:numCache>
                <c:formatCode>#,##0</c:formatCode>
                <c:ptCount val="5"/>
                <c:pt idx="1">
                  <c:v>289</c:v>
                </c:pt>
                <c:pt idx="2">
                  <c:v>279</c:v>
                </c:pt>
                <c:pt idx="3">
                  <c:v>336</c:v>
                </c:pt>
                <c:pt idx="4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DC-4BD7-B129-654351FA0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10.56'!$AB$15:$AB$33</c:f>
              <c:numCache>
                <c:formatCode>0.0%</c:formatCode>
                <c:ptCount val="19"/>
                <c:pt idx="0">
                  <c:v>0.20791494388659185</c:v>
                </c:pt>
                <c:pt idx="1">
                  <c:v>1.4766686355581808E-2</c:v>
                </c:pt>
                <c:pt idx="2">
                  <c:v>4.0165386887182519E-2</c:v>
                </c:pt>
                <c:pt idx="3">
                  <c:v>8.8600118133490852E-3</c:v>
                </c:pt>
                <c:pt idx="4">
                  <c:v>6.6154754873006497E-2</c:v>
                </c:pt>
                <c:pt idx="5">
                  <c:v>1.1222681630242174E-2</c:v>
                </c:pt>
                <c:pt idx="6">
                  <c:v>7.9149438865918492E-2</c:v>
                </c:pt>
                <c:pt idx="7">
                  <c:v>4.666272888363851E-2</c:v>
                </c:pt>
                <c:pt idx="8">
                  <c:v>3.8984051978735973E-2</c:v>
                </c:pt>
                <c:pt idx="9">
                  <c:v>2.3626698168930892E-3</c:v>
                </c:pt>
                <c:pt idx="10">
                  <c:v>6.4973419964559952E-3</c:v>
                </c:pt>
                <c:pt idx="11">
                  <c:v>1.535735380980508E-2</c:v>
                </c:pt>
                <c:pt idx="12">
                  <c:v>2.2445363260484349E-2</c:v>
                </c:pt>
                <c:pt idx="13">
                  <c:v>4.3709391612522151E-2</c:v>
                </c:pt>
                <c:pt idx="14">
                  <c:v>5.4341405788541054E-2</c:v>
                </c:pt>
                <c:pt idx="15">
                  <c:v>7.9740106320141765E-2</c:v>
                </c:pt>
                <c:pt idx="16">
                  <c:v>7.2061429415239214E-2</c:v>
                </c:pt>
                <c:pt idx="17">
                  <c:v>5.9066745422327229E-3</c:v>
                </c:pt>
                <c:pt idx="18">
                  <c:v>2.4217365623154165E-2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CD-4343-B140-81EFC69295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CD-4343-B140-81EFC692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10.56'!$Y$44:$Y$60</c:f>
              <c:numCache>
                <c:formatCode>#,##0</c:formatCode>
                <c:ptCount val="17"/>
                <c:pt idx="0">
                  <c:v>0</c:v>
                </c:pt>
                <c:pt idx="1">
                  <c:v>25</c:v>
                </c:pt>
                <c:pt idx="2">
                  <c:v>47</c:v>
                </c:pt>
                <c:pt idx="3">
                  <c:v>73</c:v>
                </c:pt>
                <c:pt idx="4">
                  <c:v>81</c:v>
                </c:pt>
                <c:pt idx="5">
                  <c:v>79</c:v>
                </c:pt>
                <c:pt idx="6">
                  <c:v>77</c:v>
                </c:pt>
                <c:pt idx="7">
                  <c:v>84</c:v>
                </c:pt>
                <c:pt idx="8">
                  <c:v>82</c:v>
                </c:pt>
                <c:pt idx="9">
                  <c:v>68</c:v>
                </c:pt>
                <c:pt idx="10">
                  <c:v>131</c:v>
                </c:pt>
                <c:pt idx="11">
                  <c:v>123</c:v>
                </c:pt>
                <c:pt idx="12">
                  <c:v>51</c:v>
                </c:pt>
                <c:pt idx="13">
                  <c:v>19</c:v>
                </c:pt>
                <c:pt idx="14">
                  <c:v>8</c:v>
                </c:pt>
                <c:pt idx="15">
                  <c:v>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1-433D-A563-FA6A359E3E72}"/>
            </c:ext>
          </c:extLst>
        </c:ser>
        <c:ser>
          <c:idx val="1"/>
          <c:order val="1"/>
          <c:tx>
            <c:strRef>
              <c:f>'Table 10.56'!$S$62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10.56'!$Y$63:$Y$79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65</c:v>
                </c:pt>
                <c:pt idx="3">
                  <c:v>69</c:v>
                </c:pt>
                <c:pt idx="4">
                  <c:v>95</c:v>
                </c:pt>
                <c:pt idx="5">
                  <c:v>67</c:v>
                </c:pt>
                <c:pt idx="6">
                  <c:v>58</c:v>
                </c:pt>
                <c:pt idx="7">
                  <c:v>97</c:v>
                </c:pt>
                <c:pt idx="8">
                  <c:v>82</c:v>
                </c:pt>
                <c:pt idx="9">
                  <c:v>81</c:v>
                </c:pt>
                <c:pt idx="10">
                  <c:v>80</c:v>
                </c:pt>
                <c:pt idx="11">
                  <c:v>90</c:v>
                </c:pt>
                <c:pt idx="12">
                  <c:v>23</c:v>
                </c:pt>
                <c:pt idx="13">
                  <c:v>13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1-433D-A563-FA6A359E3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10.56'!$Y$83:$Y$90</c:f>
              <c:numCache>
                <c:formatCode>#,##0</c:formatCode>
                <c:ptCount val="8"/>
                <c:pt idx="0">
                  <c:v>87</c:v>
                </c:pt>
                <c:pt idx="1">
                  <c:v>45</c:v>
                </c:pt>
                <c:pt idx="2">
                  <c:v>105</c:v>
                </c:pt>
                <c:pt idx="3">
                  <c:v>11</c:v>
                </c:pt>
                <c:pt idx="4">
                  <c:v>16</c:v>
                </c:pt>
                <c:pt idx="5">
                  <c:v>20</c:v>
                </c:pt>
                <c:pt idx="6">
                  <c:v>43</c:v>
                </c:pt>
                <c:pt idx="7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7-4BD1-B1E5-80FB6EBFDCE0}"/>
            </c:ext>
          </c:extLst>
        </c:ser>
        <c:ser>
          <c:idx val="1"/>
          <c:order val="1"/>
          <c:tx>
            <c:strRef>
              <c:f>'Table 10.56'!$S$92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10.56'!$Y$93:$Y$100</c:f>
              <c:numCache>
                <c:formatCode>#,##0</c:formatCode>
                <c:ptCount val="8"/>
                <c:pt idx="0">
                  <c:v>39</c:v>
                </c:pt>
                <c:pt idx="1">
                  <c:v>96</c:v>
                </c:pt>
                <c:pt idx="2">
                  <c:v>19</c:v>
                </c:pt>
                <c:pt idx="3">
                  <c:v>73</c:v>
                </c:pt>
                <c:pt idx="4">
                  <c:v>70</c:v>
                </c:pt>
                <c:pt idx="5">
                  <c:v>63</c:v>
                </c:pt>
                <c:pt idx="6">
                  <c:v>6</c:v>
                </c:pt>
                <c:pt idx="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7-4BD1-B1E5-80FB6EBFD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10.56'!$U$8:$Y$8</c:f>
              <c:numCache>
                <c:formatCode>#,##0</c:formatCode>
                <c:ptCount val="5"/>
                <c:pt idx="1">
                  <c:v>24241</c:v>
                </c:pt>
                <c:pt idx="2">
                  <c:v>25924</c:v>
                </c:pt>
                <c:pt idx="3">
                  <c:v>27122.959999999999</c:v>
                </c:pt>
                <c:pt idx="4">
                  <c:v>23678.92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BD-4BD4-8F4D-2AFE7E42F7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BD-4BD4-8F4D-2AFE7E42F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10.56'!$V$4:$Z$4</c:f>
              <c:numCache>
                <c:formatCode>#,##0</c:formatCode>
                <c:ptCount val="5"/>
                <c:pt idx="0">
                  <c:v>1426</c:v>
                </c:pt>
                <c:pt idx="1">
                  <c:v>1398</c:v>
                </c:pt>
                <c:pt idx="2">
                  <c:v>1556</c:v>
                </c:pt>
                <c:pt idx="3">
                  <c:v>1868</c:v>
                </c:pt>
                <c:pt idx="4">
                  <c:v>1689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86-4627-93E8-783B9287E7F6}"/>
            </c:ext>
          </c:extLst>
        </c:ser>
        <c:ser>
          <c:idx val="1"/>
          <c:order val="1"/>
          <c:tx>
            <c:strRef>
              <c:f>'Table 10.56'!$S$7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10.56'!$V$7:$Z$7</c:f>
              <c:numCache>
                <c:formatCode>#,##0</c:formatCode>
                <c:ptCount val="5"/>
                <c:pt idx="0">
                  <c:v>946</c:v>
                </c:pt>
                <c:pt idx="1">
                  <c:v>925</c:v>
                </c:pt>
                <c:pt idx="2">
                  <c:v>1020</c:v>
                </c:pt>
                <c:pt idx="3">
                  <c:v>1190</c:v>
                </c:pt>
                <c:pt idx="4">
                  <c:v>1106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86-4627-93E8-783B9287E7F6}"/>
            </c:ext>
          </c:extLst>
        </c:ser>
        <c:ser>
          <c:idx val="2"/>
          <c:order val="2"/>
          <c:tx>
            <c:strRef>
              <c:f>'Table 10.56'!$S$11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10.56'!$V$11:$Z$11</c:f>
              <c:numCache>
                <c:formatCode>#,##0</c:formatCode>
                <c:ptCount val="5"/>
                <c:pt idx="0">
                  <c:v>1136</c:v>
                </c:pt>
                <c:pt idx="1">
                  <c:v>1122</c:v>
                </c:pt>
                <c:pt idx="2">
                  <c:v>1220</c:v>
                </c:pt>
                <c:pt idx="3">
                  <c:v>1486</c:v>
                </c:pt>
                <c:pt idx="4">
                  <c:v>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86-4627-93E8-783B9287E7F6}"/>
            </c:ext>
          </c:extLst>
        </c:ser>
        <c:ser>
          <c:idx val="3"/>
          <c:order val="3"/>
          <c:tx>
            <c:strRef>
              <c:f>'Table 10.56'!$S$12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10.56'!$V$12:$Z$12</c:f>
              <c:numCache>
                <c:formatCode>#,##0</c:formatCode>
                <c:ptCount val="5"/>
                <c:pt idx="0">
                  <c:v>289</c:v>
                </c:pt>
                <c:pt idx="1">
                  <c:v>279</c:v>
                </c:pt>
                <c:pt idx="2">
                  <c:v>336</c:v>
                </c:pt>
                <c:pt idx="3">
                  <c:v>382</c:v>
                </c:pt>
                <c:pt idx="4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86-4627-93E8-783B9287E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10.56'!$AB$15:$AB$33</c:f>
              <c:numCache>
                <c:formatCode>0.0%</c:formatCode>
                <c:ptCount val="19"/>
                <c:pt idx="0">
                  <c:v>0.20791494388659185</c:v>
                </c:pt>
                <c:pt idx="1">
                  <c:v>1.4766686355581808E-2</c:v>
                </c:pt>
                <c:pt idx="2">
                  <c:v>4.0165386887182519E-2</c:v>
                </c:pt>
                <c:pt idx="3">
                  <c:v>8.8600118133490852E-3</c:v>
                </c:pt>
                <c:pt idx="4">
                  <c:v>6.6154754873006497E-2</c:v>
                </c:pt>
                <c:pt idx="5">
                  <c:v>1.1222681630242174E-2</c:v>
                </c:pt>
                <c:pt idx="6">
                  <c:v>7.9149438865918492E-2</c:v>
                </c:pt>
                <c:pt idx="7">
                  <c:v>4.666272888363851E-2</c:v>
                </c:pt>
                <c:pt idx="8">
                  <c:v>3.8984051978735973E-2</c:v>
                </c:pt>
                <c:pt idx="9">
                  <c:v>2.3626698168930892E-3</c:v>
                </c:pt>
                <c:pt idx="10">
                  <c:v>6.4973419964559952E-3</c:v>
                </c:pt>
                <c:pt idx="11">
                  <c:v>1.535735380980508E-2</c:v>
                </c:pt>
                <c:pt idx="12">
                  <c:v>2.2445363260484349E-2</c:v>
                </c:pt>
                <c:pt idx="13">
                  <c:v>4.3709391612522151E-2</c:v>
                </c:pt>
                <c:pt idx="14">
                  <c:v>5.4341405788541054E-2</c:v>
                </c:pt>
                <c:pt idx="15">
                  <c:v>7.9740106320141765E-2</c:v>
                </c:pt>
                <c:pt idx="16">
                  <c:v>7.2061429415239214E-2</c:v>
                </c:pt>
                <c:pt idx="17">
                  <c:v>5.9066745422327229E-3</c:v>
                </c:pt>
                <c:pt idx="18">
                  <c:v>2.4217365623154165E-2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7-409E-B6BE-C4313D4E63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7-409E-B6BE-C4313D4E6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10.56'!$Z$44:$Z$60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70</c:v>
                </c:pt>
                <c:pt idx="3">
                  <c:v>66</c:v>
                </c:pt>
                <c:pt idx="4">
                  <c:v>96</c:v>
                </c:pt>
                <c:pt idx="5">
                  <c:v>86</c:v>
                </c:pt>
                <c:pt idx="6">
                  <c:v>87</c:v>
                </c:pt>
                <c:pt idx="7">
                  <c:v>79</c:v>
                </c:pt>
                <c:pt idx="8">
                  <c:v>85</c:v>
                </c:pt>
                <c:pt idx="9">
                  <c:v>59</c:v>
                </c:pt>
                <c:pt idx="10">
                  <c:v>97</c:v>
                </c:pt>
                <c:pt idx="11">
                  <c:v>98</c:v>
                </c:pt>
                <c:pt idx="12">
                  <c:v>56</c:v>
                </c:pt>
                <c:pt idx="13">
                  <c:v>16</c:v>
                </c:pt>
                <c:pt idx="14">
                  <c:v>14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3-4FAC-B7B3-5C83F4133DE7}"/>
            </c:ext>
          </c:extLst>
        </c:ser>
        <c:ser>
          <c:idx val="1"/>
          <c:order val="1"/>
          <c:tx>
            <c:strRef>
              <c:f>'Table 10.56'!$S$62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10.56'!$Z$63:$Z$79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47</c:v>
                </c:pt>
                <c:pt idx="3">
                  <c:v>59</c:v>
                </c:pt>
                <c:pt idx="4">
                  <c:v>84</c:v>
                </c:pt>
                <c:pt idx="5">
                  <c:v>74</c:v>
                </c:pt>
                <c:pt idx="6">
                  <c:v>54</c:v>
                </c:pt>
                <c:pt idx="7">
                  <c:v>85</c:v>
                </c:pt>
                <c:pt idx="8">
                  <c:v>74</c:v>
                </c:pt>
                <c:pt idx="9">
                  <c:v>67</c:v>
                </c:pt>
                <c:pt idx="10">
                  <c:v>77</c:v>
                </c:pt>
                <c:pt idx="11">
                  <c:v>79</c:v>
                </c:pt>
                <c:pt idx="12">
                  <c:v>27</c:v>
                </c:pt>
                <c:pt idx="13">
                  <c:v>8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3-4FAC-B7B3-5C83F4133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10.56'!$Z$83:$Z$90</c:f>
              <c:numCache>
                <c:formatCode>#,##0</c:formatCode>
                <c:ptCount val="8"/>
                <c:pt idx="0">
                  <c:v>78</c:v>
                </c:pt>
                <c:pt idx="1">
                  <c:v>37</c:v>
                </c:pt>
                <c:pt idx="2">
                  <c:v>104</c:v>
                </c:pt>
                <c:pt idx="3">
                  <c:v>8</c:v>
                </c:pt>
                <c:pt idx="4">
                  <c:v>14</c:v>
                </c:pt>
                <c:pt idx="5">
                  <c:v>18</c:v>
                </c:pt>
                <c:pt idx="6">
                  <c:v>40</c:v>
                </c:pt>
                <c:pt idx="7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9-4DE6-8698-AF3EA7302601}"/>
            </c:ext>
          </c:extLst>
        </c:ser>
        <c:ser>
          <c:idx val="1"/>
          <c:order val="1"/>
          <c:tx>
            <c:strRef>
              <c:f>'Table 10.56'!$S$92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10.56'!$Z$93:$Z$100</c:f>
              <c:numCache>
                <c:formatCode>#,##0</c:formatCode>
                <c:ptCount val="8"/>
                <c:pt idx="0">
                  <c:v>32</c:v>
                </c:pt>
                <c:pt idx="1">
                  <c:v>104</c:v>
                </c:pt>
                <c:pt idx="2">
                  <c:v>20</c:v>
                </c:pt>
                <c:pt idx="3">
                  <c:v>69</c:v>
                </c:pt>
                <c:pt idx="4">
                  <c:v>65</c:v>
                </c:pt>
                <c:pt idx="5">
                  <c:v>53</c:v>
                </c:pt>
                <c:pt idx="6">
                  <c:v>10</c:v>
                </c:pt>
                <c:pt idx="7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9-4DE6-8698-AF3EA7302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10.6'!$V$4:$Z$4</c:f>
              <c:numCache>
                <c:formatCode>#,##0</c:formatCode>
                <c:ptCount val="5"/>
                <c:pt idx="0">
                  <c:v>17197</c:v>
                </c:pt>
                <c:pt idx="1">
                  <c:v>16864</c:v>
                </c:pt>
                <c:pt idx="2">
                  <c:v>18084</c:v>
                </c:pt>
                <c:pt idx="3">
                  <c:v>19106</c:v>
                </c:pt>
                <c:pt idx="4">
                  <c:v>18557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6-46F8-8D1B-5FED83304C33}"/>
            </c:ext>
          </c:extLst>
        </c:ser>
        <c:ser>
          <c:idx val="1"/>
          <c:order val="1"/>
          <c:tx>
            <c:strRef>
              <c:f>'Table 10.6'!$S$7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10.6'!$V$7:$Z$7</c:f>
              <c:numCache>
                <c:formatCode>#,##0</c:formatCode>
                <c:ptCount val="5"/>
                <c:pt idx="0">
                  <c:v>12261</c:v>
                </c:pt>
                <c:pt idx="1">
                  <c:v>12237</c:v>
                </c:pt>
                <c:pt idx="2">
                  <c:v>12905</c:v>
                </c:pt>
                <c:pt idx="3">
                  <c:v>13727</c:v>
                </c:pt>
                <c:pt idx="4">
                  <c:v>13273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96-46F8-8D1B-5FED83304C33}"/>
            </c:ext>
          </c:extLst>
        </c:ser>
        <c:ser>
          <c:idx val="2"/>
          <c:order val="2"/>
          <c:tx>
            <c:strRef>
              <c:f>'Table 10.6'!$S$11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10.6'!$V$11:$Z$11</c:f>
              <c:numCache>
                <c:formatCode>#,##0</c:formatCode>
                <c:ptCount val="5"/>
                <c:pt idx="0">
                  <c:v>14767</c:v>
                </c:pt>
                <c:pt idx="1">
                  <c:v>14540</c:v>
                </c:pt>
                <c:pt idx="2">
                  <c:v>15567</c:v>
                </c:pt>
                <c:pt idx="3">
                  <c:v>16410</c:v>
                </c:pt>
                <c:pt idx="4">
                  <c:v>16036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96-46F8-8D1B-5FED83304C33}"/>
            </c:ext>
          </c:extLst>
        </c:ser>
        <c:ser>
          <c:idx val="3"/>
          <c:order val="3"/>
          <c:tx>
            <c:strRef>
              <c:f>'Table 10.6'!$S$12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10.6'!$V$12:$Z$12</c:f>
              <c:numCache>
                <c:formatCode>#,##0</c:formatCode>
                <c:ptCount val="5"/>
                <c:pt idx="0">
                  <c:v>2430</c:v>
                </c:pt>
                <c:pt idx="1">
                  <c:v>2323</c:v>
                </c:pt>
                <c:pt idx="2">
                  <c:v>2517</c:v>
                </c:pt>
                <c:pt idx="3">
                  <c:v>2698</c:v>
                </c:pt>
                <c:pt idx="4">
                  <c:v>2516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96-46F8-8D1B-5FED83304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10.56'!$V$8:$Z$8</c:f>
              <c:numCache>
                <c:formatCode>#,##0</c:formatCode>
                <c:ptCount val="5"/>
                <c:pt idx="0">
                  <c:v>24241</c:v>
                </c:pt>
                <c:pt idx="1">
                  <c:v>25924</c:v>
                </c:pt>
                <c:pt idx="2">
                  <c:v>27122.959999999999</c:v>
                </c:pt>
                <c:pt idx="3">
                  <c:v>23678.92</c:v>
                </c:pt>
                <c:pt idx="4">
                  <c:v>26769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9-44AD-AF70-4EA256201EC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49-44AD-AF70-4EA256201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10.57'!$U$4:$Y$4</c:f>
              <c:numCache>
                <c:formatCode>#,##0</c:formatCode>
                <c:ptCount val="5"/>
                <c:pt idx="1">
                  <c:v>5240</c:v>
                </c:pt>
                <c:pt idx="2">
                  <c:v>5277</c:v>
                </c:pt>
                <c:pt idx="3">
                  <c:v>5784</c:v>
                </c:pt>
                <c:pt idx="4">
                  <c:v>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1-4C43-8A6D-4BF2ACF8B5E7}"/>
            </c:ext>
          </c:extLst>
        </c:ser>
        <c:ser>
          <c:idx val="1"/>
          <c:order val="1"/>
          <c:tx>
            <c:strRef>
              <c:f>'Table 10.57'!$S$7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10.57'!$U$7:$Y$7</c:f>
              <c:numCache>
                <c:formatCode>#,##0</c:formatCode>
                <c:ptCount val="5"/>
                <c:pt idx="1">
                  <c:v>3563</c:v>
                </c:pt>
                <c:pt idx="2">
                  <c:v>3526</c:v>
                </c:pt>
                <c:pt idx="3">
                  <c:v>3874</c:v>
                </c:pt>
                <c:pt idx="4">
                  <c:v>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91-4C43-8A6D-4BF2ACF8B5E7}"/>
            </c:ext>
          </c:extLst>
        </c:ser>
        <c:ser>
          <c:idx val="2"/>
          <c:order val="2"/>
          <c:tx>
            <c:strRef>
              <c:f>'Table 10.57'!$S$11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10.57'!$U$11:$Y$11</c:f>
              <c:numCache>
                <c:formatCode>#,##0</c:formatCode>
                <c:ptCount val="5"/>
                <c:pt idx="1">
                  <c:v>4204</c:v>
                </c:pt>
                <c:pt idx="2">
                  <c:v>4264</c:v>
                </c:pt>
                <c:pt idx="3">
                  <c:v>4697</c:v>
                </c:pt>
                <c:pt idx="4">
                  <c:v>5487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1-4C43-8A6D-4BF2ACF8B5E7}"/>
            </c:ext>
          </c:extLst>
        </c:ser>
        <c:ser>
          <c:idx val="3"/>
          <c:order val="3"/>
          <c:tx>
            <c:strRef>
              <c:f>'Table 10.57'!$S$12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10.57'!$U$12:$Y$12</c:f>
              <c:numCache>
                <c:formatCode>#,##0</c:formatCode>
                <c:ptCount val="5"/>
                <c:pt idx="1">
                  <c:v>1035</c:v>
                </c:pt>
                <c:pt idx="2">
                  <c:v>1014</c:v>
                </c:pt>
                <c:pt idx="3">
                  <c:v>1087</c:v>
                </c:pt>
                <c:pt idx="4">
                  <c:v>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91-4C43-8A6D-4BF2ACF8B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10.57'!$AB$15:$AB$33</c:f>
              <c:numCache>
                <c:formatCode>0.0%</c:formatCode>
                <c:ptCount val="19"/>
                <c:pt idx="0">
                  <c:v>0.20686484829911125</c:v>
                </c:pt>
                <c:pt idx="1">
                  <c:v>1.685565430585351E-3</c:v>
                </c:pt>
                <c:pt idx="2">
                  <c:v>0.11553784860557768</c:v>
                </c:pt>
                <c:pt idx="3">
                  <c:v>4.5969966288691389E-3</c:v>
                </c:pt>
                <c:pt idx="4">
                  <c:v>3.5396874042292366E-2</c:v>
                </c:pt>
                <c:pt idx="5">
                  <c:v>4.1372969659822248E-2</c:v>
                </c:pt>
                <c:pt idx="6">
                  <c:v>7.6769843702114621E-2</c:v>
                </c:pt>
                <c:pt idx="7">
                  <c:v>3.4017775053631627E-2</c:v>
                </c:pt>
                <c:pt idx="8">
                  <c:v>5.7615691081826542E-2</c:v>
                </c:pt>
                <c:pt idx="9">
                  <c:v>1.685565430585351E-3</c:v>
                </c:pt>
                <c:pt idx="10">
                  <c:v>1.3331290223720503E-2</c:v>
                </c:pt>
                <c:pt idx="11">
                  <c:v>1.5170088875268158E-2</c:v>
                </c:pt>
                <c:pt idx="12">
                  <c:v>2.1452650934722647E-2</c:v>
                </c:pt>
                <c:pt idx="13">
                  <c:v>5.8228623965675762E-2</c:v>
                </c:pt>
                <c:pt idx="14">
                  <c:v>3.0799877413423229E-2</c:v>
                </c:pt>
                <c:pt idx="15">
                  <c:v>3.9840637450199202E-2</c:v>
                </c:pt>
                <c:pt idx="16">
                  <c:v>6.5430585350904069E-2</c:v>
                </c:pt>
                <c:pt idx="17">
                  <c:v>5.2099295127183576E-3</c:v>
                </c:pt>
                <c:pt idx="18">
                  <c:v>3.2025743181121669E-2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4-489A-BE43-41B5EE7332D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14-489A-BE43-41B5EE733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10.57'!$Y$44:$Y$60</c:f>
              <c:numCache>
                <c:formatCode>#,##0</c:formatCode>
                <c:ptCount val="17"/>
                <c:pt idx="0">
                  <c:v>29</c:v>
                </c:pt>
                <c:pt idx="1">
                  <c:v>94</c:v>
                </c:pt>
                <c:pt idx="2">
                  <c:v>295</c:v>
                </c:pt>
                <c:pt idx="3">
                  <c:v>394</c:v>
                </c:pt>
                <c:pt idx="4">
                  <c:v>413</c:v>
                </c:pt>
                <c:pt idx="5">
                  <c:v>314</c:v>
                </c:pt>
                <c:pt idx="6">
                  <c:v>294</c:v>
                </c:pt>
                <c:pt idx="7">
                  <c:v>272</c:v>
                </c:pt>
                <c:pt idx="8">
                  <c:v>359</c:v>
                </c:pt>
                <c:pt idx="9">
                  <c:v>317</c:v>
                </c:pt>
                <c:pt idx="10">
                  <c:v>294</c:v>
                </c:pt>
                <c:pt idx="11">
                  <c:v>234</c:v>
                </c:pt>
                <c:pt idx="12">
                  <c:v>180</c:v>
                </c:pt>
                <c:pt idx="13">
                  <c:v>82</c:v>
                </c:pt>
                <c:pt idx="14">
                  <c:v>41</c:v>
                </c:pt>
                <c:pt idx="15">
                  <c:v>13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B9-493B-8D51-3DD95018BB24}"/>
            </c:ext>
          </c:extLst>
        </c:ser>
        <c:ser>
          <c:idx val="1"/>
          <c:order val="1"/>
          <c:tx>
            <c:strRef>
              <c:f>'Table 10.57'!$S$62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10.57'!$Y$63:$Y$79</c:f>
              <c:numCache>
                <c:formatCode>#,##0</c:formatCode>
                <c:ptCount val="17"/>
                <c:pt idx="0">
                  <c:v>10</c:v>
                </c:pt>
                <c:pt idx="1">
                  <c:v>90</c:v>
                </c:pt>
                <c:pt idx="2">
                  <c:v>273</c:v>
                </c:pt>
                <c:pt idx="3">
                  <c:v>286</c:v>
                </c:pt>
                <c:pt idx="4">
                  <c:v>287</c:v>
                </c:pt>
                <c:pt idx="5">
                  <c:v>244</c:v>
                </c:pt>
                <c:pt idx="6">
                  <c:v>240</c:v>
                </c:pt>
                <c:pt idx="7">
                  <c:v>268</c:v>
                </c:pt>
                <c:pt idx="8">
                  <c:v>342</c:v>
                </c:pt>
                <c:pt idx="9">
                  <c:v>277</c:v>
                </c:pt>
                <c:pt idx="10">
                  <c:v>240</c:v>
                </c:pt>
                <c:pt idx="11">
                  <c:v>213</c:v>
                </c:pt>
                <c:pt idx="12">
                  <c:v>130</c:v>
                </c:pt>
                <c:pt idx="13">
                  <c:v>63</c:v>
                </c:pt>
                <c:pt idx="14">
                  <c:v>24</c:v>
                </c:pt>
                <c:pt idx="15">
                  <c:v>4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B9-493B-8D51-3DD95018B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10.57'!$Y$83:$Y$90</c:f>
              <c:numCache>
                <c:formatCode>#,##0</c:formatCode>
                <c:ptCount val="8"/>
                <c:pt idx="0">
                  <c:v>196</c:v>
                </c:pt>
                <c:pt idx="1">
                  <c:v>93</c:v>
                </c:pt>
                <c:pt idx="2">
                  <c:v>374</c:v>
                </c:pt>
                <c:pt idx="3">
                  <c:v>29</c:v>
                </c:pt>
                <c:pt idx="4">
                  <c:v>32</c:v>
                </c:pt>
                <c:pt idx="5">
                  <c:v>89</c:v>
                </c:pt>
                <c:pt idx="6">
                  <c:v>200</c:v>
                </c:pt>
                <c:pt idx="7">
                  <c:v>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D-43F8-9C1C-03C8D7E802FD}"/>
            </c:ext>
          </c:extLst>
        </c:ser>
        <c:ser>
          <c:idx val="1"/>
          <c:order val="1"/>
          <c:tx>
            <c:strRef>
              <c:f>'Table 10.57'!$S$92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10.57'!$Y$93:$Y$100</c:f>
              <c:numCache>
                <c:formatCode>#,##0</c:formatCode>
                <c:ptCount val="8"/>
                <c:pt idx="0">
                  <c:v>93</c:v>
                </c:pt>
                <c:pt idx="1">
                  <c:v>257</c:v>
                </c:pt>
                <c:pt idx="2">
                  <c:v>58</c:v>
                </c:pt>
                <c:pt idx="3">
                  <c:v>236</c:v>
                </c:pt>
                <c:pt idx="4">
                  <c:v>283</c:v>
                </c:pt>
                <c:pt idx="5">
                  <c:v>194</c:v>
                </c:pt>
                <c:pt idx="6">
                  <c:v>21</c:v>
                </c:pt>
                <c:pt idx="7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D-43F8-9C1C-03C8D7E80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10.57'!$U$8:$Y$8</c:f>
              <c:numCache>
                <c:formatCode>#,##0</c:formatCode>
                <c:ptCount val="5"/>
                <c:pt idx="1">
                  <c:v>33236</c:v>
                </c:pt>
                <c:pt idx="2">
                  <c:v>33398.080000000002</c:v>
                </c:pt>
                <c:pt idx="3">
                  <c:v>30978</c:v>
                </c:pt>
                <c:pt idx="4">
                  <c:v>30709.66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3-4A89-A10B-A7EA1823E6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3-4A89-A10B-A7EA1823E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10.57'!$V$4:$Z$4</c:f>
              <c:numCache>
                <c:formatCode>#,##0</c:formatCode>
                <c:ptCount val="5"/>
                <c:pt idx="0">
                  <c:v>5240</c:v>
                </c:pt>
                <c:pt idx="1">
                  <c:v>5277</c:v>
                </c:pt>
                <c:pt idx="2">
                  <c:v>5784</c:v>
                </c:pt>
                <c:pt idx="3">
                  <c:v>6878</c:v>
                </c:pt>
                <c:pt idx="4">
                  <c:v>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8-42BA-AECD-F3FFFD2F0109}"/>
            </c:ext>
          </c:extLst>
        </c:ser>
        <c:ser>
          <c:idx val="1"/>
          <c:order val="1"/>
          <c:tx>
            <c:strRef>
              <c:f>'Table 10.57'!$S$7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10.57'!$V$7:$Z$7</c:f>
              <c:numCache>
                <c:formatCode>#,##0</c:formatCode>
                <c:ptCount val="5"/>
                <c:pt idx="0">
                  <c:v>3563</c:v>
                </c:pt>
                <c:pt idx="1">
                  <c:v>3526</c:v>
                </c:pt>
                <c:pt idx="2">
                  <c:v>3874</c:v>
                </c:pt>
                <c:pt idx="3">
                  <c:v>4427</c:v>
                </c:pt>
                <c:pt idx="4">
                  <c:v>4179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38-42BA-AECD-F3FFFD2F0109}"/>
            </c:ext>
          </c:extLst>
        </c:ser>
        <c:ser>
          <c:idx val="2"/>
          <c:order val="2"/>
          <c:tx>
            <c:strRef>
              <c:f>'Table 10.57'!$S$11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10.57'!$V$11:$Z$11</c:f>
              <c:numCache>
                <c:formatCode>#,##0</c:formatCode>
                <c:ptCount val="5"/>
                <c:pt idx="0">
                  <c:v>4204</c:v>
                </c:pt>
                <c:pt idx="1">
                  <c:v>4264</c:v>
                </c:pt>
                <c:pt idx="2">
                  <c:v>4697</c:v>
                </c:pt>
                <c:pt idx="3">
                  <c:v>5487</c:v>
                </c:pt>
                <c:pt idx="4">
                  <c:v>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38-42BA-AECD-F3FFFD2F0109}"/>
            </c:ext>
          </c:extLst>
        </c:ser>
        <c:ser>
          <c:idx val="3"/>
          <c:order val="3"/>
          <c:tx>
            <c:strRef>
              <c:f>'Table 10.57'!$S$12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10.57'!$V$12:$Z$12</c:f>
              <c:numCache>
                <c:formatCode>#,##0</c:formatCode>
                <c:ptCount val="5"/>
                <c:pt idx="0">
                  <c:v>1035</c:v>
                </c:pt>
                <c:pt idx="1">
                  <c:v>1014</c:v>
                </c:pt>
                <c:pt idx="2">
                  <c:v>1087</c:v>
                </c:pt>
                <c:pt idx="3">
                  <c:v>1393</c:v>
                </c:pt>
                <c:pt idx="4">
                  <c:v>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38-42BA-AECD-F3FFFD2F0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10.57'!$AB$15:$AB$33</c:f>
              <c:numCache>
                <c:formatCode>0.0%</c:formatCode>
                <c:ptCount val="19"/>
                <c:pt idx="0">
                  <c:v>0.20686484829911125</c:v>
                </c:pt>
                <c:pt idx="1">
                  <c:v>1.685565430585351E-3</c:v>
                </c:pt>
                <c:pt idx="2">
                  <c:v>0.11553784860557768</c:v>
                </c:pt>
                <c:pt idx="3">
                  <c:v>4.5969966288691389E-3</c:v>
                </c:pt>
                <c:pt idx="4">
                  <c:v>3.5396874042292366E-2</c:v>
                </c:pt>
                <c:pt idx="5">
                  <c:v>4.1372969659822248E-2</c:v>
                </c:pt>
                <c:pt idx="6">
                  <c:v>7.6769843702114621E-2</c:v>
                </c:pt>
                <c:pt idx="7">
                  <c:v>3.4017775053631627E-2</c:v>
                </c:pt>
                <c:pt idx="8">
                  <c:v>5.7615691081826542E-2</c:v>
                </c:pt>
                <c:pt idx="9">
                  <c:v>1.685565430585351E-3</c:v>
                </c:pt>
                <c:pt idx="10">
                  <c:v>1.3331290223720503E-2</c:v>
                </c:pt>
                <c:pt idx="11">
                  <c:v>1.5170088875268158E-2</c:v>
                </c:pt>
                <c:pt idx="12">
                  <c:v>2.1452650934722647E-2</c:v>
                </c:pt>
                <c:pt idx="13">
                  <c:v>5.8228623965675762E-2</c:v>
                </c:pt>
                <c:pt idx="14">
                  <c:v>3.0799877413423229E-2</c:v>
                </c:pt>
                <c:pt idx="15">
                  <c:v>3.9840637450199202E-2</c:v>
                </c:pt>
                <c:pt idx="16">
                  <c:v>6.5430585350904069E-2</c:v>
                </c:pt>
                <c:pt idx="17">
                  <c:v>5.2099295127183576E-3</c:v>
                </c:pt>
                <c:pt idx="18">
                  <c:v>3.2025743181121669E-2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9-4E78-8936-9D64D183BC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9-4E78-8936-9D64D183B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10.57'!$Z$44:$Z$60</c:f>
              <c:numCache>
                <c:formatCode>#,##0</c:formatCode>
                <c:ptCount val="17"/>
                <c:pt idx="0">
                  <c:v>26</c:v>
                </c:pt>
                <c:pt idx="1">
                  <c:v>113</c:v>
                </c:pt>
                <c:pt idx="2">
                  <c:v>290</c:v>
                </c:pt>
                <c:pt idx="3">
                  <c:v>402</c:v>
                </c:pt>
                <c:pt idx="4">
                  <c:v>424</c:v>
                </c:pt>
                <c:pt idx="5">
                  <c:v>337</c:v>
                </c:pt>
                <c:pt idx="6">
                  <c:v>279</c:v>
                </c:pt>
                <c:pt idx="7">
                  <c:v>299</c:v>
                </c:pt>
                <c:pt idx="8">
                  <c:v>325</c:v>
                </c:pt>
                <c:pt idx="9">
                  <c:v>300</c:v>
                </c:pt>
                <c:pt idx="10">
                  <c:v>272</c:v>
                </c:pt>
                <c:pt idx="11">
                  <c:v>220</c:v>
                </c:pt>
                <c:pt idx="12">
                  <c:v>143</c:v>
                </c:pt>
                <c:pt idx="13">
                  <c:v>70</c:v>
                </c:pt>
                <c:pt idx="14">
                  <c:v>50</c:v>
                </c:pt>
                <c:pt idx="15">
                  <c:v>15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69-4A3A-88B6-42F3EF25A9A4}"/>
            </c:ext>
          </c:extLst>
        </c:ser>
        <c:ser>
          <c:idx val="1"/>
          <c:order val="1"/>
          <c:tx>
            <c:strRef>
              <c:f>'Table 10.57'!$S$62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10.57'!$Z$63:$Z$79</c:f>
              <c:numCache>
                <c:formatCode>#,##0</c:formatCode>
                <c:ptCount val="17"/>
                <c:pt idx="0">
                  <c:v>15</c:v>
                </c:pt>
                <c:pt idx="1">
                  <c:v>100</c:v>
                </c:pt>
                <c:pt idx="2">
                  <c:v>257</c:v>
                </c:pt>
                <c:pt idx="3">
                  <c:v>321</c:v>
                </c:pt>
                <c:pt idx="4">
                  <c:v>305</c:v>
                </c:pt>
                <c:pt idx="5">
                  <c:v>236</c:v>
                </c:pt>
                <c:pt idx="6">
                  <c:v>276</c:v>
                </c:pt>
                <c:pt idx="7">
                  <c:v>256</c:v>
                </c:pt>
                <c:pt idx="8">
                  <c:v>279</c:v>
                </c:pt>
                <c:pt idx="9">
                  <c:v>290</c:v>
                </c:pt>
                <c:pt idx="10">
                  <c:v>222</c:v>
                </c:pt>
                <c:pt idx="11">
                  <c:v>191</c:v>
                </c:pt>
                <c:pt idx="12">
                  <c:v>119</c:v>
                </c:pt>
                <c:pt idx="13">
                  <c:v>49</c:v>
                </c:pt>
                <c:pt idx="14">
                  <c:v>30</c:v>
                </c:pt>
                <c:pt idx="15">
                  <c:v>3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69-4A3A-88B6-42F3EF25A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10.57'!$Z$83:$Z$90</c:f>
              <c:numCache>
                <c:formatCode>#,##0</c:formatCode>
                <c:ptCount val="8"/>
                <c:pt idx="0">
                  <c:v>175</c:v>
                </c:pt>
                <c:pt idx="1">
                  <c:v>84</c:v>
                </c:pt>
                <c:pt idx="2">
                  <c:v>373</c:v>
                </c:pt>
                <c:pt idx="3">
                  <c:v>18</c:v>
                </c:pt>
                <c:pt idx="4">
                  <c:v>36</c:v>
                </c:pt>
                <c:pt idx="5">
                  <c:v>77</c:v>
                </c:pt>
                <c:pt idx="6">
                  <c:v>202</c:v>
                </c:pt>
                <c:pt idx="7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3-45EC-9BEF-5D478631F46A}"/>
            </c:ext>
          </c:extLst>
        </c:ser>
        <c:ser>
          <c:idx val="1"/>
          <c:order val="1"/>
          <c:tx>
            <c:strRef>
              <c:f>'Table 10.57'!$S$92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10.57'!$Z$93:$Z$100</c:f>
              <c:numCache>
                <c:formatCode>#,##0</c:formatCode>
                <c:ptCount val="8"/>
                <c:pt idx="0">
                  <c:v>90</c:v>
                </c:pt>
                <c:pt idx="1">
                  <c:v>250</c:v>
                </c:pt>
                <c:pt idx="2">
                  <c:v>56</c:v>
                </c:pt>
                <c:pt idx="3">
                  <c:v>232</c:v>
                </c:pt>
                <c:pt idx="4">
                  <c:v>256</c:v>
                </c:pt>
                <c:pt idx="5">
                  <c:v>192</c:v>
                </c:pt>
                <c:pt idx="6">
                  <c:v>21</c:v>
                </c:pt>
                <c:pt idx="7">
                  <c:v>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3-45EC-9BEF-5D478631F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10.6'!$AB$15:$AB$33</c:f>
              <c:numCache>
                <c:formatCode>0.0%</c:formatCode>
                <c:ptCount val="19"/>
                <c:pt idx="0">
                  <c:v>6.2779544107344931E-2</c:v>
                </c:pt>
                <c:pt idx="1">
                  <c:v>8.5143072694939918E-3</c:v>
                </c:pt>
                <c:pt idx="2">
                  <c:v>0.16802284852077384</c:v>
                </c:pt>
                <c:pt idx="3">
                  <c:v>6.5743385245459933E-3</c:v>
                </c:pt>
                <c:pt idx="4">
                  <c:v>5.7606294120816942E-2</c:v>
                </c:pt>
                <c:pt idx="5">
                  <c:v>2.8722315029368971E-2</c:v>
                </c:pt>
                <c:pt idx="6">
                  <c:v>8.2233119577517916E-2</c:v>
                </c:pt>
                <c:pt idx="7">
                  <c:v>6.6174489411003928E-2</c:v>
                </c:pt>
                <c:pt idx="8">
                  <c:v>3.2117260333027968E-2</c:v>
                </c:pt>
                <c:pt idx="9">
                  <c:v>5.6043541520719945E-3</c:v>
                </c:pt>
                <c:pt idx="10">
                  <c:v>1.8106374952847983E-2</c:v>
                </c:pt>
                <c:pt idx="11">
                  <c:v>1.3040901007705987E-2</c:v>
                </c:pt>
                <c:pt idx="12">
                  <c:v>4.2733200409548956E-2</c:v>
                </c:pt>
                <c:pt idx="13">
                  <c:v>7.8353182087621917E-2</c:v>
                </c:pt>
                <c:pt idx="14">
                  <c:v>4.5643153526970952E-2</c:v>
                </c:pt>
                <c:pt idx="15">
                  <c:v>8.0293150832569923E-2</c:v>
                </c:pt>
                <c:pt idx="16">
                  <c:v>8.5412512798404921E-2</c:v>
                </c:pt>
                <c:pt idx="17">
                  <c:v>1.4711429649188985E-2</c:v>
                </c:pt>
                <c:pt idx="18">
                  <c:v>3.1524492105404971E-2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5-482A-BEC2-414422FB0F6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5-482A-BEC2-414422FB0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10.57'!$V$8:$Z$8</c:f>
              <c:numCache>
                <c:formatCode>#,##0</c:formatCode>
                <c:ptCount val="5"/>
                <c:pt idx="0">
                  <c:v>33236</c:v>
                </c:pt>
                <c:pt idx="1">
                  <c:v>33398.080000000002</c:v>
                </c:pt>
                <c:pt idx="2">
                  <c:v>30978</c:v>
                </c:pt>
                <c:pt idx="3">
                  <c:v>30709.66</c:v>
                </c:pt>
                <c:pt idx="4">
                  <c:v>33215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30-43D2-878E-7D289773EB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30-43D2-878E-7D289773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10.58'!$U$4:$Y$4</c:f>
              <c:numCache>
                <c:formatCode>#,##0</c:formatCode>
                <c:ptCount val="5"/>
                <c:pt idx="1">
                  <c:v>72175</c:v>
                </c:pt>
                <c:pt idx="2">
                  <c:v>70984</c:v>
                </c:pt>
                <c:pt idx="3">
                  <c:v>71529</c:v>
                </c:pt>
                <c:pt idx="4">
                  <c:v>74381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CC-470A-8B05-75BE19651BFA}"/>
            </c:ext>
          </c:extLst>
        </c:ser>
        <c:ser>
          <c:idx val="1"/>
          <c:order val="1"/>
          <c:tx>
            <c:strRef>
              <c:f>'Table 10.58'!$S$7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10.58'!$U$7:$Y$7</c:f>
              <c:numCache>
                <c:formatCode>#,##0</c:formatCode>
                <c:ptCount val="5"/>
                <c:pt idx="1">
                  <c:v>54607</c:v>
                </c:pt>
                <c:pt idx="2">
                  <c:v>54257</c:v>
                </c:pt>
                <c:pt idx="3">
                  <c:v>53725</c:v>
                </c:pt>
                <c:pt idx="4">
                  <c:v>55107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CC-470A-8B05-75BE19651BFA}"/>
            </c:ext>
          </c:extLst>
        </c:ser>
        <c:ser>
          <c:idx val="2"/>
          <c:order val="2"/>
          <c:tx>
            <c:strRef>
              <c:f>'Table 10.58'!$S$11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10.58'!$U$11:$Y$11</c:f>
              <c:numCache>
                <c:formatCode>#,##0</c:formatCode>
                <c:ptCount val="5"/>
                <c:pt idx="1">
                  <c:v>65882</c:v>
                </c:pt>
                <c:pt idx="2">
                  <c:v>64646</c:v>
                </c:pt>
                <c:pt idx="3">
                  <c:v>65205</c:v>
                </c:pt>
                <c:pt idx="4">
                  <c:v>67842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CC-470A-8B05-75BE19651BFA}"/>
            </c:ext>
          </c:extLst>
        </c:ser>
        <c:ser>
          <c:idx val="3"/>
          <c:order val="3"/>
          <c:tx>
            <c:strRef>
              <c:f>'Table 10.58'!$S$12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10.58'!$U$12:$Y$12</c:f>
              <c:numCache>
                <c:formatCode>#,##0</c:formatCode>
                <c:ptCount val="5"/>
                <c:pt idx="1">
                  <c:v>6295</c:v>
                </c:pt>
                <c:pt idx="2">
                  <c:v>6341</c:v>
                </c:pt>
                <c:pt idx="3">
                  <c:v>6324</c:v>
                </c:pt>
                <c:pt idx="4">
                  <c:v>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CC-470A-8B05-75BE19651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10.58'!$AB$15:$AB$33</c:f>
              <c:numCache>
                <c:formatCode>0.0%</c:formatCode>
                <c:ptCount val="19"/>
                <c:pt idx="0">
                  <c:v>4.7619681027946635E-3</c:v>
                </c:pt>
                <c:pt idx="1">
                  <c:v>5.5600633155535456E-3</c:v>
                </c:pt>
                <c:pt idx="2">
                  <c:v>6.540390268559039E-2</c:v>
                </c:pt>
                <c:pt idx="3">
                  <c:v>8.4332060814855218E-3</c:v>
                </c:pt>
                <c:pt idx="4">
                  <c:v>7.6883172162438979E-2</c:v>
                </c:pt>
                <c:pt idx="5">
                  <c:v>3.7843014671650327E-2</c:v>
                </c:pt>
                <c:pt idx="6">
                  <c:v>9.5611806488514084E-2</c:v>
                </c:pt>
                <c:pt idx="7">
                  <c:v>5.6584950584604742E-2</c:v>
                </c:pt>
                <c:pt idx="8">
                  <c:v>3.56482528365634E-2</c:v>
                </c:pt>
                <c:pt idx="9">
                  <c:v>1.3115364663004296E-2</c:v>
                </c:pt>
                <c:pt idx="10">
                  <c:v>3.490336397132178E-2</c:v>
                </c:pt>
                <c:pt idx="11">
                  <c:v>1.762460261509198E-2</c:v>
                </c:pt>
                <c:pt idx="12">
                  <c:v>6.4871839210417809E-2</c:v>
                </c:pt>
                <c:pt idx="13">
                  <c:v>8.3760092579044682E-2</c:v>
                </c:pt>
                <c:pt idx="14">
                  <c:v>8.264275928118224E-2</c:v>
                </c:pt>
                <c:pt idx="15">
                  <c:v>9.2193298660530207E-2</c:v>
                </c:pt>
                <c:pt idx="16">
                  <c:v>0.13148618630202583</c:v>
                </c:pt>
                <c:pt idx="17">
                  <c:v>1.7425078811902261E-2</c:v>
                </c:pt>
                <c:pt idx="18">
                  <c:v>4.0237300309926977E-2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1-480D-B2F0-A91563C7DE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1-480D-B2F0-A91563C7D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10.58'!$Y$44:$Y$60</c:f>
              <c:numCache>
                <c:formatCode>#,##0</c:formatCode>
                <c:ptCount val="17"/>
                <c:pt idx="0">
                  <c:v>35</c:v>
                </c:pt>
                <c:pt idx="1">
                  <c:v>657</c:v>
                </c:pt>
                <c:pt idx="2">
                  <c:v>2198</c:v>
                </c:pt>
                <c:pt idx="3">
                  <c:v>3430</c:v>
                </c:pt>
                <c:pt idx="4">
                  <c:v>3976</c:v>
                </c:pt>
                <c:pt idx="5">
                  <c:v>4180</c:v>
                </c:pt>
                <c:pt idx="6">
                  <c:v>4138</c:v>
                </c:pt>
                <c:pt idx="7">
                  <c:v>3730</c:v>
                </c:pt>
                <c:pt idx="8">
                  <c:v>3928</c:v>
                </c:pt>
                <c:pt idx="9">
                  <c:v>3597</c:v>
                </c:pt>
                <c:pt idx="10">
                  <c:v>3107</c:v>
                </c:pt>
                <c:pt idx="11">
                  <c:v>2502</c:v>
                </c:pt>
                <c:pt idx="12">
                  <c:v>1214</c:v>
                </c:pt>
                <c:pt idx="13">
                  <c:v>488</c:v>
                </c:pt>
                <c:pt idx="14">
                  <c:v>149</c:v>
                </c:pt>
                <c:pt idx="15">
                  <c:v>71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F-48C8-803E-AD7EF75CB0A7}"/>
            </c:ext>
          </c:extLst>
        </c:ser>
        <c:ser>
          <c:idx val="1"/>
          <c:order val="1"/>
          <c:tx>
            <c:strRef>
              <c:f>'Table 10.58'!$S$62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10.58'!$Y$63:$Y$79</c:f>
              <c:numCache>
                <c:formatCode>#,##0</c:formatCode>
                <c:ptCount val="17"/>
                <c:pt idx="0">
                  <c:v>55</c:v>
                </c:pt>
                <c:pt idx="1">
                  <c:v>859</c:v>
                </c:pt>
                <c:pt idx="2">
                  <c:v>2367</c:v>
                </c:pt>
                <c:pt idx="3">
                  <c:v>3453</c:v>
                </c:pt>
                <c:pt idx="4">
                  <c:v>3893</c:v>
                </c:pt>
                <c:pt idx="5">
                  <c:v>3967</c:v>
                </c:pt>
                <c:pt idx="6">
                  <c:v>3742</c:v>
                </c:pt>
                <c:pt idx="7">
                  <c:v>3666</c:v>
                </c:pt>
                <c:pt idx="8">
                  <c:v>3936</c:v>
                </c:pt>
                <c:pt idx="9">
                  <c:v>3821</c:v>
                </c:pt>
                <c:pt idx="10">
                  <c:v>3269</c:v>
                </c:pt>
                <c:pt idx="11">
                  <c:v>2330</c:v>
                </c:pt>
                <c:pt idx="12">
                  <c:v>961</c:v>
                </c:pt>
                <c:pt idx="13">
                  <c:v>312</c:v>
                </c:pt>
                <c:pt idx="14">
                  <c:v>150</c:v>
                </c:pt>
                <c:pt idx="15">
                  <c:v>69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F-48C8-803E-AD7EF75CB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10.58'!$Y$83:$Y$90</c:f>
              <c:numCache>
                <c:formatCode>#,##0</c:formatCode>
                <c:ptCount val="8"/>
                <c:pt idx="0">
                  <c:v>3427</c:v>
                </c:pt>
                <c:pt idx="1">
                  <c:v>3916</c:v>
                </c:pt>
                <c:pt idx="2">
                  <c:v>5435</c:v>
                </c:pt>
                <c:pt idx="3">
                  <c:v>1861</c:v>
                </c:pt>
                <c:pt idx="4">
                  <c:v>1835</c:v>
                </c:pt>
                <c:pt idx="5">
                  <c:v>1787</c:v>
                </c:pt>
                <c:pt idx="6">
                  <c:v>2207</c:v>
                </c:pt>
                <c:pt idx="7">
                  <c:v>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EF-4B2E-9718-BDB571FBDBA0}"/>
            </c:ext>
          </c:extLst>
        </c:ser>
        <c:ser>
          <c:idx val="1"/>
          <c:order val="1"/>
          <c:tx>
            <c:strRef>
              <c:f>'Table 10.58'!$S$92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10.58'!$Y$93:$Y$100</c:f>
              <c:numCache>
                <c:formatCode>#,##0</c:formatCode>
                <c:ptCount val="8"/>
                <c:pt idx="0">
                  <c:v>2193</c:v>
                </c:pt>
                <c:pt idx="1">
                  <c:v>5565</c:v>
                </c:pt>
                <c:pt idx="2">
                  <c:v>876</c:v>
                </c:pt>
                <c:pt idx="3">
                  <c:v>4347</c:v>
                </c:pt>
                <c:pt idx="4">
                  <c:v>6205</c:v>
                </c:pt>
                <c:pt idx="5">
                  <c:v>3001</c:v>
                </c:pt>
                <c:pt idx="6">
                  <c:v>164</c:v>
                </c:pt>
                <c:pt idx="7">
                  <c:v>1227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EF-4B2E-9718-BDB571FB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10.58'!$U$8:$Y$8</c:f>
              <c:numCache>
                <c:formatCode>#,##0</c:formatCode>
                <c:ptCount val="5"/>
                <c:pt idx="1">
                  <c:v>43655</c:v>
                </c:pt>
                <c:pt idx="2">
                  <c:v>44933</c:v>
                </c:pt>
                <c:pt idx="3">
                  <c:v>45658.28</c:v>
                </c:pt>
                <c:pt idx="4">
                  <c:v>46868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B-47E4-86FE-FA2851A187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9B-47E4-86FE-FA2851A18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10.58'!$V$4:$Z$4</c:f>
              <c:numCache>
                <c:formatCode>#,##0</c:formatCode>
                <c:ptCount val="5"/>
                <c:pt idx="0">
                  <c:v>72175</c:v>
                </c:pt>
                <c:pt idx="1">
                  <c:v>70984</c:v>
                </c:pt>
                <c:pt idx="2">
                  <c:v>71529</c:v>
                </c:pt>
                <c:pt idx="3">
                  <c:v>74381</c:v>
                </c:pt>
                <c:pt idx="4">
                  <c:v>75180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05-4722-8FEF-8A64DC06FF1C}"/>
            </c:ext>
          </c:extLst>
        </c:ser>
        <c:ser>
          <c:idx val="1"/>
          <c:order val="1"/>
          <c:tx>
            <c:strRef>
              <c:f>'Table 10.58'!$S$7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10.58'!$V$7:$Z$7</c:f>
              <c:numCache>
                <c:formatCode>#,##0</c:formatCode>
                <c:ptCount val="5"/>
                <c:pt idx="0">
                  <c:v>54607</c:v>
                </c:pt>
                <c:pt idx="1">
                  <c:v>54257</c:v>
                </c:pt>
                <c:pt idx="2">
                  <c:v>53725</c:v>
                </c:pt>
                <c:pt idx="3">
                  <c:v>55107</c:v>
                </c:pt>
                <c:pt idx="4">
                  <c:v>55621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05-4722-8FEF-8A64DC06FF1C}"/>
            </c:ext>
          </c:extLst>
        </c:ser>
        <c:ser>
          <c:idx val="2"/>
          <c:order val="2"/>
          <c:tx>
            <c:strRef>
              <c:f>'Table 10.58'!$S$11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10.58'!$V$11:$Z$11</c:f>
              <c:numCache>
                <c:formatCode>#,##0</c:formatCode>
                <c:ptCount val="5"/>
                <c:pt idx="0">
                  <c:v>65882</c:v>
                </c:pt>
                <c:pt idx="1">
                  <c:v>64646</c:v>
                </c:pt>
                <c:pt idx="2">
                  <c:v>65205</c:v>
                </c:pt>
                <c:pt idx="3">
                  <c:v>67842</c:v>
                </c:pt>
                <c:pt idx="4">
                  <c:v>68414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05-4722-8FEF-8A64DC06FF1C}"/>
            </c:ext>
          </c:extLst>
        </c:ser>
        <c:ser>
          <c:idx val="3"/>
          <c:order val="3"/>
          <c:tx>
            <c:strRef>
              <c:f>'Table 10.58'!$S$12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10.58'!$V$12:$Z$12</c:f>
              <c:numCache>
                <c:formatCode>#,##0</c:formatCode>
                <c:ptCount val="5"/>
                <c:pt idx="0">
                  <c:v>6295</c:v>
                </c:pt>
                <c:pt idx="1">
                  <c:v>6341</c:v>
                </c:pt>
                <c:pt idx="2">
                  <c:v>6324</c:v>
                </c:pt>
                <c:pt idx="3">
                  <c:v>6541</c:v>
                </c:pt>
                <c:pt idx="4">
                  <c:v>6767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05-4722-8FEF-8A64DC06F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10.58'!$AB$15:$AB$33</c:f>
              <c:numCache>
                <c:formatCode>0.0%</c:formatCode>
                <c:ptCount val="19"/>
                <c:pt idx="0">
                  <c:v>4.7619681027946635E-3</c:v>
                </c:pt>
                <c:pt idx="1">
                  <c:v>5.5600633155535456E-3</c:v>
                </c:pt>
                <c:pt idx="2">
                  <c:v>6.540390268559039E-2</c:v>
                </c:pt>
                <c:pt idx="3">
                  <c:v>8.4332060814855218E-3</c:v>
                </c:pt>
                <c:pt idx="4">
                  <c:v>7.6883172162438979E-2</c:v>
                </c:pt>
                <c:pt idx="5">
                  <c:v>3.7843014671650327E-2</c:v>
                </c:pt>
                <c:pt idx="6">
                  <c:v>9.5611806488514084E-2</c:v>
                </c:pt>
                <c:pt idx="7">
                  <c:v>5.6584950584604742E-2</c:v>
                </c:pt>
                <c:pt idx="8">
                  <c:v>3.56482528365634E-2</c:v>
                </c:pt>
                <c:pt idx="9">
                  <c:v>1.3115364663004296E-2</c:v>
                </c:pt>
                <c:pt idx="10">
                  <c:v>3.490336397132178E-2</c:v>
                </c:pt>
                <c:pt idx="11">
                  <c:v>1.762460261509198E-2</c:v>
                </c:pt>
                <c:pt idx="12">
                  <c:v>6.4871839210417809E-2</c:v>
                </c:pt>
                <c:pt idx="13">
                  <c:v>8.3760092579044682E-2</c:v>
                </c:pt>
                <c:pt idx="14">
                  <c:v>8.264275928118224E-2</c:v>
                </c:pt>
                <c:pt idx="15">
                  <c:v>9.2193298660530207E-2</c:v>
                </c:pt>
                <c:pt idx="16">
                  <c:v>0.13148618630202583</c:v>
                </c:pt>
                <c:pt idx="17">
                  <c:v>1.7425078811902261E-2</c:v>
                </c:pt>
                <c:pt idx="18">
                  <c:v>4.0237300309926977E-2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2-481C-8CC7-711EB9A65E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2-481C-8CC7-711EB9A65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10.58'!$Z$44:$Z$60</c:f>
              <c:numCache>
                <c:formatCode>#,##0</c:formatCode>
                <c:ptCount val="17"/>
                <c:pt idx="0">
                  <c:v>44</c:v>
                </c:pt>
                <c:pt idx="1">
                  <c:v>689</c:v>
                </c:pt>
                <c:pt idx="2">
                  <c:v>2204</c:v>
                </c:pt>
                <c:pt idx="3">
                  <c:v>3572</c:v>
                </c:pt>
                <c:pt idx="4">
                  <c:v>4133</c:v>
                </c:pt>
                <c:pt idx="5">
                  <c:v>4064</c:v>
                </c:pt>
                <c:pt idx="6">
                  <c:v>4307</c:v>
                </c:pt>
                <c:pt idx="7">
                  <c:v>3760</c:v>
                </c:pt>
                <c:pt idx="8">
                  <c:v>3863</c:v>
                </c:pt>
                <c:pt idx="9">
                  <c:v>3497</c:v>
                </c:pt>
                <c:pt idx="10">
                  <c:v>3147</c:v>
                </c:pt>
                <c:pt idx="11">
                  <c:v>2470</c:v>
                </c:pt>
                <c:pt idx="12">
                  <c:v>1341</c:v>
                </c:pt>
                <c:pt idx="13">
                  <c:v>491</c:v>
                </c:pt>
                <c:pt idx="14">
                  <c:v>119</c:v>
                </c:pt>
                <c:pt idx="15">
                  <c:v>74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B-41AE-B404-4AD9F0FEA67E}"/>
            </c:ext>
          </c:extLst>
        </c:ser>
        <c:ser>
          <c:idx val="1"/>
          <c:order val="1"/>
          <c:tx>
            <c:strRef>
              <c:f>'Table 10.58'!$S$62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10.58'!$Z$63:$Z$79</c:f>
              <c:numCache>
                <c:formatCode>#,##0</c:formatCode>
                <c:ptCount val="17"/>
                <c:pt idx="0">
                  <c:v>47</c:v>
                </c:pt>
                <c:pt idx="1">
                  <c:v>909</c:v>
                </c:pt>
                <c:pt idx="2">
                  <c:v>2458</c:v>
                </c:pt>
                <c:pt idx="3">
                  <c:v>3650</c:v>
                </c:pt>
                <c:pt idx="4">
                  <c:v>3907</c:v>
                </c:pt>
                <c:pt idx="5">
                  <c:v>3843</c:v>
                </c:pt>
                <c:pt idx="6">
                  <c:v>4063</c:v>
                </c:pt>
                <c:pt idx="7">
                  <c:v>3607</c:v>
                </c:pt>
                <c:pt idx="8">
                  <c:v>3854</c:v>
                </c:pt>
                <c:pt idx="9">
                  <c:v>3763</c:v>
                </c:pt>
                <c:pt idx="10">
                  <c:v>3328</c:v>
                </c:pt>
                <c:pt idx="11">
                  <c:v>2333</c:v>
                </c:pt>
                <c:pt idx="12">
                  <c:v>1049</c:v>
                </c:pt>
                <c:pt idx="13">
                  <c:v>309</c:v>
                </c:pt>
                <c:pt idx="14">
                  <c:v>126</c:v>
                </c:pt>
                <c:pt idx="15">
                  <c:v>74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B-41AE-B404-4AD9F0FEA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10.58'!$Z$83:$Z$90</c:f>
              <c:numCache>
                <c:formatCode>#,##0</c:formatCode>
                <c:ptCount val="8"/>
                <c:pt idx="0">
                  <c:v>3414</c:v>
                </c:pt>
                <c:pt idx="1">
                  <c:v>4037</c:v>
                </c:pt>
                <c:pt idx="2">
                  <c:v>5555</c:v>
                </c:pt>
                <c:pt idx="3">
                  <c:v>1915</c:v>
                </c:pt>
                <c:pt idx="4">
                  <c:v>1845</c:v>
                </c:pt>
                <c:pt idx="5">
                  <c:v>1788</c:v>
                </c:pt>
                <c:pt idx="6">
                  <c:v>2178</c:v>
                </c:pt>
                <c:pt idx="7">
                  <c:v>2943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1-4598-95D5-36ED592EBA61}"/>
            </c:ext>
          </c:extLst>
        </c:ser>
        <c:ser>
          <c:idx val="1"/>
          <c:order val="1"/>
          <c:tx>
            <c:strRef>
              <c:f>'Table 10.58'!$S$92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10.58'!$Z$93:$Z$100</c:f>
              <c:numCache>
                <c:formatCode>#,##0</c:formatCode>
                <c:ptCount val="8"/>
                <c:pt idx="0">
                  <c:v>2239</c:v>
                </c:pt>
                <c:pt idx="1">
                  <c:v>5701</c:v>
                </c:pt>
                <c:pt idx="2">
                  <c:v>912</c:v>
                </c:pt>
                <c:pt idx="3">
                  <c:v>4564</c:v>
                </c:pt>
                <c:pt idx="4">
                  <c:v>6211</c:v>
                </c:pt>
                <c:pt idx="5">
                  <c:v>2956</c:v>
                </c:pt>
                <c:pt idx="6">
                  <c:v>187</c:v>
                </c:pt>
                <c:pt idx="7">
                  <c:v>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41-4598-95D5-36ED592EB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10.6'!$Z$44:$Z$60</c:f>
              <c:numCache>
                <c:formatCode>#,##0</c:formatCode>
                <c:ptCount val="17"/>
                <c:pt idx="0">
                  <c:v>6</c:v>
                </c:pt>
                <c:pt idx="1">
                  <c:v>194</c:v>
                </c:pt>
                <c:pt idx="2">
                  <c:v>632</c:v>
                </c:pt>
                <c:pt idx="3">
                  <c:v>767</c:v>
                </c:pt>
                <c:pt idx="4">
                  <c:v>910</c:v>
                </c:pt>
                <c:pt idx="5">
                  <c:v>788</c:v>
                </c:pt>
                <c:pt idx="6">
                  <c:v>833</c:v>
                </c:pt>
                <c:pt idx="7">
                  <c:v>899</c:v>
                </c:pt>
                <c:pt idx="8">
                  <c:v>954</c:v>
                </c:pt>
                <c:pt idx="9">
                  <c:v>941</c:v>
                </c:pt>
                <c:pt idx="10">
                  <c:v>949</c:v>
                </c:pt>
                <c:pt idx="11">
                  <c:v>752</c:v>
                </c:pt>
                <c:pt idx="12">
                  <c:v>463</c:v>
                </c:pt>
                <c:pt idx="13">
                  <c:v>223</c:v>
                </c:pt>
                <c:pt idx="14">
                  <c:v>67</c:v>
                </c:pt>
                <c:pt idx="15">
                  <c:v>41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9-4B95-A00C-237BD7C40823}"/>
            </c:ext>
          </c:extLst>
        </c:ser>
        <c:ser>
          <c:idx val="1"/>
          <c:order val="1"/>
          <c:tx>
            <c:strRef>
              <c:f>'Table 10.6'!$S$62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10.6'!$Z$63:$Z$79</c:f>
              <c:numCache>
                <c:formatCode>#,##0</c:formatCode>
                <c:ptCount val="17"/>
                <c:pt idx="0">
                  <c:v>25</c:v>
                </c:pt>
                <c:pt idx="1">
                  <c:v>238</c:v>
                </c:pt>
                <c:pt idx="2">
                  <c:v>667</c:v>
                </c:pt>
                <c:pt idx="3">
                  <c:v>768</c:v>
                </c:pt>
                <c:pt idx="4">
                  <c:v>801</c:v>
                </c:pt>
                <c:pt idx="5">
                  <c:v>822</c:v>
                </c:pt>
                <c:pt idx="6">
                  <c:v>835</c:v>
                </c:pt>
                <c:pt idx="7">
                  <c:v>886</c:v>
                </c:pt>
                <c:pt idx="8">
                  <c:v>1044</c:v>
                </c:pt>
                <c:pt idx="9">
                  <c:v>925</c:v>
                </c:pt>
                <c:pt idx="10">
                  <c:v>852</c:v>
                </c:pt>
                <c:pt idx="11">
                  <c:v>739</c:v>
                </c:pt>
                <c:pt idx="12">
                  <c:v>297</c:v>
                </c:pt>
                <c:pt idx="13">
                  <c:v>114</c:v>
                </c:pt>
                <c:pt idx="14">
                  <c:v>42</c:v>
                </c:pt>
                <c:pt idx="15">
                  <c:v>37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C9-4B95-A00C-237BD7C4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10.58'!$V$8:$Z$8</c:f>
              <c:numCache>
                <c:formatCode>#,##0</c:formatCode>
                <c:ptCount val="5"/>
                <c:pt idx="0">
                  <c:v>43655</c:v>
                </c:pt>
                <c:pt idx="1">
                  <c:v>44933</c:v>
                </c:pt>
                <c:pt idx="2">
                  <c:v>45658.28</c:v>
                </c:pt>
                <c:pt idx="3">
                  <c:v>46868</c:v>
                </c:pt>
                <c:pt idx="4">
                  <c:v>48216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DF-46D7-B1C0-46A5EE3617F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DF-46D7-B1C0-46A5EE361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10.59'!$U$4:$Y$4</c:f>
              <c:numCache>
                <c:formatCode>#,##0</c:formatCode>
                <c:ptCount val="5"/>
                <c:pt idx="1">
                  <c:v>3349</c:v>
                </c:pt>
                <c:pt idx="2">
                  <c:v>3156</c:v>
                </c:pt>
                <c:pt idx="3">
                  <c:v>3621</c:v>
                </c:pt>
                <c:pt idx="4">
                  <c:v>4214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4-4A83-9D82-8B0439DE0665}"/>
            </c:ext>
          </c:extLst>
        </c:ser>
        <c:ser>
          <c:idx val="1"/>
          <c:order val="1"/>
          <c:tx>
            <c:strRef>
              <c:f>'Table 10.59'!$S$7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10.59'!$U$7:$Y$7</c:f>
              <c:numCache>
                <c:formatCode>#,##0</c:formatCode>
                <c:ptCount val="5"/>
                <c:pt idx="1">
                  <c:v>2338</c:v>
                </c:pt>
                <c:pt idx="2">
                  <c:v>2212</c:v>
                </c:pt>
                <c:pt idx="3">
                  <c:v>2482</c:v>
                </c:pt>
                <c:pt idx="4">
                  <c:v>2812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94-4A83-9D82-8B0439DE0665}"/>
            </c:ext>
          </c:extLst>
        </c:ser>
        <c:ser>
          <c:idx val="2"/>
          <c:order val="2"/>
          <c:tx>
            <c:strRef>
              <c:f>'Table 10.59'!$S$11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10.59'!$U$11:$Y$11</c:f>
              <c:numCache>
                <c:formatCode>#,##0</c:formatCode>
                <c:ptCount val="5"/>
                <c:pt idx="1">
                  <c:v>2646</c:v>
                </c:pt>
                <c:pt idx="2">
                  <c:v>2511</c:v>
                </c:pt>
                <c:pt idx="3">
                  <c:v>2880</c:v>
                </c:pt>
                <c:pt idx="4">
                  <c:v>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94-4A83-9D82-8B0439DE0665}"/>
            </c:ext>
          </c:extLst>
        </c:ser>
        <c:ser>
          <c:idx val="3"/>
          <c:order val="3"/>
          <c:tx>
            <c:strRef>
              <c:f>'Table 10.59'!$S$12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10.59'!$U$12:$Y$12</c:f>
              <c:numCache>
                <c:formatCode>#,##0</c:formatCode>
                <c:ptCount val="5"/>
                <c:pt idx="1">
                  <c:v>703</c:v>
                </c:pt>
                <c:pt idx="2">
                  <c:v>651</c:v>
                </c:pt>
                <c:pt idx="3">
                  <c:v>741</c:v>
                </c:pt>
                <c:pt idx="4">
                  <c:v>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94-4A83-9D82-8B0439DE0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10.59'!$AB$15:$AB$33</c:f>
              <c:numCache>
                <c:formatCode>0.0%</c:formatCode>
                <c:ptCount val="19"/>
                <c:pt idx="0">
                  <c:v>0.22917181705809642</c:v>
                </c:pt>
                <c:pt idx="1">
                  <c:v>7.4165636588380719E-3</c:v>
                </c:pt>
                <c:pt idx="2">
                  <c:v>3.4363411619283066E-2</c:v>
                </c:pt>
                <c:pt idx="3">
                  <c:v>1.977750309023486E-3</c:v>
                </c:pt>
                <c:pt idx="4">
                  <c:v>3.9802224969097653E-2</c:v>
                </c:pt>
                <c:pt idx="5">
                  <c:v>1.7058096415327566E-2</c:v>
                </c:pt>
                <c:pt idx="6">
                  <c:v>5.2904820766378244E-2</c:v>
                </c:pt>
                <c:pt idx="7">
                  <c:v>3.7824474660074166E-2</c:v>
                </c:pt>
                <c:pt idx="8">
                  <c:v>6.0321384425216319E-2</c:v>
                </c:pt>
                <c:pt idx="9">
                  <c:v>3.708281829419036E-3</c:v>
                </c:pt>
                <c:pt idx="10">
                  <c:v>1.6810877626699628E-2</c:v>
                </c:pt>
                <c:pt idx="11">
                  <c:v>3.189122373300371E-2</c:v>
                </c:pt>
                <c:pt idx="12">
                  <c:v>3.7330037082818297E-2</c:v>
                </c:pt>
                <c:pt idx="13">
                  <c:v>4.6971569839307788E-2</c:v>
                </c:pt>
                <c:pt idx="14">
                  <c:v>4.49938195302843E-2</c:v>
                </c:pt>
                <c:pt idx="15">
                  <c:v>5.53770086526576E-2</c:v>
                </c:pt>
                <c:pt idx="16">
                  <c:v>8.7515451174289244E-2</c:v>
                </c:pt>
                <c:pt idx="17">
                  <c:v>1.508034610630408E-2</c:v>
                </c:pt>
                <c:pt idx="18">
                  <c:v>2.8677379480840544E-2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D5-40C2-8C91-0FE1F76C982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D5-40C2-8C91-0FE1F76C9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10.59'!$Y$44:$Y$60</c:f>
              <c:numCache>
                <c:formatCode>#,##0</c:formatCode>
                <c:ptCount val="17"/>
                <c:pt idx="0">
                  <c:v>12</c:v>
                </c:pt>
                <c:pt idx="1">
                  <c:v>55</c:v>
                </c:pt>
                <c:pt idx="2">
                  <c:v>161</c:v>
                </c:pt>
                <c:pt idx="3">
                  <c:v>162</c:v>
                </c:pt>
                <c:pt idx="4">
                  <c:v>191</c:v>
                </c:pt>
                <c:pt idx="5">
                  <c:v>179</c:v>
                </c:pt>
                <c:pt idx="6">
                  <c:v>163</c:v>
                </c:pt>
                <c:pt idx="7">
                  <c:v>149</c:v>
                </c:pt>
                <c:pt idx="8">
                  <c:v>202</c:v>
                </c:pt>
                <c:pt idx="9">
                  <c:v>199</c:v>
                </c:pt>
                <c:pt idx="10">
                  <c:v>248</c:v>
                </c:pt>
                <c:pt idx="11">
                  <c:v>165</c:v>
                </c:pt>
                <c:pt idx="12">
                  <c:v>117</c:v>
                </c:pt>
                <c:pt idx="13">
                  <c:v>55</c:v>
                </c:pt>
                <c:pt idx="14">
                  <c:v>28</c:v>
                </c:pt>
                <c:pt idx="15">
                  <c:v>4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5A-4FF3-878B-59A28FD6A0EE}"/>
            </c:ext>
          </c:extLst>
        </c:ser>
        <c:ser>
          <c:idx val="1"/>
          <c:order val="1"/>
          <c:tx>
            <c:strRef>
              <c:f>'Table 10.59'!$S$62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10.59'!$Y$63:$Y$79</c:f>
              <c:numCache>
                <c:formatCode>#,##0</c:formatCode>
                <c:ptCount val="17"/>
                <c:pt idx="0">
                  <c:v>0</c:v>
                </c:pt>
                <c:pt idx="1">
                  <c:v>48</c:v>
                </c:pt>
                <c:pt idx="2">
                  <c:v>168</c:v>
                </c:pt>
                <c:pt idx="3">
                  <c:v>160</c:v>
                </c:pt>
                <c:pt idx="4">
                  <c:v>151</c:v>
                </c:pt>
                <c:pt idx="5">
                  <c:v>173</c:v>
                </c:pt>
                <c:pt idx="6">
                  <c:v>137</c:v>
                </c:pt>
                <c:pt idx="7">
                  <c:v>183</c:v>
                </c:pt>
                <c:pt idx="8">
                  <c:v>160</c:v>
                </c:pt>
                <c:pt idx="9">
                  <c:v>252</c:v>
                </c:pt>
                <c:pt idx="10">
                  <c:v>205</c:v>
                </c:pt>
                <c:pt idx="11">
                  <c:v>157</c:v>
                </c:pt>
                <c:pt idx="12">
                  <c:v>87</c:v>
                </c:pt>
                <c:pt idx="13">
                  <c:v>45</c:v>
                </c:pt>
                <c:pt idx="14">
                  <c:v>13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5A-4FF3-878B-59A28FD6A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10.59'!$Y$83:$Y$90</c:f>
              <c:numCache>
                <c:formatCode>#,##0</c:formatCode>
                <c:ptCount val="8"/>
                <c:pt idx="0">
                  <c:v>168</c:v>
                </c:pt>
                <c:pt idx="1">
                  <c:v>47</c:v>
                </c:pt>
                <c:pt idx="2">
                  <c:v>187</c:v>
                </c:pt>
                <c:pt idx="3">
                  <c:v>37</c:v>
                </c:pt>
                <c:pt idx="4">
                  <c:v>16</c:v>
                </c:pt>
                <c:pt idx="5">
                  <c:v>49</c:v>
                </c:pt>
                <c:pt idx="6">
                  <c:v>170</c:v>
                </c:pt>
                <c:pt idx="7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B-4830-8AFC-A43A0D1FFFB7}"/>
            </c:ext>
          </c:extLst>
        </c:ser>
        <c:ser>
          <c:idx val="1"/>
          <c:order val="1"/>
          <c:tx>
            <c:strRef>
              <c:f>'Table 10.59'!$S$92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10.59'!$Y$93:$Y$100</c:f>
              <c:numCache>
                <c:formatCode>#,##0</c:formatCode>
                <c:ptCount val="8"/>
                <c:pt idx="0">
                  <c:v>83</c:v>
                </c:pt>
                <c:pt idx="1">
                  <c:v>158</c:v>
                </c:pt>
                <c:pt idx="2">
                  <c:v>38</c:v>
                </c:pt>
                <c:pt idx="3">
                  <c:v>184</c:v>
                </c:pt>
                <c:pt idx="4">
                  <c:v>164</c:v>
                </c:pt>
                <c:pt idx="5">
                  <c:v>137</c:v>
                </c:pt>
                <c:pt idx="6">
                  <c:v>22</c:v>
                </c:pt>
                <c:pt idx="7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B-4830-8AFC-A43A0D1FF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10.59'!$U$8:$Y$8</c:f>
              <c:numCache>
                <c:formatCode>#,##0</c:formatCode>
                <c:ptCount val="5"/>
                <c:pt idx="1">
                  <c:v>29830.86</c:v>
                </c:pt>
                <c:pt idx="2">
                  <c:v>31772</c:v>
                </c:pt>
                <c:pt idx="3">
                  <c:v>30150.3</c:v>
                </c:pt>
                <c:pt idx="4">
                  <c:v>28755.46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9-44AB-89F9-54AA8F173C0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9-44AB-89F9-54AA8F173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10.59'!$V$4:$Z$4</c:f>
              <c:numCache>
                <c:formatCode>#,##0</c:formatCode>
                <c:ptCount val="5"/>
                <c:pt idx="0">
                  <c:v>3349</c:v>
                </c:pt>
                <c:pt idx="1">
                  <c:v>3156</c:v>
                </c:pt>
                <c:pt idx="2">
                  <c:v>3621</c:v>
                </c:pt>
                <c:pt idx="3">
                  <c:v>4214</c:v>
                </c:pt>
                <c:pt idx="4">
                  <c:v>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7-47FC-A3DE-713B346989E0}"/>
            </c:ext>
          </c:extLst>
        </c:ser>
        <c:ser>
          <c:idx val="1"/>
          <c:order val="1"/>
          <c:tx>
            <c:strRef>
              <c:f>'Table 10.59'!$S$7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10.59'!$V$7:$Z$7</c:f>
              <c:numCache>
                <c:formatCode>#,##0</c:formatCode>
                <c:ptCount val="5"/>
                <c:pt idx="0">
                  <c:v>2338</c:v>
                </c:pt>
                <c:pt idx="1">
                  <c:v>2212</c:v>
                </c:pt>
                <c:pt idx="2">
                  <c:v>2482</c:v>
                </c:pt>
                <c:pt idx="3">
                  <c:v>2812</c:v>
                </c:pt>
                <c:pt idx="4">
                  <c:v>2671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7-47FC-A3DE-713B346989E0}"/>
            </c:ext>
          </c:extLst>
        </c:ser>
        <c:ser>
          <c:idx val="2"/>
          <c:order val="2"/>
          <c:tx>
            <c:strRef>
              <c:f>'Table 10.59'!$S$11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10.59'!$V$11:$Z$11</c:f>
              <c:numCache>
                <c:formatCode>#,##0</c:formatCode>
                <c:ptCount val="5"/>
                <c:pt idx="0">
                  <c:v>2646</c:v>
                </c:pt>
                <c:pt idx="1">
                  <c:v>2511</c:v>
                </c:pt>
                <c:pt idx="2">
                  <c:v>2880</c:v>
                </c:pt>
                <c:pt idx="3">
                  <c:v>3307</c:v>
                </c:pt>
                <c:pt idx="4">
                  <c:v>3241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87-47FC-A3DE-713B346989E0}"/>
            </c:ext>
          </c:extLst>
        </c:ser>
        <c:ser>
          <c:idx val="3"/>
          <c:order val="3"/>
          <c:tx>
            <c:strRef>
              <c:f>'Table 10.59'!$S$12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10.59'!$V$12:$Z$12</c:f>
              <c:numCache>
                <c:formatCode>#,##0</c:formatCode>
                <c:ptCount val="5"/>
                <c:pt idx="0">
                  <c:v>703</c:v>
                </c:pt>
                <c:pt idx="1">
                  <c:v>651</c:v>
                </c:pt>
                <c:pt idx="2">
                  <c:v>741</c:v>
                </c:pt>
                <c:pt idx="3">
                  <c:v>899</c:v>
                </c:pt>
                <c:pt idx="4">
                  <c:v>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87-47FC-A3DE-713B34698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10.59'!$AB$15:$AB$33</c:f>
              <c:numCache>
                <c:formatCode>0.0%</c:formatCode>
                <c:ptCount val="19"/>
                <c:pt idx="0">
                  <c:v>0.22917181705809642</c:v>
                </c:pt>
                <c:pt idx="1">
                  <c:v>7.4165636588380719E-3</c:v>
                </c:pt>
                <c:pt idx="2">
                  <c:v>3.4363411619283066E-2</c:v>
                </c:pt>
                <c:pt idx="3">
                  <c:v>1.977750309023486E-3</c:v>
                </c:pt>
                <c:pt idx="4">
                  <c:v>3.9802224969097653E-2</c:v>
                </c:pt>
                <c:pt idx="5">
                  <c:v>1.7058096415327566E-2</c:v>
                </c:pt>
                <c:pt idx="6">
                  <c:v>5.2904820766378244E-2</c:v>
                </c:pt>
                <c:pt idx="7">
                  <c:v>3.7824474660074166E-2</c:v>
                </c:pt>
                <c:pt idx="8">
                  <c:v>6.0321384425216319E-2</c:v>
                </c:pt>
                <c:pt idx="9">
                  <c:v>3.708281829419036E-3</c:v>
                </c:pt>
                <c:pt idx="10">
                  <c:v>1.6810877626699628E-2</c:v>
                </c:pt>
                <c:pt idx="11">
                  <c:v>3.189122373300371E-2</c:v>
                </c:pt>
                <c:pt idx="12">
                  <c:v>3.7330037082818297E-2</c:v>
                </c:pt>
                <c:pt idx="13">
                  <c:v>4.6971569839307788E-2</c:v>
                </c:pt>
                <c:pt idx="14">
                  <c:v>4.49938195302843E-2</c:v>
                </c:pt>
                <c:pt idx="15">
                  <c:v>5.53770086526576E-2</c:v>
                </c:pt>
                <c:pt idx="16">
                  <c:v>8.7515451174289244E-2</c:v>
                </c:pt>
                <c:pt idx="17">
                  <c:v>1.508034610630408E-2</c:v>
                </c:pt>
                <c:pt idx="18">
                  <c:v>2.8677379480840544E-2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77-4DC7-BFC8-1E2AB1C3FF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77-4DC7-BFC8-1E2AB1C3F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10.59'!$Z$44:$Z$60</c:f>
              <c:numCache>
                <c:formatCode>#,##0</c:formatCode>
                <c:ptCount val="17"/>
                <c:pt idx="0">
                  <c:v>4</c:v>
                </c:pt>
                <c:pt idx="1">
                  <c:v>42</c:v>
                </c:pt>
                <c:pt idx="2">
                  <c:v>124</c:v>
                </c:pt>
                <c:pt idx="3">
                  <c:v>218</c:v>
                </c:pt>
                <c:pt idx="4">
                  <c:v>206</c:v>
                </c:pt>
                <c:pt idx="5">
                  <c:v>175</c:v>
                </c:pt>
                <c:pt idx="6">
                  <c:v>163</c:v>
                </c:pt>
                <c:pt idx="7">
                  <c:v>169</c:v>
                </c:pt>
                <c:pt idx="8">
                  <c:v>183</c:v>
                </c:pt>
                <c:pt idx="9">
                  <c:v>180</c:v>
                </c:pt>
                <c:pt idx="10">
                  <c:v>228</c:v>
                </c:pt>
                <c:pt idx="11">
                  <c:v>181</c:v>
                </c:pt>
                <c:pt idx="12">
                  <c:v>113</c:v>
                </c:pt>
                <c:pt idx="13">
                  <c:v>56</c:v>
                </c:pt>
                <c:pt idx="14">
                  <c:v>40</c:v>
                </c:pt>
                <c:pt idx="15">
                  <c:v>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B-4201-A3AB-AA921A7838F3}"/>
            </c:ext>
          </c:extLst>
        </c:ser>
        <c:ser>
          <c:idx val="1"/>
          <c:order val="1"/>
          <c:tx>
            <c:strRef>
              <c:f>'Table 10.59'!$S$62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10.59'!$Z$63:$Z$79</c:f>
              <c:numCache>
                <c:formatCode>#,##0</c:formatCode>
                <c:ptCount val="17"/>
                <c:pt idx="0">
                  <c:v>0</c:v>
                </c:pt>
                <c:pt idx="1">
                  <c:v>33</c:v>
                </c:pt>
                <c:pt idx="2">
                  <c:v>152</c:v>
                </c:pt>
                <c:pt idx="3">
                  <c:v>186</c:v>
                </c:pt>
                <c:pt idx="4">
                  <c:v>176</c:v>
                </c:pt>
                <c:pt idx="5">
                  <c:v>180</c:v>
                </c:pt>
                <c:pt idx="6">
                  <c:v>155</c:v>
                </c:pt>
                <c:pt idx="7">
                  <c:v>165</c:v>
                </c:pt>
                <c:pt idx="8">
                  <c:v>178</c:v>
                </c:pt>
                <c:pt idx="9">
                  <c:v>226</c:v>
                </c:pt>
                <c:pt idx="10">
                  <c:v>207</c:v>
                </c:pt>
                <c:pt idx="11">
                  <c:v>163</c:v>
                </c:pt>
                <c:pt idx="12">
                  <c:v>76</c:v>
                </c:pt>
                <c:pt idx="13">
                  <c:v>39</c:v>
                </c:pt>
                <c:pt idx="14">
                  <c:v>19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B-4201-A3AB-AA921A783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10.59'!$Z$83:$Z$90</c:f>
              <c:numCache>
                <c:formatCode>#,##0</c:formatCode>
                <c:ptCount val="8"/>
                <c:pt idx="0">
                  <c:v>166</c:v>
                </c:pt>
                <c:pt idx="1">
                  <c:v>55</c:v>
                </c:pt>
                <c:pt idx="2">
                  <c:v>186</c:v>
                </c:pt>
                <c:pt idx="3">
                  <c:v>44</c:v>
                </c:pt>
                <c:pt idx="4">
                  <c:v>23</c:v>
                </c:pt>
                <c:pt idx="5">
                  <c:v>41</c:v>
                </c:pt>
                <c:pt idx="6">
                  <c:v>175</c:v>
                </c:pt>
                <c:pt idx="7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6C-4AE1-848B-77EC286152A8}"/>
            </c:ext>
          </c:extLst>
        </c:ser>
        <c:ser>
          <c:idx val="1"/>
          <c:order val="1"/>
          <c:tx>
            <c:strRef>
              <c:f>'Table 10.59'!$S$92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10.59'!$Z$93:$Z$100</c:f>
              <c:numCache>
                <c:formatCode>#,##0</c:formatCode>
                <c:ptCount val="8"/>
                <c:pt idx="0">
                  <c:v>79</c:v>
                </c:pt>
                <c:pt idx="1">
                  <c:v>161</c:v>
                </c:pt>
                <c:pt idx="2">
                  <c:v>42</c:v>
                </c:pt>
                <c:pt idx="3">
                  <c:v>192</c:v>
                </c:pt>
                <c:pt idx="4">
                  <c:v>156</c:v>
                </c:pt>
                <c:pt idx="5">
                  <c:v>130</c:v>
                </c:pt>
                <c:pt idx="6">
                  <c:v>24</c:v>
                </c:pt>
                <c:pt idx="7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6C-4AE1-848B-77EC28615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10.6'!$Z$83:$Z$90</c:f>
              <c:numCache>
                <c:formatCode>#,##0</c:formatCode>
                <c:ptCount val="8"/>
                <c:pt idx="0">
                  <c:v>742</c:v>
                </c:pt>
                <c:pt idx="1">
                  <c:v>687</c:v>
                </c:pt>
                <c:pt idx="2">
                  <c:v>1258</c:v>
                </c:pt>
                <c:pt idx="3">
                  <c:v>274</c:v>
                </c:pt>
                <c:pt idx="4">
                  <c:v>256</c:v>
                </c:pt>
                <c:pt idx="5">
                  <c:v>282</c:v>
                </c:pt>
                <c:pt idx="6">
                  <c:v>697</c:v>
                </c:pt>
                <c:pt idx="7">
                  <c:v>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0-40B0-826F-6E1DD66C1FAA}"/>
            </c:ext>
          </c:extLst>
        </c:ser>
        <c:ser>
          <c:idx val="1"/>
          <c:order val="1"/>
          <c:tx>
            <c:strRef>
              <c:f>'Table 10.6'!$S$92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10.6'!$Z$93:$Z$100</c:f>
              <c:numCache>
                <c:formatCode>#,##0</c:formatCode>
                <c:ptCount val="8"/>
                <c:pt idx="0">
                  <c:v>502</c:v>
                </c:pt>
                <c:pt idx="1">
                  <c:v>1132</c:v>
                </c:pt>
                <c:pt idx="2">
                  <c:v>284</c:v>
                </c:pt>
                <c:pt idx="3">
                  <c:v>936</c:v>
                </c:pt>
                <c:pt idx="4">
                  <c:v>1050</c:v>
                </c:pt>
                <c:pt idx="5">
                  <c:v>583</c:v>
                </c:pt>
                <c:pt idx="6">
                  <c:v>72</c:v>
                </c:pt>
                <c:pt idx="7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0-40B0-826F-6E1DD66C1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10.59'!$V$8:$Z$8</c:f>
              <c:numCache>
                <c:formatCode>#,##0</c:formatCode>
                <c:ptCount val="5"/>
                <c:pt idx="0">
                  <c:v>29830.86</c:v>
                </c:pt>
                <c:pt idx="1">
                  <c:v>31772</c:v>
                </c:pt>
                <c:pt idx="2">
                  <c:v>30150.3</c:v>
                </c:pt>
                <c:pt idx="3">
                  <c:v>28755.46</c:v>
                </c:pt>
                <c:pt idx="4">
                  <c:v>31201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BB-4977-A366-0D15123989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BB-4977-A366-0D1512398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10.60'!$U$4:$Y$4</c:f>
              <c:numCache>
                <c:formatCode>#,##0</c:formatCode>
                <c:ptCount val="5"/>
                <c:pt idx="1">
                  <c:v>1695</c:v>
                </c:pt>
                <c:pt idx="2">
                  <c:v>1522</c:v>
                </c:pt>
                <c:pt idx="3">
                  <c:v>1746</c:v>
                </c:pt>
                <c:pt idx="4">
                  <c:v>1946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2E-4FB8-A22D-30EA3A16BA90}"/>
            </c:ext>
          </c:extLst>
        </c:ser>
        <c:ser>
          <c:idx val="1"/>
          <c:order val="1"/>
          <c:tx>
            <c:strRef>
              <c:f>'Table 10.60'!$S$7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10.60'!$U$7:$Y$7</c:f>
              <c:numCache>
                <c:formatCode>#,##0</c:formatCode>
                <c:ptCount val="5"/>
                <c:pt idx="1">
                  <c:v>1117</c:v>
                </c:pt>
                <c:pt idx="2">
                  <c:v>1048</c:v>
                </c:pt>
                <c:pt idx="3">
                  <c:v>1176</c:v>
                </c:pt>
                <c:pt idx="4">
                  <c:v>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2E-4FB8-A22D-30EA3A16BA90}"/>
            </c:ext>
          </c:extLst>
        </c:ser>
        <c:ser>
          <c:idx val="2"/>
          <c:order val="2"/>
          <c:tx>
            <c:strRef>
              <c:f>'Table 10.60'!$S$11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10.60'!$U$11:$Y$11</c:f>
              <c:numCache>
                <c:formatCode>#,##0</c:formatCode>
                <c:ptCount val="5"/>
                <c:pt idx="1">
                  <c:v>1284</c:v>
                </c:pt>
                <c:pt idx="2">
                  <c:v>1143</c:v>
                </c:pt>
                <c:pt idx="3">
                  <c:v>1310</c:v>
                </c:pt>
                <c:pt idx="4">
                  <c:v>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2E-4FB8-A22D-30EA3A16BA90}"/>
            </c:ext>
          </c:extLst>
        </c:ser>
        <c:ser>
          <c:idx val="3"/>
          <c:order val="3"/>
          <c:tx>
            <c:strRef>
              <c:f>'Table 10.60'!$S$12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10.60'!$U$12:$Y$12</c:f>
              <c:numCache>
                <c:formatCode>#,##0</c:formatCode>
                <c:ptCount val="5"/>
                <c:pt idx="1">
                  <c:v>406</c:v>
                </c:pt>
                <c:pt idx="2">
                  <c:v>383</c:v>
                </c:pt>
                <c:pt idx="3">
                  <c:v>436</c:v>
                </c:pt>
                <c:pt idx="4">
                  <c:v>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2E-4FB8-A22D-30EA3A16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10.60'!$AB$15:$AB$33</c:f>
              <c:numCache>
                <c:formatCode>0.0%</c:formatCode>
                <c:ptCount val="19"/>
                <c:pt idx="0">
                  <c:v>0.1896978702327885</c:v>
                </c:pt>
                <c:pt idx="1">
                  <c:v>1.5354135710747894E-2</c:v>
                </c:pt>
                <c:pt idx="2">
                  <c:v>3.9128281327389797E-2</c:v>
                </c:pt>
                <c:pt idx="3">
                  <c:v>6.4388311045071814E-3</c:v>
                </c:pt>
                <c:pt idx="4">
                  <c:v>5.6463595839524518E-2</c:v>
                </c:pt>
                <c:pt idx="5">
                  <c:v>2.1297672114908371E-2</c:v>
                </c:pt>
                <c:pt idx="6">
                  <c:v>6.9836552748885589E-2</c:v>
                </c:pt>
                <c:pt idx="7">
                  <c:v>4.8043585933630513E-2</c:v>
                </c:pt>
                <c:pt idx="8">
                  <c:v>5.1015354135710747E-2</c:v>
                </c:pt>
                <c:pt idx="9">
                  <c:v>2.4764735017335313E-3</c:v>
                </c:pt>
                <c:pt idx="10">
                  <c:v>3.6156513125309563E-2</c:v>
                </c:pt>
                <c:pt idx="11">
                  <c:v>1.188707280832095E-2</c:v>
                </c:pt>
                <c:pt idx="12">
                  <c:v>2.1792966815255076E-2</c:v>
                </c:pt>
                <c:pt idx="13">
                  <c:v>3.3680039623576026E-2</c:v>
                </c:pt>
                <c:pt idx="14">
                  <c:v>4.4576523031203567E-2</c:v>
                </c:pt>
                <c:pt idx="15">
                  <c:v>7.0827142149578998E-2</c:v>
                </c:pt>
                <c:pt idx="16">
                  <c:v>8.5190688459633485E-2</c:v>
                </c:pt>
                <c:pt idx="17">
                  <c:v>5.9435364041604752E-3</c:v>
                </c:pt>
                <c:pt idx="18">
                  <c:v>2.4764735017335313E-2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49-475D-A2DA-B58E3ABBAC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49-475D-A2DA-B58E3ABBA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10.60'!$Y$44:$Y$60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56</c:v>
                </c:pt>
                <c:pt idx="3">
                  <c:v>61</c:v>
                </c:pt>
                <c:pt idx="4">
                  <c:v>75</c:v>
                </c:pt>
                <c:pt idx="5">
                  <c:v>70</c:v>
                </c:pt>
                <c:pt idx="6">
                  <c:v>66</c:v>
                </c:pt>
                <c:pt idx="7">
                  <c:v>70</c:v>
                </c:pt>
                <c:pt idx="8">
                  <c:v>116</c:v>
                </c:pt>
                <c:pt idx="9">
                  <c:v>99</c:v>
                </c:pt>
                <c:pt idx="10">
                  <c:v>96</c:v>
                </c:pt>
                <c:pt idx="11">
                  <c:v>107</c:v>
                </c:pt>
                <c:pt idx="12">
                  <c:v>57</c:v>
                </c:pt>
                <c:pt idx="13">
                  <c:v>15</c:v>
                </c:pt>
                <c:pt idx="14">
                  <c:v>15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9-4FCF-9555-ECB73EE487B0}"/>
            </c:ext>
          </c:extLst>
        </c:ser>
        <c:ser>
          <c:idx val="1"/>
          <c:order val="1"/>
          <c:tx>
            <c:strRef>
              <c:f>'Table 10.60'!$S$62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10.60'!$Y$63:$Y$79</c:f>
              <c:numCache>
                <c:formatCode>#,##0</c:formatCode>
                <c:ptCount val="17"/>
                <c:pt idx="0">
                  <c:v>0</c:v>
                </c:pt>
                <c:pt idx="1">
                  <c:v>18</c:v>
                </c:pt>
                <c:pt idx="2">
                  <c:v>68</c:v>
                </c:pt>
                <c:pt idx="3">
                  <c:v>60</c:v>
                </c:pt>
                <c:pt idx="4">
                  <c:v>71</c:v>
                </c:pt>
                <c:pt idx="5">
                  <c:v>78</c:v>
                </c:pt>
                <c:pt idx="6">
                  <c:v>69</c:v>
                </c:pt>
                <c:pt idx="7">
                  <c:v>74</c:v>
                </c:pt>
                <c:pt idx="8">
                  <c:v>112</c:v>
                </c:pt>
                <c:pt idx="9">
                  <c:v>94</c:v>
                </c:pt>
                <c:pt idx="10">
                  <c:v>102</c:v>
                </c:pt>
                <c:pt idx="11">
                  <c:v>100</c:v>
                </c:pt>
                <c:pt idx="12">
                  <c:v>26</c:v>
                </c:pt>
                <c:pt idx="13">
                  <c:v>17</c:v>
                </c:pt>
                <c:pt idx="14">
                  <c:v>14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9-4FCF-9555-ECB73EE48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10.60'!$Y$83:$Y$90</c:f>
              <c:numCache>
                <c:formatCode>#,##0</c:formatCode>
                <c:ptCount val="8"/>
                <c:pt idx="0">
                  <c:v>41</c:v>
                </c:pt>
                <c:pt idx="1">
                  <c:v>28</c:v>
                </c:pt>
                <c:pt idx="2">
                  <c:v>102</c:v>
                </c:pt>
                <c:pt idx="3">
                  <c:v>12</c:v>
                </c:pt>
                <c:pt idx="4">
                  <c:v>13</c:v>
                </c:pt>
                <c:pt idx="5">
                  <c:v>20</c:v>
                </c:pt>
                <c:pt idx="6">
                  <c:v>83</c:v>
                </c:pt>
                <c:pt idx="7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4-4D8A-ABA1-DC8ACD11522A}"/>
            </c:ext>
          </c:extLst>
        </c:ser>
        <c:ser>
          <c:idx val="1"/>
          <c:order val="1"/>
          <c:tx>
            <c:strRef>
              <c:f>'Table 10.60'!$S$92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10.60'!$Y$93:$Y$100</c:f>
              <c:numCache>
                <c:formatCode>#,##0</c:formatCode>
                <c:ptCount val="8"/>
                <c:pt idx="0">
                  <c:v>25</c:v>
                </c:pt>
                <c:pt idx="1">
                  <c:v>107</c:v>
                </c:pt>
                <c:pt idx="2">
                  <c:v>18</c:v>
                </c:pt>
                <c:pt idx="3">
                  <c:v>104</c:v>
                </c:pt>
                <c:pt idx="4">
                  <c:v>86</c:v>
                </c:pt>
                <c:pt idx="5">
                  <c:v>61</c:v>
                </c:pt>
                <c:pt idx="6">
                  <c:v>15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4-4D8A-ABA1-DC8ACD115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10.60'!$U$8:$Y$8</c:f>
              <c:numCache>
                <c:formatCode>#,##0</c:formatCode>
                <c:ptCount val="5"/>
                <c:pt idx="1">
                  <c:v>25560.43</c:v>
                </c:pt>
                <c:pt idx="2">
                  <c:v>29765.58</c:v>
                </c:pt>
                <c:pt idx="3">
                  <c:v>27994.07</c:v>
                </c:pt>
                <c:pt idx="4">
                  <c:v>28416.5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E9-4422-94F3-E950AA0FBA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E9-4422-94F3-E950AA0FB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10.60'!$V$4:$Z$4</c:f>
              <c:numCache>
                <c:formatCode>#,##0</c:formatCode>
                <c:ptCount val="5"/>
                <c:pt idx="0">
                  <c:v>1695</c:v>
                </c:pt>
                <c:pt idx="1">
                  <c:v>1522</c:v>
                </c:pt>
                <c:pt idx="2">
                  <c:v>1746</c:v>
                </c:pt>
                <c:pt idx="3">
                  <c:v>1946</c:v>
                </c:pt>
                <c:pt idx="4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2-454B-8EC2-69BB0A160053}"/>
            </c:ext>
          </c:extLst>
        </c:ser>
        <c:ser>
          <c:idx val="1"/>
          <c:order val="1"/>
          <c:tx>
            <c:strRef>
              <c:f>'Table 10.60'!$S$7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10.60'!$V$7:$Z$7</c:f>
              <c:numCache>
                <c:formatCode>#,##0</c:formatCode>
                <c:ptCount val="5"/>
                <c:pt idx="0">
                  <c:v>1117</c:v>
                </c:pt>
                <c:pt idx="1">
                  <c:v>1048</c:v>
                </c:pt>
                <c:pt idx="2">
                  <c:v>1176</c:v>
                </c:pt>
                <c:pt idx="3">
                  <c:v>1287</c:v>
                </c:pt>
                <c:pt idx="4">
                  <c:v>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02-454B-8EC2-69BB0A160053}"/>
            </c:ext>
          </c:extLst>
        </c:ser>
        <c:ser>
          <c:idx val="2"/>
          <c:order val="2"/>
          <c:tx>
            <c:strRef>
              <c:f>'Table 10.60'!$S$11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10.60'!$V$11:$Z$11</c:f>
              <c:numCache>
                <c:formatCode>#,##0</c:formatCode>
                <c:ptCount val="5"/>
                <c:pt idx="0">
                  <c:v>1284</c:v>
                </c:pt>
                <c:pt idx="1">
                  <c:v>1143</c:v>
                </c:pt>
                <c:pt idx="2">
                  <c:v>1310</c:v>
                </c:pt>
                <c:pt idx="3">
                  <c:v>1436</c:v>
                </c:pt>
                <c:pt idx="4">
                  <c:v>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02-454B-8EC2-69BB0A160053}"/>
            </c:ext>
          </c:extLst>
        </c:ser>
        <c:ser>
          <c:idx val="3"/>
          <c:order val="3"/>
          <c:tx>
            <c:strRef>
              <c:f>'Table 10.60'!$S$12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10.60'!$V$12:$Z$12</c:f>
              <c:numCache>
                <c:formatCode>#,##0</c:formatCode>
                <c:ptCount val="5"/>
                <c:pt idx="0">
                  <c:v>406</c:v>
                </c:pt>
                <c:pt idx="1">
                  <c:v>383</c:v>
                </c:pt>
                <c:pt idx="2">
                  <c:v>436</c:v>
                </c:pt>
                <c:pt idx="3">
                  <c:v>509</c:v>
                </c:pt>
                <c:pt idx="4">
                  <c:v>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02-454B-8EC2-69BB0A160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10.60'!$AB$15:$AB$33</c:f>
              <c:numCache>
                <c:formatCode>0.0%</c:formatCode>
                <c:ptCount val="19"/>
                <c:pt idx="0">
                  <c:v>0.1896978702327885</c:v>
                </c:pt>
                <c:pt idx="1">
                  <c:v>1.5354135710747894E-2</c:v>
                </c:pt>
                <c:pt idx="2">
                  <c:v>3.9128281327389797E-2</c:v>
                </c:pt>
                <c:pt idx="3">
                  <c:v>6.4388311045071814E-3</c:v>
                </c:pt>
                <c:pt idx="4">
                  <c:v>5.6463595839524518E-2</c:v>
                </c:pt>
                <c:pt idx="5">
                  <c:v>2.1297672114908371E-2</c:v>
                </c:pt>
                <c:pt idx="6">
                  <c:v>6.9836552748885589E-2</c:v>
                </c:pt>
                <c:pt idx="7">
                  <c:v>4.8043585933630513E-2</c:v>
                </c:pt>
                <c:pt idx="8">
                  <c:v>5.1015354135710747E-2</c:v>
                </c:pt>
                <c:pt idx="9">
                  <c:v>2.4764735017335313E-3</c:v>
                </c:pt>
                <c:pt idx="10">
                  <c:v>3.6156513125309563E-2</c:v>
                </c:pt>
                <c:pt idx="11">
                  <c:v>1.188707280832095E-2</c:v>
                </c:pt>
                <c:pt idx="12">
                  <c:v>2.1792966815255076E-2</c:v>
                </c:pt>
                <c:pt idx="13">
                  <c:v>3.3680039623576026E-2</c:v>
                </c:pt>
                <c:pt idx="14">
                  <c:v>4.4576523031203567E-2</c:v>
                </c:pt>
                <c:pt idx="15">
                  <c:v>7.0827142149578998E-2</c:v>
                </c:pt>
                <c:pt idx="16">
                  <c:v>8.5190688459633485E-2</c:v>
                </c:pt>
                <c:pt idx="17">
                  <c:v>5.9435364041604752E-3</c:v>
                </c:pt>
                <c:pt idx="18">
                  <c:v>2.4764735017335313E-2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A2-402C-8FED-8A6E75FABE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A2-402C-8FED-8A6E75FAB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10.60'!$Z$44:$Z$60</c:f>
              <c:numCache>
                <c:formatCode>#,##0</c:formatCode>
                <c:ptCount val="17"/>
                <c:pt idx="0">
                  <c:v>0</c:v>
                </c:pt>
                <c:pt idx="1">
                  <c:v>33</c:v>
                </c:pt>
                <c:pt idx="2">
                  <c:v>52</c:v>
                </c:pt>
                <c:pt idx="3">
                  <c:v>101</c:v>
                </c:pt>
                <c:pt idx="4">
                  <c:v>78</c:v>
                </c:pt>
                <c:pt idx="5">
                  <c:v>84</c:v>
                </c:pt>
                <c:pt idx="6">
                  <c:v>76</c:v>
                </c:pt>
                <c:pt idx="7">
                  <c:v>75</c:v>
                </c:pt>
                <c:pt idx="8">
                  <c:v>105</c:v>
                </c:pt>
                <c:pt idx="9">
                  <c:v>127</c:v>
                </c:pt>
                <c:pt idx="10">
                  <c:v>117</c:v>
                </c:pt>
                <c:pt idx="11">
                  <c:v>112</c:v>
                </c:pt>
                <c:pt idx="12">
                  <c:v>60</c:v>
                </c:pt>
                <c:pt idx="13">
                  <c:v>25</c:v>
                </c:pt>
                <c:pt idx="14">
                  <c:v>13</c:v>
                </c:pt>
                <c:pt idx="15">
                  <c:v>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C-477B-9DAC-36A31FAA7987}"/>
            </c:ext>
          </c:extLst>
        </c:ser>
        <c:ser>
          <c:idx val="1"/>
          <c:order val="1"/>
          <c:tx>
            <c:strRef>
              <c:f>'Table 10.60'!$S$62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10.60'!$Z$63:$Z$79</c:f>
              <c:numCache>
                <c:formatCode>#,##0</c:formatCode>
                <c:ptCount val="17"/>
                <c:pt idx="0">
                  <c:v>6</c:v>
                </c:pt>
                <c:pt idx="1">
                  <c:v>24</c:v>
                </c:pt>
                <c:pt idx="2">
                  <c:v>61</c:v>
                </c:pt>
                <c:pt idx="3">
                  <c:v>64</c:v>
                </c:pt>
                <c:pt idx="4">
                  <c:v>81</c:v>
                </c:pt>
                <c:pt idx="5">
                  <c:v>70</c:v>
                </c:pt>
                <c:pt idx="6">
                  <c:v>99</c:v>
                </c:pt>
                <c:pt idx="7">
                  <c:v>71</c:v>
                </c:pt>
                <c:pt idx="8">
                  <c:v>98</c:v>
                </c:pt>
                <c:pt idx="9">
                  <c:v>127</c:v>
                </c:pt>
                <c:pt idx="10">
                  <c:v>92</c:v>
                </c:pt>
                <c:pt idx="11">
                  <c:v>98</c:v>
                </c:pt>
                <c:pt idx="12">
                  <c:v>33</c:v>
                </c:pt>
                <c:pt idx="13">
                  <c:v>13</c:v>
                </c:pt>
                <c:pt idx="14">
                  <c:v>14</c:v>
                </c:pt>
                <c:pt idx="15">
                  <c:v>5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4C-477B-9DAC-36A31FAA7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10.60'!$Z$83:$Z$90</c:f>
              <c:numCache>
                <c:formatCode>#,##0</c:formatCode>
                <c:ptCount val="8"/>
                <c:pt idx="0">
                  <c:v>41</c:v>
                </c:pt>
                <c:pt idx="1">
                  <c:v>36</c:v>
                </c:pt>
                <c:pt idx="2">
                  <c:v>95</c:v>
                </c:pt>
                <c:pt idx="3">
                  <c:v>17</c:v>
                </c:pt>
                <c:pt idx="4">
                  <c:v>14</c:v>
                </c:pt>
                <c:pt idx="5">
                  <c:v>22</c:v>
                </c:pt>
                <c:pt idx="6">
                  <c:v>95</c:v>
                </c:pt>
                <c:pt idx="7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6-4DCD-9F31-165B6FB4ED46}"/>
            </c:ext>
          </c:extLst>
        </c:ser>
        <c:ser>
          <c:idx val="1"/>
          <c:order val="1"/>
          <c:tx>
            <c:strRef>
              <c:f>'Table 10.60'!$S$92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10.60'!$Z$93:$Z$100</c:f>
              <c:numCache>
                <c:formatCode>#,##0</c:formatCode>
                <c:ptCount val="8"/>
                <c:pt idx="0">
                  <c:v>32</c:v>
                </c:pt>
                <c:pt idx="1">
                  <c:v>110</c:v>
                </c:pt>
                <c:pt idx="2">
                  <c:v>22</c:v>
                </c:pt>
                <c:pt idx="3">
                  <c:v>111</c:v>
                </c:pt>
                <c:pt idx="4">
                  <c:v>84</c:v>
                </c:pt>
                <c:pt idx="5">
                  <c:v>45</c:v>
                </c:pt>
                <c:pt idx="6">
                  <c:v>10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6-4DCD-9F31-165B6FB4E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10.1'!$V$4:$Z$4</c:f>
              <c:numCache>
                <c:formatCode>#,##0</c:formatCode>
                <c:ptCount val="5"/>
                <c:pt idx="0">
                  <c:v>16806</c:v>
                </c:pt>
                <c:pt idx="1">
                  <c:v>16688</c:v>
                </c:pt>
                <c:pt idx="2">
                  <c:v>16981</c:v>
                </c:pt>
                <c:pt idx="3">
                  <c:v>18657</c:v>
                </c:pt>
                <c:pt idx="4">
                  <c:v>19033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8-48CE-A79C-B7501CCC1224}"/>
            </c:ext>
          </c:extLst>
        </c:ser>
        <c:ser>
          <c:idx val="1"/>
          <c:order val="1"/>
          <c:tx>
            <c:strRef>
              <c:f>'Table 10.1'!$S$7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10.1'!$V$7:$Z$7</c:f>
              <c:numCache>
                <c:formatCode>#,##0</c:formatCode>
                <c:ptCount val="5"/>
                <c:pt idx="0">
                  <c:v>11694</c:v>
                </c:pt>
                <c:pt idx="1">
                  <c:v>11639</c:v>
                </c:pt>
                <c:pt idx="2">
                  <c:v>11746</c:v>
                </c:pt>
                <c:pt idx="3">
                  <c:v>12894</c:v>
                </c:pt>
                <c:pt idx="4">
                  <c:v>12926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E8-48CE-A79C-B7501CCC1224}"/>
            </c:ext>
          </c:extLst>
        </c:ser>
        <c:ser>
          <c:idx val="2"/>
          <c:order val="2"/>
          <c:tx>
            <c:strRef>
              <c:f>'Table 10.1'!$S$11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10.1'!$V$11:$Z$11</c:f>
              <c:numCache>
                <c:formatCode>#,##0</c:formatCode>
                <c:ptCount val="5"/>
                <c:pt idx="0">
                  <c:v>15181</c:v>
                </c:pt>
                <c:pt idx="1">
                  <c:v>14814</c:v>
                </c:pt>
                <c:pt idx="2">
                  <c:v>15007</c:v>
                </c:pt>
                <c:pt idx="3">
                  <c:v>16597</c:v>
                </c:pt>
                <c:pt idx="4">
                  <c:v>16952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E8-48CE-A79C-B7501CCC1224}"/>
            </c:ext>
          </c:extLst>
        </c:ser>
        <c:ser>
          <c:idx val="3"/>
          <c:order val="3"/>
          <c:tx>
            <c:strRef>
              <c:f>'Table 10.1'!$S$12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10.1'!$V$12:$Z$12</c:f>
              <c:numCache>
                <c:formatCode>#,##0</c:formatCode>
                <c:ptCount val="5"/>
                <c:pt idx="0">
                  <c:v>1625</c:v>
                </c:pt>
                <c:pt idx="1">
                  <c:v>1877</c:v>
                </c:pt>
                <c:pt idx="2">
                  <c:v>1974</c:v>
                </c:pt>
                <c:pt idx="3">
                  <c:v>2057</c:v>
                </c:pt>
                <c:pt idx="4">
                  <c:v>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E8-48CE-A79C-B7501CCC1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10.6'!$V$8:$Z$8</c:f>
              <c:numCache>
                <c:formatCode>#,##0</c:formatCode>
                <c:ptCount val="5"/>
                <c:pt idx="0">
                  <c:v>40156.42</c:v>
                </c:pt>
                <c:pt idx="1">
                  <c:v>41536.57</c:v>
                </c:pt>
                <c:pt idx="2">
                  <c:v>41976.03</c:v>
                </c:pt>
                <c:pt idx="3">
                  <c:v>43233.35</c:v>
                </c:pt>
                <c:pt idx="4">
                  <c:v>44925.45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2-482B-AEB7-1628C6520DA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2-482B-AEB7-1628C6520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10.60'!$V$8:$Z$8</c:f>
              <c:numCache>
                <c:formatCode>#,##0</c:formatCode>
                <c:ptCount val="5"/>
                <c:pt idx="0">
                  <c:v>25560.43</c:v>
                </c:pt>
                <c:pt idx="1">
                  <c:v>29765.58</c:v>
                </c:pt>
                <c:pt idx="2">
                  <c:v>27994.07</c:v>
                </c:pt>
                <c:pt idx="3">
                  <c:v>28416.5</c:v>
                </c:pt>
                <c:pt idx="4">
                  <c:v>29483.5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D-494E-A8A9-E941FD1B88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D-494E-A8A9-E941FD1B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10.61'!$U$4:$Y$4</c:f>
              <c:numCache>
                <c:formatCode>#,##0</c:formatCode>
                <c:ptCount val="5"/>
                <c:pt idx="1">
                  <c:v>30462</c:v>
                </c:pt>
                <c:pt idx="2">
                  <c:v>30426</c:v>
                </c:pt>
                <c:pt idx="3">
                  <c:v>30894</c:v>
                </c:pt>
                <c:pt idx="4">
                  <c:v>31244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B-4DED-A86C-33253FC25D9E}"/>
            </c:ext>
          </c:extLst>
        </c:ser>
        <c:ser>
          <c:idx val="1"/>
          <c:order val="1"/>
          <c:tx>
            <c:strRef>
              <c:f>'Table 10.61'!$S$7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10.61'!$U$7:$Y$7</c:f>
              <c:numCache>
                <c:formatCode>#,##0</c:formatCode>
                <c:ptCount val="5"/>
                <c:pt idx="1">
                  <c:v>21639</c:v>
                </c:pt>
                <c:pt idx="2">
                  <c:v>21613</c:v>
                </c:pt>
                <c:pt idx="3">
                  <c:v>21670</c:v>
                </c:pt>
                <c:pt idx="4">
                  <c:v>21833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B-4DED-A86C-33253FC25D9E}"/>
            </c:ext>
          </c:extLst>
        </c:ser>
        <c:ser>
          <c:idx val="2"/>
          <c:order val="2"/>
          <c:tx>
            <c:strRef>
              <c:f>'Table 10.61'!$S$11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10.61'!$U$11:$Y$11</c:f>
              <c:numCache>
                <c:formatCode>#,##0</c:formatCode>
                <c:ptCount val="5"/>
                <c:pt idx="1">
                  <c:v>26953</c:v>
                </c:pt>
                <c:pt idx="2">
                  <c:v>26708</c:v>
                </c:pt>
                <c:pt idx="3">
                  <c:v>27146</c:v>
                </c:pt>
                <c:pt idx="4">
                  <c:v>27434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7B-4DED-A86C-33253FC25D9E}"/>
            </c:ext>
          </c:extLst>
        </c:ser>
        <c:ser>
          <c:idx val="3"/>
          <c:order val="3"/>
          <c:tx>
            <c:strRef>
              <c:f>'Table 10.61'!$S$12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10.61'!$U$12:$Y$12</c:f>
              <c:numCache>
                <c:formatCode>#,##0</c:formatCode>
                <c:ptCount val="5"/>
                <c:pt idx="1">
                  <c:v>3507</c:v>
                </c:pt>
                <c:pt idx="2">
                  <c:v>3719</c:v>
                </c:pt>
                <c:pt idx="3">
                  <c:v>3748</c:v>
                </c:pt>
                <c:pt idx="4">
                  <c:v>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7B-4DED-A86C-33253FC25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10.61'!$AB$15:$AB$33</c:f>
              <c:numCache>
                <c:formatCode>0.0%</c:formatCode>
                <c:ptCount val="19"/>
                <c:pt idx="0">
                  <c:v>8.6695143173548487E-3</c:v>
                </c:pt>
                <c:pt idx="1">
                  <c:v>9.3656067077993992E-3</c:v>
                </c:pt>
                <c:pt idx="2">
                  <c:v>3.8981173864894796E-2</c:v>
                </c:pt>
                <c:pt idx="3">
                  <c:v>7.340610662869799E-3</c:v>
                </c:pt>
                <c:pt idx="4">
                  <c:v>3.7462426831197597E-2</c:v>
                </c:pt>
                <c:pt idx="5">
                  <c:v>2.7274165480145548E-2</c:v>
                </c:pt>
                <c:pt idx="6">
                  <c:v>6.9071349470020568E-2</c:v>
                </c:pt>
                <c:pt idx="7">
                  <c:v>7.894320518905236E-2</c:v>
                </c:pt>
                <c:pt idx="8">
                  <c:v>2.0376522702104098E-2</c:v>
                </c:pt>
                <c:pt idx="9">
                  <c:v>2.0028476506881821E-2</c:v>
                </c:pt>
                <c:pt idx="10">
                  <c:v>3.7209302325581395E-2</c:v>
                </c:pt>
                <c:pt idx="11">
                  <c:v>1.8414807783578548E-2</c:v>
                </c:pt>
                <c:pt idx="12">
                  <c:v>0.11248220218319886</c:v>
                </c:pt>
                <c:pt idx="13">
                  <c:v>7.2994779307071669E-2</c:v>
                </c:pt>
                <c:pt idx="14">
                  <c:v>7.1887359595000797E-2</c:v>
                </c:pt>
                <c:pt idx="15">
                  <c:v>0.11624742920423983</c:v>
                </c:pt>
                <c:pt idx="16">
                  <c:v>0.15782312925170067</c:v>
                </c:pt>
                <c:pt idx="17">
                  <c:v>2.4268311975953173E-2</c:v>
                </c:pt>
                <c:pt idx="18">
                  <c:v>2.9362442651479196E-2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6-4857-ACA3-4F304A8FE2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6-4857-ACA3-4F304A8FE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10.61'!$Y$44:$Y$60</c:f>
              <c:numCache>
                <c:formatCode>#,##0</c:formatCode>
                <c:ptCount val="17"/>
                <c:pt idx="0">
                  <c:v>9</c:v>
                </c:pt>
                <c:pt idx="1">
                  <c:v>150</c:v>
                </c:pt>
                <c:pt idx="2">
                  <c:v>756</c:v>
                </c:pt>
                <c:pt idx="3">
                  <c:v>1352</c:v>
                </c:pt>
                <c:pt idx="4">
                  <c:v>1803</c:v>
                </c:pt>
                <c:pt idx="5">
                  <c:v>1635</c:v>
                </c:pt>
                <c:pt idx="6">
                  <c:v>1588</c:v>
                </c:pt>
                <c:pt idx="7">
                  <c:v>1554</c:v>
                </c:pt>
                <c:pt idx="8">
                  <c:v>1445</c:v>
                </c:pt>
                <c:pt idx="9">
                  <c:v>1374</c:v>
                </c:pt>
                <c:pt idx="10">
                  <c:v>1144</c:v>
                </c:pt>
                <c:pt idx="11">
                  <c:v>970</c:v>
                </c:pt>
                <c:pt idx="12">
                  <c:v>667</c:v>
                </c:pt>
                <c:pt idx="13">
                  <c:v>331</c:v>
                </c:pt>
                <c:pt idx="14">
                  <c:v>117</c:v>
                </c:pt>
                <c:pt idx="15">
                  <c:v>63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3-4A70-8966-A04592F9675F}"/>
            </c:ext>
          </c:extLst>
        </c:ser>
        <c:ser>
          <c:idx val="1"/>
          <c:order val="1"/>
          <c:tx>
            <c:strRef>
              <c:f>'Table 10.61'!$S$62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10.61'!$Y$63:$Y$79</c:f>
              <c:numCache>
                <c:formatCode>#,##0</c:formatCode>
                <c:ptCount val="17"/>
                <c:pt idx="0">
                  <c:v>12</c:v>
                </c:pt>
                <c:pt idx="1">
                  <c:v>252</c:v>
                </c:pt>
                <c:pt idx="2">
                  <c:v>898</c:v>
                </c:pt>
                <c:pt idx="3">
                  <c:v>1671</c:v>
                </c:pt>
                <c:pt idx="4">
                  <c:v>2103</c:v>
                </c:pt>
                <c:pt idx="5">
                  <c:v>1802</c:v>
                </c:pt>
                <c:pt idx="6">
                  <c:v>1525</c:v>
                </c:pt>
                <c:pt idx="7">
                  <c:v>1582</c:v>
                </c:pt>
                <c:pt idx="8">
                  <c:v>1521</c:v>
                </c:pt>
                <c:pt idx="9">
                  <c:v>1470</c:v>
                </c:pt>
                <c:pt idx="10">
                  <c:v>1373</c:v>
                </c:pt>
                <c:pt idx="11">
                  <c:v>1041</c:v>
                </c:pt>
                <c:pt idx="12">
                  <c:v>551</c:v>
                </c:pt>
                <c:pt idx="13">
                  <c:v>245</c:v>
                </c:pt>
                <c:pt idx="14">
                  <c:v>89</c:v>
                </c:pt>
                <c:pt idx="15">
                  <c:v>42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3-4A70-8966-A04592F96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10.61'!$Y$83:$Y$90</c:f>
              <c:numCache>
                <c:formatCode>#,##0</c:formatCode>
                <c:ptCount val="8"/>
                <c:pt idx="0">
                  <c:v>1706</c:v>
                </c:pt>
                <c:pt idx="1">
                  <c:v>3038</c:v>
                </c:pt>
                <c:pt idx="2">
                  <c:v>893</c:v>
                </c:pt>
                <c:pt idx="3">
                  <c:v>670</c:v>
                </c:pt>
                <c:pt idx="4">
                  <c:v>710</c:v>
                </c:pt>
                <c:pt idx="5">
                  <c:v>636</c:v>
                </c:pt>
                <c:pt idx="6">
                  <c:v>238</c:v>
                </c:pt>
                <c:pt idx="7">
                  <c:v>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08-4A8C-9BA0-8601FC905164}"/>
            </c:ext>
          </c:extLst>
        </c:ser>
        <c:ser>
          <c:idx val="1"/>
          <c:order val="1"/>
          <c:tx>
            <c:strRef>
              <c:f>'Table 10.61'!$S$92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10.61'!$Y$93:$Y$100</c:f>
              <c:numCache>
                <c:formatCode>#,##0</c:formatCode>
                <c:ptCount val="8"/>
                <c:pt idx="0">
                  <c:v>1097</c:v>
                </c:pt>
                <c:pt idx="1">
                  <c:v>3706</c:v>
                </c:pt>
                <c:pt idx="2">
                  <c:v>291</c:v>
                </c:pt>
                <c:pt idx="3">
                  <c:v>1207</c:v>
                </c:pt>
                <c:pt idx="4">
                  <c:v>1854</c:v>
                </c:pt>
                <c:pt idx="5">
                  <c:v>899</c:v>
                </c:pt>
                <c:pt idx="6">
                  <c:v>30</c:v>
                </c:pt>
                <c:pt idx="7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08-4A8C-9BA0-8601FC905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10.61'!$U$8:$Y$8</c:f>
              <c:numCache>
                <c:formatCode>#,##0</c:formatCode>
                <c:ptCount val="5"/>
                <c:pt idx="1">
                  <c:v>42293</c:v>
                </c:pt>
                <c:pt idx="2">
                  <c:v>43822</c:v>
                </c:pt>
                <c:pt idx="3">
                  <c:v>44507</c:v>
                </c:pt>
                <c:pt idx="4">
                  <c:v>46051.71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4-43E0-A6B0-F0199CD4BD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4-43E0-A6B0-F0199CD4B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10.61'!$V$4:$Z$4</c:f>
              <c:numCache>
                <c:formatCode>#,##0</c:formatCode>
                <c:ptCount val="5"/>
                <c:pt idx="0">
                  <c:v>30462</c:v>
                </c:pt>
                <c:pt idx="1">
                  <c:v>30426</c:v>
                </c:pt>
                <c:pt idx="2">
                  <c:v>30894</c:v>
                </c:pt>
                <c:pt idx="3">
                  <c:v>31244</c:v>
                </c:pt>
                <c:pt idx="4">
                  <c:v>31606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6-4A91-823F-573078137030}"/>
            </c:ext>
          </c:extLst>
        </c:ser>
        <c:ser>
          <c:idx val="1"/>
          <c:order val="1"/>
          <c:tx>
            <c:strRef>
              <c:f>'Table 10.61'!$S$7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10.61'!$V$7:$Z$7</c:f>
              <c:numCache>
                <c:formatCode>#,##0</c:formatCode>
                <c:ptCount val="5"/>
                <c:pt idx="0">
                  <c:v>21639</c:v>
                </c:pt>
                <c:pt idx="1">
                  <c:v>21613</c:v>
                </c:pt>
                <c:pt idx="2">
                  <c:v>21670</c:v>
                </c:pt>
                <c:pt idx="3">
                  <c:v>21833</c:v>
                </c:pt>
                <c:pt idx="4">
                  <c:v>21964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6-4A91-823F-573078137030}"/>
            </c:ext>
          </c:extLst>
        </c:ser>
        <c:ser>
          <c:idx val="2"/>
          <c:order val="2"/>
          <c:tx>
            <c:strRef>
              <c:f>'Table 10.61'!$S$11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10.61'!$V$11:$Z$11</c:f>
              <c:numCache>
                <c:formatCode>#,##0</c:formatCode>
                <c:ptCount val="5"/>
                <c:pt idx="0">
                  <c:v>26953</c:v>
                </c:pt>
                <c:pt idx="1">
                  <c:v>26708</c:v>
                </c:pt>
                <c:pt idx="2">
                  <c:v>27146</c:v>
                </c:pt>
                <c:pt idx="3">
                  <c:v>27434</c:v>
                </c:pt>
                <c:pt idx="4">
                  <c:v>27654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6-4A91-823F-573078137030}"/>
            </c:ext>
          </c:extLst>
        </c:ser>
        <c:ser>
          <c:idx val="3"/>
          <c:order val="3"/>
          <c:tx>
            <c:strRef>
              <c:f>'Table 10.61'!$S$12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10.61'!$V$12:$Z$12</c:f>
              <c:numCache>
                <c:formatCode>#,##0</c:formatCode>
                <c:ptCount val="5"/>
                <c:pt idx="0">
                  <c:v>3507</c:v>
                </c:pt>
                <c:pt idx="1">
                  <c:v>3719</c:v>
                </c:pt>
                <c:pt idx="2">
                  <c:v>3748</c:v>
                </c:pt>
                <c:pt idx="3">
                  <c:v>3809</c:v>
                </c:pt>
                <c:pt idx="4">
                  <c:v>3956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16-4A91-823F-57307813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10.61'!$AB$15:$AB$33</c:f>
              <c:numCache>
                <c:formatCode>0.0%</c:formatCode>
                <c:ptCount val="19"/>
                <c:pt idx="0">
                  <c:v>8.6695143173548487E-3</c:v>
                </c:pt>
                <c:pt idx="1">
                  <c:v>9.3656067077993992E-3</c:v>
                </c:pt>
                <c:pt idx="2">
                  <c:v>3.8981173864894796E-2</c:v>
                </c:pt>
                <c:pt idx="3">
                  <c:v>7.340610662869799E-3</c:v>
                </c:pt>
                <c:pt idx="4">
                  <c:v>3.7462426831197597E-2</c:v>
                </c:pt>
                <c:pt idx="5">
                  <c:v>2.7274165480145548E-2</c:v>
                </c:pt>
                <c:pt idx="6">
                  <c:v>6.9071349470020568E-2</c:v>
                </c:pt>
                <c:pt idx="7">
                  <c:v>7.894320518905236E-2</c:v>
                </c:pt>
                <c:pt idx="8">
                  <c:v>2.0376522702104098E-2</c:v>
                </c:pt>
                <c:pt idx="9">
                  <c:v>2.0028476506881821E-2</c:v>
                </c:pt>
                <c:pt idx="10">
                  <c:v>3.7209302325581395E-2</c:v>
                </c:pt>
                <c:pt idx="11">
                  <c:v>1.8414807783578548E-2</c:v>
                </c:pt>
                <c:pt idx="12">
                  <c:v>0.11248220218319886</c:v>
                </c:pt>
                <c:pt idx="13">
                  <c:v>7.2994779307071669E-2</c:v>
                </c:pt>
                <c:pt idx="14">
                  <c:v>7.1887359595000797E-2</c:v>
                </c:pt>
                <c:pt idx="15">
                  <c:v>0.11624742920423983</c:v>
                </c:pt>
                <c:pt idx="16">
                  <c:v>0.15782312925170067</c:v>
                </c:pt>
                <c:pt idx="17">
                  <c:v>2.4268311975953173E-2</c:v>
                </c:pt>
                <c:pt idx="18">
                  <c:v>2.9362442651479196E-2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3-4B7E-9EA7-F7A2E8AD2A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3-4B7E-9EA7-F7A2E8AD2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10.61'!$Z$44:$Z$60</c:f>
              <c:numCache>
                <c:formatCode>#,##0</c:formatCode>
                <c:ptCount val="17"/>
                <c:pt idx="0">
                  <c:v>11</c:v>
                </c:pt>
                <c:pt idx="1">
                  <c:v>169</c:v>
                </c:pt>
                <c:pt idx="2">
                  <c:v>692</c:v>
                </c:pt>
                <c:pt idx="3">
                  <c:v>1445</c:v>
                </c:pt>
                <c:pt idx="4">
                  <c:v>1857</c:v>
                </c:pt>
                <c:pt idx="5">
                  <c:v>1654</c:v>
                </c:pt>
                <c:pt idx="6">
                  <c:v>1629</c:v>
                </c:pt>
                <c:pt idx="7">
                  <c:v>1597</c:v>
                </c:pt>
                <c:pt idx="8">
                  <c:v>1376</c:v>
                </c:pt>
                <c:pt idx="9">
                  <c:v>1335</c:v>
                </c:pt>
                <c:pt idx="10">
                  <c:v>1202</c:v>
                </c:pt>
                <c:pt idx="11">
                  <c:v>971</c:v>
                </c:pt>
                <c:pt idx="12">
                  <c:v>635</c:v>
                </c:pt>
                <c:pt idx="13">
                  <c:v>363</c:v>
                </c:pt>
                <c:pt idx="14">
                  <c:v>115</c:v>
                </c:pt>
                <c:pt idx="15">
                  <c:v>68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3-4881-978C-A72594C33C39}"/>
            </c:ext>
          </c:extLst>
        </c:ser>
        <c:ser>
          <c:idx val="1"/>
          <c:order val="1"/>
          <c:tx>
            <c:strRef>
              <c:f>'Table 10.61'!$S$62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10.61'!$Z$63:$Z$79</c:f>
              <c:numCache>
                <c:formatCode>#,##0</c:formatCode>
                <c:ptCount val="17"/>
                <c:pt idx="0">
                  <c:v>20</c:v>
                </c:pt>
                <c:pt idx="1">
                  <c:v>245</c:v>
                </c:pt>
                <c:pt idx="2">
                  <c:v>873</c:v>
                </c:pt>
                <c:pt idx="3">
                  <c:v>1717</c:v>
                </c:pt>
                <c:pt idx="4">
                  <c:v>2142</c:v>
                </c:pt>
                <c:pt idx="5">
                  <c:v>1767</c:v>
                </c:pt>
                <c:pt idx="6">
                  <c:v>1602</c:v>
                </c:pt>
                <c:pt idx="7">
                  <c:v>1629</c:v>
                </c:pt>
                <c:pt idx="8">
                  <c:v>1568</c:v>
                </c:pt>
                <c:pt idx="9">
                  <c:v>1431</c:v>
                </c:pt>
                <c:pt idx="10">
                  <c:v>1381</c:v>
                </c:pt>
                <c:pt idx="11">
                  <c:v>1054</c:v>
                </c:pt>
                <c:pt idx="12">
                  <c:v>596</c:v>
                </c:pt>
                <c:pt idx="13">
                  <c:v>231</c:v>
                </c:pt>
                <c:pt idx="14">
                  <c:v>88</c:v>
                </c:pt>
                <c:pt idx="15">
                  <c:v>50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83-4881-978C-A72594C33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10.61'!$Z$83:$Z$90</c:f>
              <c:numCache>
                <c:formatCode>#,##0</c:formatCode>
                <c:ptCount val="8"/>
                <c:pt idx="0">
                  <c:v>1696</c:v>
                </c:pt>
                <c:pt idx="1">
                  <c:v>3110</c:v>
                </c:pt>
                <c:pt idx="2">
                  <c:v>875</c:v>
                </c:pt>
                <c:pt idx="3">
                  <c:v>647</c:v>
                </c:pt>
                <c:pt idx="4">
                  <c:v>697</c:v>
                </c:pt>
                <c:pt idx="5">
                  <c:v>654</c:v>
                </c:pt>
                <c:pt idx="6">
                  <c:v>253</c:v>
                </c:pt>
                <c:pt idx="7">
                  <c:v>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5-4148-B503-75073A67A805}"/>
            </c:ext>
          </c:extLst>
        </c:ser>
        <c:ser>
          <c:idx val="1"/>
          <c:order val="1"/>
          <c:tx>
            <c:strRef>
              <c:f>'Table 10.61'!$S$92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10.61'!$Z$93:$Z$100</c:f>
              <c:numCache>
                <c:formatCode>#,##0</c:formatCode>
                <c:ptCount val="8"/>
                <c:pt idx="0">
                  <c:v>1089</c:v>
                </c:pt>
                <c:pt idx="1">
                  <c:v>3808</c:v>
                </c:pt>
                <c:pt idx="2">
                  <c:v>275</c:v>
                </c:pt>
                <c:pt idx="3">
                  <c:v>1216</c:v>
                </c:pt>
                <c:pt idx="4">
                  <c:v>1880</c:v>
                </c:pt>
                <c:pt idx="5">
                  <c:v>874</c:v>
                </c:pt>
                <c:pt idx="6">
                  <c:v>27</c:v>
                </c:pt>
                <c:pt idx="7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5-4148-B503-75073A67A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10.7'!$U$4:$Y$4</c:f>
              <c:numCache>
                <c:formatCode>#,##0</c:formatCode>
                <c:ptCount val="5"/>
                <c:pt idx="1">
                  <c:v>1275</c:v>
                </c:pt>
                <c:pt idx="2">
                  <c:v>1153</c:v>
                </c:pt>
                <c:pt idx="3">
                  <c:v>1290</c:v>
                </c:pt>
                <c:pt idx="4">
                  <c:v>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2-4BC8-BD6B-9F9EBD7A622D}"/>
            </c:ext>
          </c:extLst>
        </c:ser>
        <c:ser>
          <c:idx val="1"/>
          <c:order val="1"/>
          <c:tx>
            <c:strRef>
              <c:f>'Table 10.7'!$S$7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10.7'!$U$7:$Y$7</c:f>
              <c:numCache>
                <c:formatCode>#,##0</c:formatCode>
                <c:ptCount val="5"/>
                <c:pt idx="1">
                  <c:v>921</c:v>
                </c:pt>
                <c:pt idx="2">
                  <c:v>870</c:v>
                </c:pt>
                <c:pt idx="3">
                  <c:v>936</c:v>
                </c:pt>
                <c:pt idx="4">
                  <c:v>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2-4BC8-BD6B-9F9EBD7A622D}"/>
            </c:ext>
          </c:extLst>
        </c:ser>
        <c:ser>
          <c:idx val="2"/>
          <c:order val="2"/>
          <c:tx>
            <c:strRef>
              <c:f>'Table 10.7'!$S$11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10.7'!$U$11:$Y$11</c:f>
              <c:numCache>
                <c:formatCode>#,##0</c:formatCode>
                <c:ptCount val="5"/>
                <c:pt idx="1">
                  <c:v>951</c:v>
                </c:pt>
                <c:pt idx="2">
                  <c:v>868</c:v>
                </c:pt>
                <c:pt idx="3">
                  <c:v>954</c:v>
                </c:pt>
                <c:pt idx="4">
                  <c:v>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02-4BC8-BD6B-9F9EBD7A622D}"/>
            </c:ext>
          </c:extLst>
        </c:ser>
        <c:ser>
          <c:idx val="3"/>
          <c:order val="3"/>
          <c:tx>
            <c:strRef>
              <c:f>'Table 10.7'!$S$12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10.7'!$U$12:$Y$12</c:f>
              <c:numCache>
                <c:formatCode>#,##0</c:formatCode>
                <c:ptCount val="5"/>
                <c:pt idx="1">
                  <c:v>326</c:v>
                </c:pt>
                <c:pt idx="2">
                  <c:v>280</c:v>
                </c:pt>
                <c:pt idx="3">
                  <c:v>336</c:v>
                </c:pt>
                <c:pt idx="4">
                  <c:v>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02-4BC8-BD6B-9F9EBD7A6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10.61'!$V$8:$Z$8</c:f>
              <c:numCache>
                <c:formatCode>#,##0</c:formatCode>
                <c:ptCount val="5"/>
                <c:pt idx="0">
                  <c:v>42293</c:v>
                </c:pt>
                <c:pt idx="1">
                  <c:v>43822</c:v>
                </c:pt>
                <c:pt idx="2">
                  <c:v>44507</c:v>
                </c:pt>
                <c:pt idx="3">
                  <c:v>46051.71</c:v>
                </c:pt>
                <c:pt idx="4">
                  <c:v>48038.28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F-45DD-91B2-0AB56E27701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F-45DD-91B2-0AB56E27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10.62'!$U$4:$Y$4</c:f>
              <c:numCache>
                <c:formatCode>#,##0</c:formatCode>
                <c:ptCount val="5"/>
                <c:pt idx="1">
                  <c:v>7851</c:v>
                </c:pt>
                <c:pt idx="2">
                  <c:v>7527</c:v>
                </c:pt>
                <c:pt idx="3">
                  <c:v>7869</c:v>
                </c:pt>
                <c:pt idx="4">
                  <c:v>8160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2-466D-9278-9E52BFAD107B}"/>
            </c:ext>
          </c:extLst>
        </c:ser>
        <c:ser>
          <c:idx val="1"/>
          <c:order val="1"/>
          <c:tx>
            <c:strRef>
              <c:f>'Table 10.62'!$S$7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10.62'!$U$7:$Y$7</c:f>
              <c:numCache>
                <c:formatCode>#,##0</c:formatCode>
                <c:ptCount val="5"/>
                <c:pt idx="1">
                  <c:v>5713</c:v>
                </c:pt>
                <c:pt idx="2">
                  <c:v>5706</c:v>
                </c:pt>
                <c:pt idx="3">
                  <c:v>5897</c:v>
                </c:pt>
                <c:pt idx="4">
                  <c:v>6082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C2-466D-9278-9E52BFAD107B}"/>
            </c:ext>
          </c:extLst>
        </c:ser>
        <c:ser>
          <c:idx val="2"/>
          <c:order val="2"/>
          <c:tx>
            <c:strRef>
              <c:f>'Table 10.62'!$S$11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10.62'!$U$11:$Y$11</c:f>
              <c:numCache>
                <c:formatCode>#,##0</c:formatCode>
                <c:ptCount val="5"/>
                <c:pt idx="1">
                  <c:v>6597</c:v>
                </c:pt>
                <c:pt idx="2">
                  <c:v>6238</c:v>
                </c:pt>
                <c:pt idx="3">
                  <c:v>6495</c:v>
                </c:pt>
                <c:pt idx="4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C2-466D-9278-9E52BFAD107B}"/>
            </c:ext>
          </c:extLst>
        </c:ser>
        <c:ser>
          <c:idx val="3"/>
          <c:order val="3"/>
          <c:tx>
            <c:strRef>
              <c:f>'Table 10.62'!$S$12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10.62'!$U$12:$Y$12</c:f>
              <c:numCache>
                <c:formatCode>#,##0</c:formatCode>
                <c:ptCount val="5"/>
                <c:pt idx="1">
                  <c:v>1259</c:v>
                </c:pt>
                <c:pt idx="2">
                  <c:v>1291</c:v>
                </c:pt>
                <c:pt idx="3">
                  <c:v>1374</c:v>
                </c:pt>
                <c:pt idx="4">
                  <c:v>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C2-466D-9278-9E52BFAD1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10.62'!$AB$15:$AB$33</c:f>
              <c:numCache>
                <c:formatCode>0.0%</c:formatCode>
                <c:ptCount val="19"/>
                <c:pt idx="0">
                  <c:v>3.2516437537358042E-2</c:v>
                </c:pt>
                <c:pt idx="1">
                  <c:v>1.2193664076509264E-2</c:v>
                </c:pt>
                <c:pt idx="2">
                  <c:v>3.8493723849372385E-2</c:v>
                </c:pt>
                <c:pt idx="3">
                  <c:v>9.2050209205020925E-3</c:v>
                </c:pt>
                <c:pt idx="4">
                  <c:v>7.6867901972504482E-2</c:v>
                </c:pt>
                <c:pt idx="5">
                  <c:v>1.7214584578601314E-2</c:v>
                </c:pt>
                <c:pt idx="6">
                  <c:v>0.10268977884040646</c:v>
                </c:pt>
                <c:pt idx="7">
                  <c:v>0.11177525403466826</c:v>
                </c:pt>
                <c:pt idx="8">
                  <c:v>2.1279139270771071E-2</c:v>
                </c:pt>
                <c:pt idx="9">
                  <c:v>5.3795576808129113E-3</c:v>
                </c:pt>
                <c:pt idx="10">
                  <c:v>3.2038254632396894E-2</c:v>
                </c:pt>
                <c:pt idx="11">
                  <c:v>1.8290496114763896E-2</c:v>
                </c:pt>
                <c:pt idx="12">
                  <c:v>4.5068738792588166E-2</c:v>
                </c:pt>
                <c:pt idx="13">
                  <c:v>7.2683801554094443E-2</c:v>
                </c:pt>
                <c:pt idx="14">
                  <c:v>5.2600119545726243E-2</c:v>
                </c:pt>
                <c:pt idx="15">
                  <c:v>7.6031081888822474E-2</c:v>
                </c:pt>
                <c:pt idx="16">
                  <c:v>0.14751942618051406</c:v>
                </c:pt>
                <c:pt idx="17">
                  <c:v>1.4106395696353856E-2</c:v>
                </c:pt>
                <c:pt idx="18">
                  <c:v>4.1362821279139268E-2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2-4732-8A5F-0C23D89760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2-4732-8A5F-0C23D8976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10.62'!$Y$44:$Y$60</c:f>
              <c:numCache>
                <c:formatCode>#,##0</c:formatCode>
                <c:ptCount val="17"/>
                <c:pt idx="0">
                  <c:v>3</c:v>
                </c:pt>
                <c:pt idx="1">
                  <c:v>115</c:v>
                </c:pt>
                <c:pt idx="2">
                  <c:v>221</c:v>
                </c:pt>
                <c:pt idx="3">
                  <c:v>323</c:v>
                </c:pt>
                <c:pt idx="4">
                  <c:v>367</c:v>
                </c:pt>
                <c:pt idx="5">
                  <c:v>322</c:v>
                </c:pt>
                <c:pt idx="6">
                  <c:v>302</c:v>
                </c:pt>
                <c:pt idx="7">
                  <c:v>353</c:v>
                </c:pt>
                <c:pt idx="8">
                  <c:v>391</c:v>
                </c:pt>
                <c:pt idx="9">
                  <c:v>342</c:v>
                </c:pt>
                <c:pt idx="10">
                  <c:v>409</c:v>
                </c:pt>
                <c:pt idx="11">
                  <c:v>389</c:v>
                </c:pt>
                <c:pt idx="12">
                  <c:v>250</c:v>
                </c:pt>
                <c:pt idx="13">
                  <c:v>146</c:v>
                </c:pt>
                <c:pt idx="14">
                  <c:v>58</c:v>
                </c:pt>
                <c:pt idx="15">
                  <c:v>36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5-4767-97E3-8372520BFA6F}"/>
            </c:ext>
          </c:extLst>
        </c:ser>
        <c:ser>
          <c:idx val="1"/>
          <c:order val="1"/>
          <c:tx>
            <c:strRef>
              <c:f>'Table 10.62'!$S$62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10.62'!$Y$63:$Y$79</c:f>
              <c:numCache>
                <c:formatCode>#,##0</c:formatCode>
                <c:ptCount val="17"/>
                <c:pt idx="0">
                  <c:v>10</c:v>
                </c:pt>
                <c:pt idx="1">
                  <c:v>121</c:v>
                </c:pt>
                <c:pt idx="2">
                  <c:v>263</c:v>
                </c:pt>
                <c:pt idx="3">
                  <c:v>271</c:v>
                </c:pt>
                <c:pt idx="4">
                  <c:v>265</c:v>
                </c:pt>
                <c:pt idx="5">
                  <c:v>301</c:v>
                </c:pt>
                <c:pt idx="6">
                  <c:v>298</c:v>
                </c:pt>
                <c:pt idx="7">
                  <c:v>362</c:v>
                </c:pt>
                <c:pt idx="8">
                  <c:v>493</c:v>
                </c:pt>
                <c:pt idx="9">
                  <c:v>426</c:v>
                </c:pt>
                <c:pt idx="10">
                  <c:v>505</c:v>
                </c:pt>
                <c:pt idx="11">
                  <c:v>418</c:v>
                </c:pt>
                <c:pt idx="12">
                  <c:v>186</c:v>
                </c:pt>
                <c:pt idx="13">
                  <c:v>90</c:v>
                </c:pt>
                <c:pt idx="14">
                  <c:v>62</c:v>
                </c:pt>
                <c:pt idx="15">
                  <c:v>43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D5-4767-97E3-8372520BF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10.62'!$Y$83:$Y$90</c:f>
              <c:numCache>
                <c:formatCode>#,##0</c:formatCode>
                <c:ptCount val="8"/>
                <c:pt idx="0">
                  <c:v>291</c:v>
                </c:pt>
                <c:pt idx="1">
                  <c:v>292</c:v>
                </c:pt>
                <c:pt idx="2">
                  <c:v>445</c:v>
                </c:pt>
                <c:pt idx="3">
                  <c:v>216</c:v>
                </c:pt>
                <c:pt idx="4">
                  <c:v>74</c:v>
                </c:pt>
                <c:pt idx="5">
                  <c:v>192</c:v>
                </c:pt>
                <c:pt idx="6">
                  <c:v>251</c:v>
                </c:pt>
                <c:pt idx="7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B-4155-852D-DFCBE55CE601}"/>
            </c:ext>
          </c:extLst>
        </c:ser>
        <c:ser>
          <c:idx val="1"/>
          <c:order val="1"/>
          <c:tx>
            <c:strRef>
              <c:f>'Table 10.62'!$S$92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10.62'!$Y$93:$Y$100</c:f>
              <c:numCache>
                <c:formatCode>#,##0</c:formatCode>
                <c:ptCount val="8"/>
                <c:pt idx="0">
                  <c:v>200</c:v>
                </c:pt>
                <c:pt idx="1">
                  <c:v>506</c:v>
                </c:pt>
                <c:pt idx="2">
                  <c:v>82</c:v>
                </c:pt>
                <c:pt idx="3">
                  <c:v>600</c:v>
                </c:pt>
                <c:pt idx="4">
                  <c:v>416</c:v>
                </c:pt>
                <c:pt idx="5">
                  <c:v>363</c:v>
                </c:pt>
                <c:pt idx="6">
                  <c:v>13</c:v>
                </c:pt>
                <c:pt idx="7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2B-4155-852D-DFCBE55CE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10.62'!$U$8:$Y$8</c:f>
              <c:numCache>
                <c:formatCode>#,##0</c:formatCode>
                <c:ptCount val="5"/>
                <c:pt idx="1">
                  <c:v>26730.28</c:v>
                </c:pt>
                <c:pt idx="2">
                  <c:v>30631</c:v>
                </c:pt>
                <c:pt idx="3">
                  <c:v>31434.78</c:v>
                </c:pt>
                <c:pt idx="4">
                  <c:v>33271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F-428B-90AF-7DF089A0DC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F-428B-90AF-7DF089A0D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10.62'!$V$4:$Z$4</c:f>
              <c:numCache>
                <c:formatCode>#,##0</c:formatCode>
                <c:ptCount val="5"/>
                <c:pt idx="0">
                  <c:v>7851</c:v>
                </c:pt>
                <c:pt idx="1">
                  <c:v>7527</c:v>
                </c:pt>
                <c:pt idx="2">
                  <c:v>7869</c:v>
                </c:pt>
                <c:pt idx="3">
                  <c:v>8160</c:v>
                </c:pt>
                <c:pt idx="4">
                  <c:v>8364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8-4195-973A-7237DA1EBDEE}"/>
            </c:ext>
          </c:extLst>
        </c:ser>
        <c:ser>
          <c:idx val="1"/>
          <c:order val="1"/>
          <c:tx>
            <c:strRef>
              <c:f>'Table 10.62'!$S$7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10.62'!$V$7:$Z$7</c:f>
              <c:numCache>
                <c:formatCode>#,##0</c:formatCode>
                <c:ptCount val="5"/>
                <c:pt idx="0">
                  <c:v>5713</c:v>
                </c:pt>
                <c:pt idx="1">
                  <c:v>5706</c:v>
                </c:pt>
                <c:pt idx="2">
                  <c:v>5897</c:v>
                </c:pt>
                <c:pt idx="3">
                  <c:v>6082</c:v>
                </c:pt>
                <c:pt idx="4">
                  <c:v>6149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8-4195-973A-7237DA1EBDEE}"/>
            </c:ext>
          </c:extLst>
        </c:ser>
        <c:ser>
          <c:idx val="2"/>
          <c:order val="2"/>
          <c:tx>
            <c:strRef>
              <c:f>'Table 10.62'!$S$11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10.62'!$V$11:$Z$11</c:f>
              <c:numCache>
                <c:formatCode>#,##0</c:formatCode>
                <c:ptCount val="5"/>
                <c:pt idx="0">
                  <c:v>6597</c:v>
                </c:pt>
                <c:pt idx="1">
                  <c:v>6238</c:v>
                </c:pt>
                <c:pt idx="2">
                  <c:v>6495</c:v>
                </c:pt>
                <c:pt idx="3">
                  <c:v>6737</c:v>
                </c:pt>
                <c:pt idx="4">
                  <c:v>6912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8-4195-973A-7237DA1EBDEE}"/>
            </c:ext>
          </c:extLst>
        </c:ser>
        <c:ser>
          <c:idx val="3"/>
          <c:order val="3"/>
          <c:tx>
            <c:strRef>
              <c:f>'Table 10.62'!$S$12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10.62'!$V$12:$Z$12</c:f>
              <c:numCache>
                <c:formatCode>#,##0</c:formatCode>
                <c:ptCount val="5"/>
                <c:pt idx="0">
                  <c:v>1259</c:v>
                </c:pt>
                <c:pt idx="1">
                  <c:v>1291</c:v>
                </c:pt>
                <c:pt idx="2">
                  <c:v>1374</c:v>
                </c:pt>
                <c:pt idx="3">
                  <c:v>1427</c:v>
                </c:pt>
                <c:pt idx="4">
                  <c:v>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98-4195-973A-7237DA1EB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10.62'!$AB$15:$AB$33</c:f>
              <c:numCache>
                <c:formatCode>0.0%</c:formatCode>
                <c:ptCount val="19"/>
                <c:pt idx="0">
                  <c:v>3.2516437537358042E-2</c:v>
                </c:pt>
                <c:pt idx="1">
                  <c:v>1.2193664076509264E-2</c:v>
                </c:pt>
                <c:pt idx="2">
                  <c:v>3.8493723849372385E-2</c:v>
                </c:pt>
                <c:pt idx="3">
                  <c:v>9.2050209205020925E-3</c:v>
                </c:pt>
                <c:pt idx="4">
                  <c:v>7.6867901972504482E-2</c:v>
                </c:pt>
                <c:pt idx="5">
                  <c:v>1.7214584578601314E-2</c:v>
                </c:pt>
                <c:pt idx="6">
                  <c:v>0.10268977884040646</c:v>
                </c:pt>
                <c:pt idx="7">
                  <c:v>0.11177525403466826</c:v>
                </c:pt>
                <c:pt idx="8">
                  <c:v>2.1279139270771071E-2</c:v>
                </c:pt>
                <c:pt idx="9">
                  <c:v>5.3795576808129113E-3</c:v>
                </c:pt>
                <c:pt idx="10">
                  <c:v>3.2038254632396894E-2</c:v>
                </c:pt>
                <c:pt idx="11">
                  <c:v>1.8290496114763896E-2</c:v>
                </c:pt>
                <c:pt idx="12">
                  <c:v>4.5068738792588166E-2</c:v>
                </c:pt>
                <c:pt idx="13">
                  <c:v>7.2683801554094443E-2</c:v>
                </c:pt>
                <c:pt idx="14">
                  <c:v>5.2600119545726243E-2</c:v>
                </c:pt>
                <c:pt idx="15">
                  <c:v>7.6031081888822474E-2</c:v>
                </c:pt>
                <c:pt idx="16">
                  <c:v>0.14751942618051406</c:v>
                </c:pt>
                <c:pt idx="17">
                  <c:v>1.4106395696353856E-2</c:v>
                </c:pt>
                <c:pt idx="18">
                  <c:v>4.1362821279139268E-2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8-48A9-826C-01254F3614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C8-48A9-826C-01254F361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10.62'!$Z$44:$Z$60</c:f>
              <c:numCache>
                <c:formatCode>#,##0</c:formatCode>
                <c:ptCount val="17"/>
                <c:pt idx="0">
                  <c:v>0</c:v>
                </c:pt>
                <c:pt idx="1">
                  <c:v>99</c:v>
                </c:pt>
                <c:pt idx="2">
                  <c:v>265</c:v>
                </c:pt>
                <c:pt idx="3">
                  <c:v>285</c:v>
                </c:pt>
                <c:pt idx="4">
                  <c:v>367</c:v>
                </c:pt>
                <c:pt idx="5">
                  <c:v>320</c:v>
                </c:pt>
                <c:pt idx="6">
                  <c:v>366</c:v>
                </c:pt>
                <c:pt idx="7">
                  <c:v>347</c:v>
                </c:pt>
                <c:pt idx="8">
                  <c:v>388</c:v>
                </c:pt>
                <c:pt idx="9">
                  <c:v>356</c:v>
                </c:pt>
                <c:pt idx="10">
                  <c:v>428</c:v>
                </c:pt>
                <c:pt idx="11">
                  <c:v>383</c:v>
                </c:pt>
                <c:pt idx="12">
                  <c:v>264</c:v>
                </c:pt>
                <c:pt idx="13">
                  <c:v>147</c:v>
                </c:pt>
                <c:pt idx="14">
                  <c:v>52</c:v>
                </c:pt>
                <c:pt idx="15">
                  <c:v>33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4-44D3-BFE5-5410568D9E6F}"/>
            </c:ext>
          </c:extLst>
        </c:ser>
        <c:ser>
          <c:idx val="1"/>
          <c:order val="1"/>
          <c:tx>
            <c:strRef>
              <c:f>'Table 10.62'!$S$62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10.62'!$Z$63:$Z$79</c:f>
              <c:numCache>
                <c:formatCode>#,##0</c:formatCode>
                <c:ptCount val="17"/>
                <c:pt idx="0">
                  <c:v>3</c:v>
                </c:pt>
                <c:pt idx="1">
                  <c:v>141</c:v>
                </c:pt>
                <c:pt idx="2">
                  <c:v>278</c:v>
                </c:pt>
                <c:pt idx="3">
                  <c:v>267</c:v>
                </c:pt>
                <c:pt idx="4">
                  <c:v>310</c:v>
                </c:pt>
                <c:pt idx="5">
                  <c:v>287</c:v>
                </c:pt>
                <c:pt idx="6">
                  <c:v>319</c:v>
                </c:pt>
                <c:pt idx="7">
                  <c:v>386</c:v>
                </c:pt>
                <c:pt idx="8">
                  <c:v>449</c:v>
                </c:pt>
                <c:pt idx="9">
                  <c:v>466</c:v>
                </c:pt>
                <c:pt idx="10">
                  <c:v>542</c:v>
                </c:pt>
                <c:pt idx="11">
                  <c:v>388</c:v>
                </c:pt>
                <c:pt idx="12">
                  <c:v>213</c:v>
                </c:pt>
                <c:pt idx="13">
                  <c:v>89</c:v>
                </c:pt>
                <c:pt idx="14">
                  <c:v>58</c:v>
                </c:pt>
                <c:pt idx="15">
                  <c:v>36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04-44D3-BFE5-5410568D9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10.62'!$Z$83:$Z$90</c:f>
              <c:numCache>
                <c:formatCode>#,##0</c:formatCode>
                <c:ptCount val="8"/>
                <c:pt idx="0">
                  <c:v>302</c:v>
                </c:pt>
                <c:pt idx="1">
                  <c:v>312</c:v>
                </c:pt>
                <c:pt idx="2">
                  <c:v>436</c:v>
                </c:pt>
                <c:pt idx="3">
                  <c:v>245</c:v>
                </c:pt>
                <c:pt idx="4">
                  <c:v>80</c:v>
                </c:pt>
                <c:pt idx="5">
                  <c:v>197</c:v>
                </c:pt>
                <c:pt idx="6">
                  <c:v>253</c:v>
                </c:pt>
                <c:pt idx="7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4-4DF4-BA8E-E775DF38933C}"/>
            </c:ext>
          </c:extLst>
        </c:ser>
        <c:ser>
          <c:idx val="1"/>
          <c:order val="1"/>
          <c:tx>
            <c:strRef>
              <c:f>'Table 10.62'!$S$92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10.62'!$Z$93:$Z$100</c:f>
              <c:numCache>
                <c:formatCode>#,##0</c:formatCode>
                <c:ptCount val="8"/>
                <c:pt idx="0">
                  <c:v>186</c:v>
                </c:pt>
                <c:pt idx="1">
                  <c:v>506</c:v>
                </c:pt>
                <c:pt idx="2">
                  <c:v>84</c:v>
                </c:pt>
                <c:pt idx="3">
                  <c:v>644</c:v>
                </c:pt>
                <c:pt idx="4">
                  <c:v>452</c:v>
                </c:pt>
                <c:pt idx="5">
                  <c:v>372</c:v>
                </c:pt>
                <c:pt idx="6">
                  <c:v>14</c:v>
                </c:pt>
                <c:pt idx="7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4-4DF4-BA8E-E775DF389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10.7'!$AB$15:$AB$33</c:f>
              <c:numCache>
                <c:formatCode>0.0%</c:formatCode>
                <c:ptCount val="19"/>
                <c:pt idx="0">
                  <c:v>9.8079561042524008E-2</c:v>
                </c:pt>
                <c:pt idx="1">
                  <c:v>9.6021947873799734E-3</c:v>
                </c:pt>
                <c:pt idx="2">
                  <c:v>4.38957475994513E-2</c:v>
                </c:pt>
                <c:pt idx="3">
                  <c:v>9.6021947873799734E-3</c:v>
                </c:pt>
                <c:pt idx="4">
                  <c:v>4.4581618655692733E-2</c:v>
                </c:pt>
                <c:pt idx="5">
                  <c:v>2.2633744855967079E-2</c:v>
                </c:pt>
                <c:pt idx="6">
                  <c:v>5.2126200274348423E-2</c:v>
                </c:pt>
                <c:pt idx="7">
                  <c:v>5.3497942386831275E-2</c:v>
                </c:pt>
                <c:pt idx="8">
                  <c:v>5.9670781893004114E-2</c:v>
                </c:pt>
                <c:pt idx="9">
                  <c:v>4.8010973936899867E-3</c:v>
                </c:pt>
                <c:pt idx="10">
                  <c:v>1.9890260631001373E-2</c:v>
                </c:pt>
                <c:pt idx="11">
                  <c:v>1.9890260631001373E-2</c:v>
                </c:pt>
                <c:pt idx="12">
                  <c:v>3.3607681755829906E-2</c:v>
                </c:pt>
                <c:pt idx="13">
                  <c:v>6.035665294924554E-2</c:v>
                </c:pt>
                <c:pt idx="14">
                  <c:v>4.5267489711934158E-2</c:v>
                </c:pt>
                <c:pt idx="15">
                  <c:v>6.8587105624142664E-2</c:v>
                </c:pt>
                <c:pt idx="16">
                  <c:v>0.1419753086419753</c:v>
                </c:pt>
                <c:pt idx="17">
                  <c:v>8.9163237311385458E-3</c:v>
                </c:pt>
                <c:pt idx="18">
                  <c:v>3.017832647462277E-2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9A-42A3-A348-70ECDB6544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9A-42A3-A348-70ECDB654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10.62'!$V$8:$Z$8</c:f>
              <c:numCache>
                <c:formatCode>#,##0</c:formatCode>
                <c:ptCount val="5"/>
                <c:pt idx="0">
                  <c:v>26730.28</c:v>
                </c:pt>
                <c:pt idx="1">
                  <c:v>30631</c:v>
                </c:pt>
                <c:pt idx="2">
                  <c:v>31434.78</c:v>
                </c:pt>
                <c:pt idx="3">
                  <c:v>33271</c:v>
                </c:pt>
                <c:pt idx="4">
                  <c:v>32718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7-4934-B9D5-D2A729BFB3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77-4934-B9D5-D2A729BFB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10.63'!$U$4:$Y$4</c:f>
              <c:numCache>
                <c:formatCode>#,##0</c:formatCode>
                <c:ptCount val="5"/>
                <c:pt idx="1">
                  <c:v>4297</c:v>
                </c:pt>
                <c:pt idx="2">
                  <c:v>3924</c:v>
                </c:pt>
                <c:pt idx="3">
                  <c:v>4455</c:v>
                </c:pt>
                <c:pt idx="4">
                  <c:v>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D2-432B-B73D-75C19A8DCA3B}"/>
            </c:ext>
          </c:extLst>
        </c:ser>
        <c:ser>
          <c:idx val="1"/>
          <c:order val="1"/>
          <c:tx>
            <c:strRef>
              <c:f>'Table 10.63'!$S$7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10.63'!$U$7:$Y$7</c:f>
              <c:numCache>
                <c:formatCode>#,##0</c:formatCode>
                <c:ptCount val="5"/>
                <c:pt idx="1">
                  <c:v>3127</c:v>
                </c:pt>
                <c:pt idx="2">
                  <c:v>2837</c:v>
                </c:pt>
                <c:pt idx="3">
                  <c:v>3156</c:v>
                </c:pt>
                <c:pt idx="4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2-432B-B73D-75C19A8DCA3B}"/>
            </c:ext>
          </c:extLst>
        </c:ser>
        <c:ser>
          <c:idx val="2"/>
          <c:order val="2"/>
          <c:tx>
            <c:strRef>
              <c:f>'Table 10.63'!$S$11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10.63'!$U$11:$Y$11</c:f>
              <c:numCache>
                <c:formatCode>#,##0</c:formatCode>
                <c:ptCount val="5"/>
                <c:pt idx="1">
                  <c:v>3465</c:v>
                </c:pt>
                <c:pt idx="2">
                  <c:v>3246</c:v>
                </c:pt>
                <c:pt idx="3">
                  <c:v>3645</c:v>
                </c:pt>
                <c:pt idx="4">
                  <c:v>3953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D2-432B-B73D-75C19A8DCA3B}"/>
            </c:ext>
          </c:extLst>
        </c:ser>
        <c:ser>
          <c:idx val="3"/>
          <c:order val="3"/>
          <c:tx>
            <c:strRef>
              <c:f>'Table 10.63'!$S$12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10.63'!$U$12:$Y$12</c:f>
              <c:numCache>
                <c:formatCode>#,##0</c:formatCode>
                <c:ptCount val="5"/>
                <c:pt idx="1">
                  <c:v>828</c:v>
                </c:pt>
                <c:pt idx="2">
                  <c:v>675</c:v>
                </c:pt>
                <c:pt idx="3">
                  <c:v>810</c:v>
                </c:pt>
                <c:pt idx="4">
                  <c:v>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D2-432B-B73D-75C19A8DC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10.63'!$AB$15:$AB$33</c:f>
              <c:numCache>
                <c:formatCode>0.0%</c:formatCode>
                <c:ptCount val="19"/>
                <c:pt idx="0">
                  <c:v>0.14226398601398602</c:v>
                </c:pt>
                <c:pt idx="1">
                  <c:v>9.833916083916084E-3</c:v>
                </c:pt>
                <c:pt idx="2">
                  <c:v>8.4134615384615391E-2</c:v>
                </c:pt>
                <c:pt idx="3">
                  <c:v>2.6223776223776225E-3</c:v>
                </c:pt>
                <c:pt idx="4">
                  <c:v>4.6765734265734264E-2</c:v>
                </c:pt>
                <c:pt idx="5">
                  <c:v>3.1905594405594408E-2</c:v>
                </c:pt>
                <c:pt idx="6">
                  <c:v>7.3426573426573424E-2</c:v>
                </c:pt>
                <c:pt idx="7">
                  <c:v>3.6276223776223776E-2</c:v>
                </c:pt>
                <c:pt idx="8">
                  <c:v>6.9711538461538464E-2</c:v>
                </c:pt>
                <c:pt idx="9">
                  <c:v>1.3111888111888112E-3</c:v>
                </c:pt>
                <c:pt idx="10">
                  <c:v>2.2945804195804196E-2</c:v>
                </c:pt>
                <c:pt idx="11">
                  <c:v>1.6171328671328672E-2</c:v>
                </c:pt>
                <c:pt idx="12">
                  <c:v>2.6879370629370628E-2</c:v>
                </c:pt>
                <c:pt idx="13">
                  <c:v>6.4685314685314688E-2</c:v>
                </c:pt>
                <c:pt idx="14">
                  <c:v>4.5236013986013984E-2</c:v>
                </c:pt>
                <c:pt idx="15">
                  <c:v>8.0419580419580416E-2</c:v>
                </c:pt>
                <c:pt idx="16">
                  <c:v>7.84527972027972E-2</c:v>
                </c:pt>
                <c:pt idx="17">
                  <c:v>1.201923076923077E-2</c:v>
                </c:pt>
                <c:pt idx="18">
                  <c:v>3.0594405594405596E-2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2-45A1-AE91-299B2B7B52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2-45A1-AE91-299B2B7B5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10.63'!$Y$44:$Y$60</c:f>
              <c:numCache>
                <c:formatCode>#,##0</c:formatCode>
                <c:ptCount val="17"/>
                <c:pt idx="0">
                  <c:v>0</c:v>
                </c:pt>
                <c:pt idx="1">
                  <c:v>60</c:v>
                </c:pt>
                <c:pt idx="2">
                  <c:v>179</c:v>
                </c:pt>
                <c:pt idx="3">
                  <c:v>238</c:v>
                </c:pt>
                <c:pt idx="4">
                  <c:v>225</c:v>
                </c:pt>
                <c:pt idx="5">
                  <c:v>257</c:v>
                </c:pt>
                <c:pt idx="6">
                  <c:v>242</c:v>
                </c:pt>
                <c:pt idx="7">
                  <c:v>192</c:v>
                </c:pt>
                <c:pt idx="8">
                  <c:v>270</c:v>
                </c:pt>
                <c:pt idx="9">
                  <c:v>263</c:v>
                </c:pt>
                <c:pt idx="10">
                  <c:v>237</c:v>
                </c:pt>
                <c:pt idx="11">
                  <c:v>228</c:v>
                </c:pt>
                <c:pt idx="12">
                  <c:v>137</c:v>
                </c:pt>
                <c:pt idx="13">
                  <c:v>71</c:v>
                </c:pt>
                <c:pt idx="14">
                  <c:v>22</c:v>
                </c:pt>
                <c:pt idx="15">
                  <c:v>18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9-41A1-8BCF-CF66848BB3DA}"/>
            </c:ext>
          </c:extLst>
        </c:ser>
        <c:ser>
          <c:idx val="1"/>
          <c:order val="1"/>
          <c:tx>
            <c:strRef>
              <c:f>'Table 10.63'!$S$62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10.63'!$Y$63:$Y$79</c:f>
              <c:numCache>
                <c:formatCode>#,##0</c:formatCode>
                <c:ptCount val="17"/>
                <c:pt idx="0">
                  <c:v>0</c:v>
                </c:pt>
                <c:pt idx="1">
                  <c:v>52</c:v>
                </c:pt>
                <c:pt idx="2">
                  <c:v>169</c:v>
                </c:pt>
                <c:pt idx="3">
                  <c:v>185</c:v>
                </c:pt>
                <c:pt idx="4">
                  <c:v>192</c:v>
                </c:pt>
                <c:pt idx="5">
                  <c:v>182</c:v>
                </c:pt>
                <c:pt idx="6">
                  <c:v>205</c:v>
                </c:pt>
                <c:pt idx="7">
                  <c:v>176</c:v>
                </c:pt>
                <c:pt idx="8">
                  <c:v>244</c:v>
                </c:pt>
                <c:pt idx="9">
                  <c:v>219</c:v>
                </c:pt>
                <c:pt idx="10">
                  <c:v>236</c:v>
                </c:pt>
                <c:pt idx="11">
                  <c:v>165</c:v>
                </c:pt>
                <c:pt idx="12">
                  <c:v>84</c:v>
                </c:pt>
                <c:pt idx="13">
                  <c:v>45</c:v>
                </c:pt>
                <c:pt idx="14">
                  <c:v>26</c:v>
                </c:pt>
                <c:pt idx="15">
                  <c:v>9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39-41A1-8BCF-CF66848BB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10.63'!$Y$83:$Y$90</c:f>
              <c:numCache>
                <c:formatCode>#,##0</c:formatCode>
                <c:ptCount val="8"/>
                <c:pt idx="0">
                  <c:v>159</c:v>
                </c:pt>
                <c:pt idx="1">
                  <c:v>82</c:v>
                </c:pt>
                <c:pt idx="2">
                  <c:v>255</c:v>
                </c:pt>
                <c:pt idx="3">
                  <c:v>44</c:v>
                </c:pt>
                <c:pt idx="4">
                  <c:v>38</c:v>
                </c:pt>
                <c:pt idx="5">
                  <c:v>35</c:v>
                </c:pt>
                <c:pt idx="6">
                  <c:v>283</c:v>
                </c:pt>
                <c:pt idx="7">
                  <c:v>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B1D-9E15-6EA5DF9CA1C6}"/>
            </c:ext>
          </c:extLst>
        </c:ser>
        <c:ser>
          <c:idx val="1"/>
          <c:order val="1"/>
          <c:tx>
            <c:strRef>
              <c:f>'Table 10.63'!$S$92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10.63'!$Y$93:$Y$100</c:f>
              <c:numCache>
                <c:formatCode>#,##0</c:formatCode>
                <c:ptCount val="8"/>
                <c:pt idx="0">
                  <c:v>70</c:v>
                </c:pt>
                <c:pt idx="1">
                  <c:v>213</c:v>
                </c:pt>
                <c:pt idx="2">
                  <c:v>49</c:v>
                </c:pt>
                <c:pt idx="3">
                  <c:v>260</c:v>
                </c:pt>
                <c:pt idx="4">
                  <c:v>220</c:v>
                </c:pt>
                <c:pt idx="5">
                  <c:v>133</c:v>
                </c:pt>
                <c:pt idx="6">
                  <c:v>27</c:v>
                </c:pt>
                <c:pt idx="7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60-4B1D-9E15-6EA5DF9CA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10.63'!$U$8:$Y$8</c:f>
              <c:numCache>
                <c:formatCode>#,##0</c:formatCode>
                <c:ptCount val="5"/>
                <c:pt idx="1">
                  <c:v>32759.39</c:v>
                </c:pt>
                <c:pt idx="2">
                  <c:v>36329</c:v>
                </c:pt>
                <c:pt idx="3">
                  <c:v>34727.14</c:v>
                </c:pt>
                <c:pt idx="4">
                  <c:v>35178.019999999997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9-4684-A293-01A419E0F6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D9-4684-A293-01A419E0F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10.63'!$V$4:$Z$4</c:f>
              <c:numCache>
                <c:formatCode>#,##0</c:formatCode>
                <c:ptCount val="5"/>
                <c:pt idx="0">
                  <c:v>4297</c:v>
                </c:pt>
                <c:pt idx="1">
                  <c:v>3924</c:v>
                </c:pt>
                <c:pt idx="2">
                  <c:v>4455</c:v>
                </c:pt>
                <c:pt idx="3">
                  <c:v>4902</c:v>
                </c:pt>
                <c:pt idx="4">
                  <c:v>4576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4-444A-A762-5752399913FD}"/>
            </c:ext>
          </c:extLst>
        </c:ser>
        <c:ser>
          <c:idx val="1"/>
          <c:order val="1"/>
          <c:tx>
            <c:strRef>
              <c:f>'Table 10.63'!$S$7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10.63'!$V$7:$Z$7</c:f>
              <c:numCache>
                <c:formatCode>#,##0</c:formatCode>
                <c:ptCount val="5"/>
                <c:pt idx="0">
                  <c:v>3127</c:v>
                </c:pt>
                <c:pt idx="1">
                  <c:v>2837</c:v>
                </c:pt>
                <c:pt idx="2">
                  <c:v>3156</c:v>
                </c:pt>
                <c:pt idx="3">
                  <c:v>3488</c:v>
                </c:pt>
                <c:pt idx="4">
                  <c:v>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4-444A-A762-5752399913FD}"/>
            </c:ext>
          </c:extLst>
        </c:ser>
        <c:ser>
          <c:idx val="2"/>
          <c:order val="2"/>
          <c:tx>
            <c:strRef>
              <c:f>'Table 10.63'!$S$11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10.63'!$V$11:$Z$11</c:f>
              <c:numCache>
                <c:formatCode>#,##0</c:formatCode>
                <c:ptCount val="5"/>
                <c:pt idx="0">
                  <c:v>3465</c:v>
                </c:pt>
                <c:pt idx="1">
                  <c:v>3246</c:v>
                </c:pt>
                <c:pt idx="2">
                  <c:v>3645</c:v>
                </c:pt>
                <c:pt idx="3">
                  <c:v>3953</c:v>
                </c:pt>
                <c:pt idx="4">
                  <c:v>3742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4-444A-A762-5752399913FD}"/>
            </c:ext>
          </c:extLst>
        </c:ser>
        <c:ser>
          <c:idx val="3"/>
          <c:order val="3"/>
          <c:tx>
            <c:strRef>
              <c:f>'Table 10.63'!$S$12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10.63'!$V$12:$Z$12</c:f>
              <c:numCache>
                <c:formatCode>#,##0</c:formatCode>
                <c:ptCount val="5"/>
                <c:pt idx="0">
                  <c:v>828</c:v>
                </c:pt>
                <c:pt idx="1">
                  <c:v>675</c:v>
                </c:pt>
                <c:pt idx="2">
                  <c:v>810</c:v>
                </c:pt>
                <c:pt idx="3">
                  <c:v>958</c:v>
                </c:pt>
                <c:pt idx="4">
                  <c:v>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04-444A-A762-575239991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10.63'!$AB$15:$AB$33</c:f>
              <c:numCache>
                <c:formatCode>0.0%</c:formatCode>
                <c:ptCount val="19"/>
                <c:pt idx="0">
                  <c:v>0.14226398601398602</c:v>
                </c:pt>
                <c:pt idx="1">
                  <c:v>9.833916083916084E-3</c:v>
                </c:pt>
                <c:pt idx="2">
                  <c:v>8.4134615384615391E-2</c:v>
                </c:pt>
                <c:pt idx="3">
                  <c:v>2.6223776223776225E-3</c:v>
                </c:pt>
                <c:pt idx="4">
                  <c:v>4.6765734265734264E-2</c:v>
                </c:pt>
                <c:pt idx="5">
                  <c:v>3.1905594405594408E-2</c:v>
                </c:pt>
                <c:pt idx="6">
                  <c:v>7.3426573426573424E-2</c:v>
                </c:pt>
                <c:pt idx="7">
                  <c:v>3.6276223776223776E-2</c:v>
                </c:pt>
                <c:pt idx="8">
                  <c:v>6.9711538461538464E-2</c:v>
                </c:pt>
                <c:pt idx="9">
                  <c:v>1.3111888111888112E-3</c:v>
                </c:pt>
                <c:pt idx="10">
                  <c:v>2.2945804195804196E-2</c:v>
                </c:pt>
                <c:pt idx="11">
                  <c:v>1.6171328671328672E-2</c:v>
                </c:pt>
                <c:pt idx="12">
                  <c:v>2.6879370629370628E-2</c:v>
                </c:pt>
                <c:pt idx="13">
                  <c:v>6.4685314685314688E-2</c:v>
                </c:pt>
                <c:pt idx="14">
                  <c:v>4.5236013986013984E-2</c:v>
                </c:pt>
                <c:pt idx="15">
                  <c:v>8.0419580419580416E-2</c:v>
                </c:pt>
                <c:pt idx="16">
                  <c:v>7.84527972027972E-2</c:v>
                </c:pt>
                <c:pt idx="17">
                  <c:v>1.201923076923077E-2</c:v>
                </c:pt>
                <c:pt idx="18">
                  <c:v>3.0594405594405596E-2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D-427A-8ACA-4FC51E25142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D-427A-8ACA-4FC51E251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10.63'!$Z$44:$Z$60</c:f>
              <c:numCache>
                <c:formatCode>#,##0</c:formatCode>
                <c:ptCount val="17"/>
                <c:pt idx="0">
                  <c:v>0</c:v>
                </c:pt>
                <c:pt idx="1">
                  <c:v>56</c:v>
                </c:pt>
                <c:pt idx="2">
                  <c:v>185</c:v>
                </c:pt>
                <c:pt idx="3">
                  <c:v>200</c:v>
                </c:pt>
                <c:pt idx="4">
                  <c:v>222</c:v>
                </c:pt>
                <c:pt idx="5">
                  <c:v>230</c:v>
                </c:pt>
                <c:pt idx="6">
                  <c:v>220</c:v>
                </c:pt>
                <c:pt idx="7">
                  <c:v>194</c:v>
                </c:pt>
                <c:pt idx="8">
                  <c:v>250</c:v>
                </c:pt>
                <c:pt idx="9">
                  <c:v>223</c:v>
                </c:pt>
                <c:pt idx="10">
                  <c:v>234</c:v>
                </c:pt>
                <c:pt idx="11">
                  <c:v>211</c:v>
                </c:pt>
                <c:pt idx="12">
                  <c:v>137</c:v>
                </c:pt>
                <c:pt idx="13">
                  <c:v>51</c:v>
                </c:pt>
                <c:pt idx="14">
                  <c:v>22</c:v>
                </c:pt>
                <c:pt idx="15">
                  <c:v>5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5-4115-B949-D5CA85172197}"/>
            </c:ext>
          </c:extLst>
        </c:ser>
        <c:ser>
          <c:idx val="1"/>
          <c:order val="1"/>
          <c:tx>
            <c:strRef>
              <c:f>'Table 10.63'!$S$62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10.63'!$Z$63:$Z$79</c:f>
              <c:numCache>
                <c:formatCode>#,##0</c:formatCode>
                <c:ptCount val="17"/>
                <c:pt idx="0">
                  <c:v>0</c:v>
                </c:pt>
                <c:pt idx="1">
                  <c:v>58</c:v>
                </c:pt>
                <c:pt idx="2">
                  <c:v>144</c:v>
                </c:pt>
                <c:pt idx="3">
                  <c:v>156</c:v>
                </c:pt>
                <c:pt idx="4">
                  <c:v>186</c:v>
                </c:pt>
                <c:pt idx="5">
                  <c:v>198</c:v>
                </c:pt>
                <c:pt idx="6">
                  <c:v>223</c:v>
                </c:pt>
                <c:pt idx="7">
                  <c:v>180</c:v>
                </c:pt>
                <c:pt idx="8">
                  <c:v>205</c:v>
                </c:pt>
                <c:pt idx="9">
                  <c:v>228</c:v>
                </c:pt>
                <c:pt idx="10">
                  <c:v>220</c:v>
                </c:pt>
                <c:pt idx="11">
                  <c:v>166</c:v>
                </c:pt>
                <c:pt idx="12">
                  <c:v>99</c:v>
                </c:pt>
                <c:pt idx="13">
                  <c:v>30</c:v>
                </c:pt>
                <c:pt idx="14">
                  <c:v>18</c:v>
                </c:pt>
                <c:pt idx="15">
                  <c:v>9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5-4115-B949-D5CA85172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10.63'!$Z$83:$Z$90</c:f>
              <c:numCache>
                <c:formatCode>#,##0</c:formatCode>
                <c:ptCount val="8"/>
                <c:pt idx="0">
                  <c:v>139</c:v>
                </c:pt>
                <c:pt idx="1">
                  <c:v>80</c:v>
                </c:pt>
                <c:pt idx="2">
                  <c:v>247</c:v>
                </c:pt>
                <c:pt idx="3">
                  <c:v>39</c:v>
                </c:pt>
                <c:pt idx="4">
                  <c:v>37</c:v>
                </c:pt>
                <c:pt idx="5">
                  <c:v>37</c:v>
                </c:pt>
                <c:pt idx="6">
                  <c:v>285</c:v>
                </c:pt>
                <c:pt idx="7">
                  <c:v>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209-8CC3-7272F0E88D71}"/>
            </c:ext>
          </c:extLst>
        </c:ser>
        <c:ser>
          <c:idx val="1"/>
          <c:order val="1"/>
          <c:tx>
            <c:strRef>
              <c:f>'Table 10.63'!$S$92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10.63'!$Z$93:$Z$100</c:f>
              <c:numCache>
                <c:formatCode>#,##0</c:formatCode>
                <c:ptCount val="8"/>
                <c:pt idx="0">
                  <c:v>69</c:v>
                </c:pt>
                <c:pt idx="1">
                  <c:v>218</c:v>
                </c:pt>
                <c:pt idx="2">
                  <c:v>60</c:v>
                </c:pt>
                <c:pt idx="3">
                  <c:v>262</c:v>
                </c:pt>
                <c:pt idx="4">
                  <c:v>212</c:v>
                </c:pt>
                <c:pt idx="5">
                  <c:v>128</c:v>
                </c:pt>
                <c:pt idx="6">
                  <c:v>24</c:v>
                </c:pt>
                <c:pt idx="7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209-8CC3-7272F0E88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10.7'!$Y$44:$Y$60</c:f>
              <c:numCache>
                <c:formatCode>#,##0</c:formatCode>
                <c:ptCount val="17"/>
                <c:pt idx="0">
                  <c:v>0</c:v>
                </c:pt>
                <c:pt idx="1">
                  <c:v>18</c:v>
                </c:pt>
                <c:pt idx="2">
                  <c:v>54</c:v>
                </c:pt>
                <c:pt idx="3">
                  <c:v>62</c:v>
                </c:pt>
                <c:pt idx="4">
                  <c:v>57</c:v>
                </c:pt>
                <c:pt idx="5">
                  <c:v>70</c:v>
                </c:pt>
                <c:pt idx="6">
                  <c:v>52</c:v>
                </c:pt>
                <c:pt idx="7">
                  <c:v>53</c:v>
                </c:pt>
                <c:pt idx="8">
                  <c:v>74</c:v>
                </c:pt>
                <c:pt idx="9">
                  <c:v>82</c:v>
                </c:pt>
                <c:pt idx="10">
                  <c:v>123</c:v>
                </c:pt>
                <c:pt idx="11">
                  <c:v>68</c:v>
                </c:pt>
                <c:pt idx="12">
                  <c:v>40</c:v>
                </c:pt>
                <c:pt idx="13">
                  <c:v>21</c:v>
                </c:pt>
                <c:pt idx="14">
                  <c:v>0</c:v>
                </c:pt>
                <c:pt idx="15">
                  <c:v>7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9-4C51-898E-6D2DF583E1DF}"/>
            </c:ext>
          </c:extLst>
        </c:ser>
        <c:ser>
          <c:idx val="1"/>
          <c:order val="1"/>
          <c:tx>
            <c:strRef>
              <c:f>'Table 10.7'!$S$62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10.7'!$Y$63:$Y$79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54</c:v>
                </c:pt>
                <c:pt idx="3">
                  <c:v>59</c:v>
                </c:pt>
                <c:pt idx="4">
                  <c:v>46</c:v>
                </c:pt>
                <c:pt idx="5">
                  <c:v>33</c:v>
                </c:pt>
                <c:pt idx="6">
                  <c:v>43</c:v>
                </c:pt>
                <c:pt idx="7">
                  <c:v>52</c:v>
                </c:pt>
                <c:pt idx="8">
                  <c:v>80</c:v>
                </c:pt>
                <c:pt idx="9">
                  <c:v>96</c:v>
                </c:pt>
                <c:pt idx="10">
                  <c:v>119</c:v>
                </c:pt>
                <c:pt idx="11">
                  <c:v>61</c:v>
                </c:pt>
                <c:pt idx="12">
                  <c:v>28</c:v>
                </c:pt>
                <c:pt idx="13">
                  <c:v>18</c:v>
                </c:pt>
                <c:pt idx="14">
                  <c:v>2</c:v>
                </c:pt>
                <c:pt idx="15">
                  <c:v>11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79-4C51-898E-6D2DF583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10.63'!$V$8:$Z$8</c:f>
              <c:numCache>
                <c:formatCode>#,##0</c:formatCode>
                <c:ptCount val="5"/>
                <c:pt idx="0">
                  <c:v>32759.39</c:v>
                </c:pt>
                <c:pt idx="1">
                  <c:v>36329</c:v>
                </c:pt>
                <c:pt idx="2">
                  <c:v>34727.14</c:v>
                </c:pt>
                <c:pt idx="3">
                  <c:v>35178.019999999997</c:v>
                </c:pt>
                <c:pt idx="4">
                  <c:v>36252.51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4-40CE-8E84-FBAFE6FB40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4-40CE-8E84-FBAFE6FB4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10.64'!$U$4:$Y$4</c:f>
              <c:numCache>
                <c:formatCode>#,##0</c:formatCode>
                <c:ptCount val="5"/>
                <c:pt idx="1">
                  <c:v>5665</c:v>
                </c:pt>
                <c:pt idx="2">
                  <c:v>5579</c:v>
                </c:pt>
                <c:pt idx="3">
                  <c:v>5669</c:v>
                </c:pt>
                <c:pt idx="4">
                  <c:v>5829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7B-4C51-B8D0-E86A0B729515}"/>
            </c:ext>
          </c:extLst>
        </c:ser>
        <c:ser>
          <c:idx val="1"/>
          <c:order val="1"/>
          <c:tx>
            <c:strRef>
              <c:f>'Table 10.64'!$S$7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10.64'!$U$7:$Y$7</c:f>
              <c:numCache>
                <c:formatCode>#,##0</c:formatCode>
                <c:ptCount val="5"/>
                <c:pt idx="1">
                  <c:v>3945</c:v>
                </c:pt>
                <c:pt idx="2">
                  <c:v>3956</c:v>
                </c:pt>
                <c:pt idx="3">
                  <c:v>4023</c:v>
                </c:pt>
                <c:pt idx="4">
                  <c:v>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7B-4C51-B8D0-E86A0B729515}"/>
            </c:ext>
          </c:extLst>
        </c:ser>
        <c:ser>
          <c:idx val="2"/>
          <c:order val="2"/>
          <c:tx>
            <c:strRef>
              <c:f>'Table 10.64'!$S$11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10.64'!$U$11:$Y$11</c:f>
              <c:numCache>
                <c:formatCode>#,##0</c:formatCode>
                <c:ptCount val="5"/>
                <c:pt idx="1">
                  <c:v>4889</c:v>
                </c:pt>
                <c:pt idx="2">
                  <c:v>4836</c:v>
                </c:pt>
                <c:pt idx="3">
                  <c:v>4918</c:v>
                </c:pt>
                <c:pt idx="4">
                  <c:v>5059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7B-4C51-B8D0-E86A0B729515}"/>
            </c:ext>
          </c:extLst>
        </c:ser>
        <c:ser>
          <c:idx val="3"/>
          <c:order val="3"/>
          <c:tx>
            <c:strRef>
              <c:f>'Table 10.64'!$S$12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10.64'!$U$12:$Y$12</c:f>
              <c:numCache>
                <c:formatCode>#,##0</c:formatCode>
                <c:ptCount val="5"/>
                <c:pt idx="1">
                  <c:v>780</c:v>
                </c:pt>
                <c:pt idx="2">
                  <c:v>742</c:v>
                </c:pt>
                <c:pt idx="3">
                  <c:v>751</c:v>
                </c:pt>
                <c:pt idx="4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7B-4C51-B8D0-E86A0B729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10.64'!$AB$15:$AB$33</c:f>
              <c:numCache>
                <c:formatCode>0.0%</c:formatCode>
                <c:ptCount val="19"/>
                <c:pt idx="0">
                  <c:v>8.3920778784827132E-3</c:v>
                </c:pt>
                <c:pt idx="1">
                  <c:v>5.5387713997985906E-3</c:v>
                </c:pt>
                <c:pt idx="2">
                  <c:v>4.6659953004363881E-2</c:v>
                </c:pt>
                <c:pt idx="3">
                  <c:v>5.5387713997985906E-3</c:v>
                </c:pt>
                <c:pt idx="4">
                  <c:v>3.3400469956361194E-2</c:v>
                </c:pt>
                <c:pt idx="5">
                  <c:v>3.6421617992614973E-2</c:v>
                </c:pt>
                <c:pt idx="6">
                  <c:v>6.7807989258140314E-2</c:v>
                </c:pt>
                <c:pt idx="7">
                  <c:v>6.5290365894595498E-2</c:v>
                </c:pt>
                <c:pt idx="8">
                  <c:v>1.7287680429674386E-2</c:v>
                </c:pt>
                <c:pt idx="9">
                  <c:v>2.0308828465928165E-2</c:v>
                </c:pt>
                <c:pt idx="10">
                  <c:v>3.6925142665323936E-2</c:v>
                </c:pt>
                <c:pt idx="11">
                  <c:v>2.3665659617321248E-2</c:v>
                </c:pt>
                <c:pt idx="12">
                  <c:v>0.10641154749916079</c:v>
                </c:pt>
                <c:pt idx="13">
                  <c:v>6.5793890567304461E-2</c:v>
                </c:pt>
                <c:pt idx="14">
                  <c:v>6.7807989258140314E-2</c:v>
                </c:pt>
                <c:pt idx="15">
                  <c:v>0.1067472306143001</c:v>
                </c:pt>
                <c:pt idx="16">
                  <c:v>0.19217858341725411</c:v>
                </c:pt>
                <c:pt idx="17">
                  <c:v>2.2826451829472977E-2</c:v>
                </c:pt>
                <c:pt idx="18">
                  <c:v>2.6183282980866064E-2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E-4C58-9824-D428B9C14C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E-4C58-9824-D428B9C14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10.64'!$Y$44:$Y$60</c:f>
              <c:numCache>
                <c:formatCode>#,##0</c:formatCode>
                <c:ptCount val="17"/>
                <c:pt idx="0">
                  <c:v>0</c:v>
                </c:pt>
                <c:pt idx="1">
                  <c:v>30</c:v>
                </c:pt>
                <c:pt idx="2">
                  <c:v>153</c:v>
                </c:pt>
                <c:pt idx="3">
                  <c:v>300</c:v>
                </c:pt>
                <c:pt idx="4">
                  <c:v>335</c:v>
                </c:pt>
                <c:pt idx="5">
                  <c:v>326</c:v>
                </c:pt>
                <c:pt idx="6">
                  <c:v>268</c:v>
                </c:pt>
                <c:pt idx="7">
                  <c:v>237</c:v>
                </c:pt>
                <c:pt idx="8">
                  <c:v>297</c:v>
                </c:pt>
                <c:pt idx="9">
                  <c:v>259</c:v>
                </c:pt>
                <c:pt idx="10">
                  <c:v>221</c:v>
                </c:pt>
                <c:pt idx="11">
                  <c:v>211</c:v>
                </c:pt>
                <c:pt idx="12">
                  <c:v>141</c:v>
                </c:pt>
                <c:pt idx="13">
                  <c:v>97</c:v>
                </c:pt>
                <c:pt idx="14">
                  <c:v>37</c:v>
                </c:pt>
                <c:pt idx="15">
                  <c:v>21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D-4A3D-A894-A8461545BA26}"/>
            </c:ext>
          </c:extLst>
        </c:ser>
        <c:ser>
          <c:idx val="1"/>
          <c:order val="1"/>
          <c:tx>
            <c:strRef>
              <c:f>'Table 10.64'!$S$62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10.64'!$Y$63:$Y$79</c:f>
              <c:numCache>
                <c:formatCode>#,##0</c:formatCode>
                <c:ptCount val="17"/>
                <c:pt idx="0">
                  <c:v>2</c:v>
                </c:pt>
                <c:pt idx="1">
                  <c:v>47</c:v>
                </c:pt>
                <c:pt idx="2">
                  <c:v>148</c:v>
                </c:pt>
                <c:pt idx="3">
                  <c:v>290</c:v>
                </c:pt>
                <c:pt idx="4">
                  <c:v>344</c:v>
                </c:pt>
                <c:pt idx="5">
                  <c:v>316</c:v>
                </c:pt>
                <c:pt idx="6">
                  <c:v>247</c:v>
                </c:pt>
                <c:pt idx="7">
                  <c:v>235</c:v>
                </c:pt>
                <c:pt idx="8">
                  <c:v>286</c:v>
                </c:pt>
                <c:pt idx="9">
                  <c:v>257</c:v>
                </c:pt>
                <c:pt idx="10">
                  <c:v>265</c:v>
                </c:pt>
                <c:pt idx="11">
                  <c:v>205</c:v>
                </c:pt>
                <c:pt idx="12">
                  <c:v>127</c:v>
                </c:pt>
                <c:pt idx="13">
                  <c:v>71</c:v>
                </c:pt>
                <c:pt idx="14">
                  <c:v>19</c:v>
                </c:pt>
                <c:pt idx="15">
                  <c:v>18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D-4A3D-A894-A8461545B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10.64'!$Y$83:$Y$90</c:f>
              <c:numCache>
                <c:formatCode>#,##0</c:formatCode>
                <c:ptCount val="8"/>
                <c:pt idx="0">
                  <c:v>354</c:v>
                </c:pt>
                <c:pt idx="1">
                  <c:v>605</c:v>
                </c:pt>
                <c:pt idx="2">
                  <c:v>166</c:v>
                </c:pt>
                <c:pt idx="3">
                  <c:v>130</c:v>
                </c:pt>
                <c:pt idx="4">
                  <c:v>136</c:v>
                </c:pt>
                <c:pt idx="5">
                  <c:v>109</c:v>
                </c:pt>
                <c:pt idx="6">
                  <c:v>37</c:v>
                </c:pt>
                <c:pt idx="7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9-4505-9171-A5BBDF61513C}"/>
            </c:ext>
          </c:extLst>
        </c:ser>
        <c:ser>
          <c:idx val="1"/>
          <c:order val="1"/>
          <c:tx>
            <c:strRef>
              <c:f>'Table 10.64'!$S$92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10.64'!$Y$93:$Y$100</c:f>
              <c:numCache>
                <c:formatCode>#,##0</c:formatCode>
                <c:ptCount val="8"/>
                <c:pt idx="0">
                  <c:v>205</c:v>
                </c:pt>
                <c:pt idx="1">
                  <c:v>699</c:v>
                </c:pt>
                <c:pt idx="2">
                  <c:v>25</c:v>
                </c:pt>
                <c:pt idx="3">
                  <c:v>196</c:v>
                </c:pt>
                <c:pt idx="4">
                  <c:v>353</c:v>
                </c:pt>
                <c:pt idx="5">
                  <c:v>159</c:v>
                </c:pt>
                <c:pt idx="6">
                  <c:v>9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9-4505-9171-A5BBDF615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10.64'!$U$8:$Y$8</c:f>
              <c:numCache>
                <c:formatCode>#,##0</c:formatCode>
                <c:ptCount val="5"/>
                <c:pt idx="1">
                  <c:v>39199</c:v>
                </c:pt>
                <c:pt idx="2">
                  <c:v>43200.2</c:v>
                </c:pt>
                <c:pt idx="3">
                  <c:v>45492</c:v>
                </c:pt>
                <c:pt idx="4">
                  <c:v>47935.66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23-4A36-B582-553D61A8A2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23-4A36-B582-553D61A8A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10.64'!$V$4:$Z$4</c:f>
              <c:numCache>
                <c:formatCode>#,##0</c:formatCode>
                <c:ptCount val="5"/>
                <c:pt idx="0">
                  <c:v>5665</c:v>
                </c:pt>
                <c:pt idx="1">
                  <c:v>5579</c:v>
                </c:pt>
                <c:pt idx="2">
                  <c:v>5669</c:v>
                </c:pt>
                <c:pt idx="3">
                  <c:v>5829</c:v>
                </c:pt>
                <c:pt idx="4">
                  <c:v>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92-4D2E-BFF3-9AF0430027BD}"/>
            </c:ext>
          </c:extLst>
        </c:ser>
        <c:ser>
          <c:idx val="1"/>
          <c:order val="1"/>
          <c:tx>
            <c:strRef>
              <c:f>'Table 10.64'!$S$7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10.64'!$V$7:$Z$7</c:f>
              <c:numCache>
                <c:formatCode>#,##0</c:formatCode>
                <c:ptCount val="5"/>
                <c:pt idx="0">
                  <c:v>3945</c:v>
                </c:pt>
                <c:pt idx="1">
                  <c:v>3956</c:v>
                </c:pt>
                <c:pt idx="2">
                  <c:v>4023</c:v>
                </c:pt>
                <c:pt idx="3">
                  <c:v>4130</c:v>
                </c:pt>
                <c:pt idx="4">
                  <c:v>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2-4D2E-BFF3-9AF0430027BD}"/>
            </c:ext>
          </c:extLst>
        </c:ser>
        <c:ser>
          <c:idx val="2"/>
          <c:order val="2"/>
          <c:tx>
            <c:strRef>
              <c:f>'Table 10.64'!$S$11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10.64'!$V$11:$Z$11</c:f>
              <c:numCache>
                <c:formatCode>#,##0</c:formatCode>
                <c:ptCount val="5"/>
                <c:pt idx="0">
                  <c:v>4889</c:v>
                </c:pt>
                <c:pt idx="1">
                  <c:v>4836</c:v>
                </c:pt>
                <c:pt idx="2">
                  <c:v>4918</c:v>
                </c:pt>
                <c:pt idx="3">
                  <c:v>5059</c:v>
                </c:pt>
                <c:pt idx="4">
                  <c:v>5173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92-4D2E-BFF3-9AF0430027BD}"/>
            </c:ext>
          </c:extLst>
        </c:ser>
        <c:ser>
          <c:idx val="3"/>
          <c:order val="3"/>
          <c:tx>
            <c:strRef>
              <c:f>'Table 10.64'!$S$12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10.64'!$V$12:$Z$12</c:f>
              <c:numCache>
                <c:formatCode>#,##0</c:formatCode>
                <c:ptCount val="5"/>
                <c:pt idx="0">
                  <c:v>780</c:v>
                </c:pt>
                <c:pt idx="1">
                  <c:v>742</c:v>
                </c:pt>
                <c:pt idx="2">
                  <c:v>751</c:v>
                </c:pt>
                <c:pt idx="3">
                  <c:v>772</c:v>
                </c:pt>
                <c:pt idx="4">
                  <c:v>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92-4D2E-BFF3-9AF043002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10.64'!$AB$15:$AB$33</c:f>
              <c:numCache>
                <c:formatCode>0.0%</c:formatCode>
                <c:ptCount val="19"/>
                <c:pt idx="0">
                  <c:v>8.3920778784827132E-3</c:v>
                </c:pt>
                <c:pt idx="1">
                  <c:v>5.5387713997985906E-3</c:v>
                </c:pt>
                <c:pt idx="2">
                  <c:v>4.6659953004363881E-2</c:v>
                </c:pt>
                <c:pt idx="3">
                  <c:v>5.5387713997985906E-3</c:v>
                </c:pt>
                <c:pt idx="4">
                  <c:v>3.3400469956361194E-2</c:v>
                </c:pt>
                <c:pt idx="5">
                  <c:v>3.6421617992614973E-2</c:v>
                </c:pt>
                <c:pt idx="6">
                  <c:v>6.7807989258140314E-2</c:v>
                </c:pt>
                <c:pt idx="7">
                  <c:v>6.5290365894595498E-2</c:v>
                </c:pt>
                <c:pt idx="8">
                  <c:v>1.7287680429674386E-2</c:v>
                </c:pt>
                <c:pt idx="9">
                  <c:v>2.0308828465928165E-2</c:v>
                </c:pt>
                <c:pt idx="10">
                  <c:v>3.6925142665323936E-2</c:v>
                </c:pt>
                <c:pt idx="11">
                  <c:v>2.3665659617321248E-2</c:v>
                </c:pt>
                <c:pt idx="12">
                  <c:v>0.10641154749916079</c:v>
                </c:pt>
                <c:pt idx="13">
                  <c:v>6.5793890567304461E-2</c:v>
                </c:pt>
                <c:pt idx="14">
                  <c:v>6.7807989258140314E-2</c:v>
                </c:pt>
                <c:pt idx="15">
                  <c:v>0.1067472306143001</c:v>
                </c:pt>
                <c:pt idx="16">
                  <c:v>0.19217858341725411</c:v>
                </c:pt>
                <c:pt idx="17">
                  <c:v>2.2826451829472977E-2</c:v>
                </c:pt>
                <c:pt idx="18">
                  <c:v>2.6183282980866064E-2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1-48AD-ADB6-8D79613A344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31-48AD-ADB6-8D79613A3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10.64'!$Z$44:$Z$60</c:f>
              <c:numCache>
                <c:formatCode>#,##0</c:formatCode>
                <c:ptCount val="17"/>
                <c:pt idx="0">
                  <c:v>0</c:v>
                </c:pt>
                <c:pt idx="1">
                  <c:v>46</c:v>
                </c:pt>
                <c:pt idx="2">
                  <c:v>115</c:v>
                </c:pt>
                <c:pt idx="3">
                  <c:v>307</c:v>
                </c:pt>
                <c:pt idx="4">
                  <c:v>319</c:v>
                </c:pt>
                <c:pt idx="5">
                  <c:v>374</c:v>
                </c:pt>
                <c:pt idx="6">
                  <c:v>276</c:v>
                </c:pt>
                <c:pt idx="7">
                  <c:v>232</c:v>
                </c:pt>
                <c:pt idx="8">
                  <c:v>302</c:v>
                </c:pt>
                <c:pt idx="9">
                  <c:v>261</c:v>
                </c:pt>
                <c:pt idx="10">
                  <c:v>235</c:v>
                </c:pt>
                <c:pt idx="11">
                  <c:v>206</c:v>
                </c:pt>
                <c:pt idx="12">
                  <c:v>114</c:v>
                </c:pt>
                <c:pt idx="13">
                  <c:v>82</c:v>
                </c:pt>
                <c:pt idx="14">
                  <c:v>42</c:v>
                </c:pt>
                <c:pt idx="15">
                  <c:v>20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3-4138-8B8B-6E021775F436}"/>
            </c:ext>
          </c:extLst>
        </c:ser>
        <c:ser>
          <c:idx val="1"/>
          <c:order val="1"/>
          <c:tx>
            <c:strRef>
              <c:f>'Table 10.64'!$S$62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10.64'!$Z$63:$Z$79</c:f>
              <c:numCache>
                <c:formatCode>#,##0</c:formatCode>
                <c:ptCount val="17"/>
                <c:pt idx="0">
                  <c:v>0</c:v>
                </c:pt>
                <c:pt idx="1">
                  <c:v>49</c:v>
                </c:pt>
                <c:pt idx="2">
                  <c:v>156</c:v>
                </c:pt>
                <c:pt idx="3">
                  <c:v>301</c:v>
                </c:pt>
                <c:pt idx="4">
                  <c:v>390</c:v>
                </c:pt>
                <c:pt idx="5">
                  <c:v>312</c:v>
                </c:pt>
                <c:pt idx="6">
                  <c:v>294</c:v>
                </c:pt>
                <c:pt idx="7">
                  <c:v>262</c:v>
                </c:pt>
                <c:pt idx="8">
                  <c:v>274</c:v>
                </c:pt>
                <c:pt idx="9">
                  <c:v>266</c:v>
                </c:pt>
                <c:pt idx="10">
                  <c:v>267</c:v>
                </c:pt>
                <c:pt idx="11">
                  <c:v>203</c:v>
                </c:pt>
                <c:pt idx="12">
                  <c:v>133</c:v>
                </c:pt>
                <c:pt idx="13">
                  <c:v>67</c:v>
                </c:pt>
                <c:pt idx="14">
                  <c:v>26</c:v>
                </c:pt>
                <c:pt idx="15">
                  <c:v>14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3-4138-8B8B-6E021775F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10.64'!$Z$83:$Z$90</c:f>
              <c:numCache>
                <c:formatCode>#,##0</c:formatCode>
                <c:ptCount val="8"/>
                <c:pt idx="0">
                  <c:v>335</c:v>
                </c:pt>
                <c:pt idx="1">
                  <c:v>602</c:v>
                </c:pt>
                <c:pt idx="2">
                  <c:v>179</c:v>
                </c:pt>
                <c:pt idx="3">
                  <c:v>132</c:v>
                </c:pt>
                <c:pt idx="4">
                  <c:v>133</c:v>
                </c:pt>
                <c:pt idx="5">
                  <c:v>118</c:v>
                </c:pt>
                <c:pt idx="6">
                  <c:v>44</c:v>
                </c:pt>
                <c:pt idx="7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4-499E-A0B6-2D4B985DDC00}"/>
            </c:ext>
          </c:extLst>
        </c:ser>
        <c:ser>
          <c:idx val="1"/>
          <c:order val="1"/>
          <c:tx>
            <c:strRef>
              <c:f>'Table 10.64'!$S$92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10.64'!$Z$93:$Z$100</c:f>
              <c:numCache>
                <c:formatCode>#,##0</c:formatCode>
                <c:ptCount val="8"/>
                <c:pt idx="0">
                  <c:v>203</c:v>
                </c:pt>
                <c:pt idx="1">
                  <c:v>722</c:v>
                </c:pt>
                <c:pt idx="2">
                  <c:v>35</c:v>
                </c:pt>
                <c:pt idx="3">
                  <c:v>201</c:v>
                </c:pt>
                <c:pt idx="4">
                  <c:v>351</c:v>
                </c:pt>
                <c:pt idx="5">
                  <c:v>160</c:v>
                </c:pt>
                <c:pt idx="6">
                  <c:v>5</c:v>
                </c:pt>
                <c:pt idx="7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4-499E-A0B6-2D4B985DD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10.7'!$Y$83:$Y$90</c:f>
              <c:numCache>
                <c:formatCode>#,##0</c:formatCode>
                <c:ptCount val="8"/>
                <c:pt idx="0">
                  <c:v>41</c:v>
                </c:pt>
                <c:pt idx="1">
                  <c:v>30</c:v>
                </c:pt>
                <c:pt idx="2">
                  <c:v>78</c:v>
                </c:pt>
                <c:pt idx="3">
                  <c:v>20</c:v>
                </c:pt>
                <c:pt idx="4">
                  <c:v>8</c:v>
                </c:pt>
                <c:pt idx="5">
                  <c:v>14</c:v>
                </c:pt>
                <c:pt idx="6">
                  <c:v>73</c:v>
                </c:pt>
                <c:pt idx="7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7-49E4-BB2F-E530B0875998}"/>
            </c:ext>
          </c:extLst>
        </c:ser>
        <c:ser>
          <c:idx val="1"/>
          <c:order val="1"/>
          <c:tx>
            <c:strRef>
              <c:f>'Table 10.7'!$S$92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10.7'!$Y$93:$Y$100</c:f>
              <c:numCache>
                <c:formatCode>#,##0</c:formatCode>
                <c:ptCount val="8"/>
                <c:pt idx="0">
                  <c:v>40</c:v>
                </c:pt>
                <c:pt idx="1">
                  <c:v>75</c:v>
                </c:pt>
                <c:pt idx="2">
                  <c:v>18</c:v>
                </c:pt>
                <c:pt idx="3">
                  <c:v>97</c:v>
                </c:pt>
                <c:pt idx="4">
                  <c:v>64</c:v>
                </c:pt>
                <c:pt idx="5">
                  <c:v>41</c:v>
                </c:pt>
                <c:pt idx="6">
                  <c:v>0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7-49E4-BB2F-E530B0875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10.64'!$V$8:$Z$8</c:f>
              <c:numCache>
                <c:formatCode>#,##0</c:formatCode>
                <c:ptCount val="5"/>
                <c:pt idx="0">
                  <c:v>39199</c:v>
                </c:pt>
                <c:pt idx="1">
                  <c:v>43200.2</c:v>
                </c:pt>
                <c:pt idx="2">
                  <c:v>45492</c:v>
                </c:pt>
                <c:pt idx="3">
                  <c:v>47935.66</c:v>
                </c:pt>
                <c:pt idx="4">
                  <c:v>46385.11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0C-4873-BB80-22FC85EA58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0C-4873-BB80-22FC85EA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10.65'!$U$4:$Y$4</c:f>
              <c:numCache>
                <c:formatCode>#,##0</c:formatCode>
                <c:ptCount val="5"/>
                <c:pt idx="1">
                  <c:v>7442</c:v>
                </c:pt>
                <c:pt idx="2">
                  <c:v>7333</c:v>
                </c:pt>
                <c:pt idx="3">
                  <c:v>8160</c:v>
                </c:pt>
                <c:pt idx="4">
                  <c:v>9573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8-45AC-B374-39BD6B32FDEC}"/>
            </c:ext>
          </c:extLst>
        </c:ser>
        <c:ser>
          <c:idx val="1"/>
          <c:order val="1"/>
          <c:tx>
            <c:strRef>
              <c:f>'Table 10.65'!$S$7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10.65'!$U$7:$Y$7</c:f>
              <c:numCache>
                <c:formatCode>#,##0</c:formatCode>
                <c:ptCount val="5"/>
                <c:pt idx="1">
                  <c:v>5053</c:v>
                </c:pt>
                <c:pt idx="2">
                  <c:v>5005</c:v>
                </c:pt>
                <c:pt idx="3">
                  <c:v>5406</c:v>
                </c:pt>
                <c:pt idx="4">
                  <c:v>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8-45AC-B374-39BD6B32FDEC}"/>
            </c:ext>
          </c:extLst>
        </c:ser>
        <c:ser>
          <c:idx val="2"/>
          <c:order val="2"/>
          <c:tx>
            <c:strRef>
              <c:f>'Table 10.65'!$S$11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10.65'!$U$11:$Y$11</c:f>
              <c:numCache>
                <c:formatCode>#,##0</c:formatCode>
                <c:ptCount val="5"/>
                <c:pt idx="1">
                  <c:v>6335</c:v>
                </c:pt>
                <c:pt idx="2">
                  <c:v>6300</c:v>
                </c:pt>
                <c:pt idx="3">
                  <c:v>6957</c:v>
                </c:pt>
                <c:pt idx="4">
                  <c:v>7911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8-45AC-B374-39BD6B32FDEC}"/>
            </c:ext>
          </c:extLst>
        </c:ser>
        <c:ser>
          <c:idx val="3"/>
          <c:order val="3"/>
          <c:tx>
            <c:strRef>
              <c:f>'Table 10.65'!$S$12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10.65'!$U$12:$Y$12</c:f>
              <c:numCache>
                <c:formatCode>#,##0</c:formatCode>
                <c:ptCount val="5"/>
                <c:pt idx="1">
                  <c:v>1107</c:v>
                </c:pt>
                <c:pt idx="2">
                  <c:v>1038</c:v>
                </c:pt>
                <c:pt idx="3">
                  <c:v>1203</c:v>
                </c:pt>
                <c:pt idx="4">
                  <c:v>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A8-45AC-B374-39BD6B32F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10.65'!$AB$15:$AB$33</c:f>
              <c:numCache>
                <c:formatCode>0.0%</c:formatCode>
                <c:ptCount val="19"/>
                <c:pt idx="0">
                  <c:v>0.20627044096086614</c:v>
                </c:pt>
                <c:pt idx="1">
                  <c:v>4.3983308898161719E-3</c:v>
                </c:pt>
                <c:pt idx="2">
                  <c:v>9.8229389872561176E-2</c:v>
                </c:pt>
                <c:pt idx="3">
                  <c:v>5.1877748956806139E-3</c:v>
                </c:pt>
                <c:pt idx="4">
                  <c:v>5.4133303259275969E-2</c:v>
                </c:pt>
                <c:pt idx="5">
                  <c:v>3.0224427653095749E-2</c:v>
                </c:pt>
                <c:pt idx="6">
                  <c:v>7.1952182248787633E-2</c:v>
                </c:pt>
                <c:pt idx="7">
                  <c:v>6.0561633021314988E-2</c:v>
                </c:pt>
                <c:pt idx="8">
                  <c:v>2.7856095635502426E-2</c:v>
                </c:pt>
                <c:pt idx="9">
                  <c:v>2.1427765873463403E-3</c:v>
                </c:pt>
                <c:pt idx="10">
                  <c:v>1.7480545844141198E-2</c:v>
                </c:pt>
                <c:pt idx="11">
                  <c:v>1.0262772076237735E-2</c:v>
                </c:pt>
                <c:pt idx="12">
                  <c:v>2.8532761926243374E-2</c:v>
                </c:pt>
                <c:pt idx="13">
                  <c:v>6.0561633021314988E-2</c:v>
                </c:pt>
                <c:pt idx="14">
                  <c:v>4.0036088868839519E-2</c:v>
                </c:pt>
                <c:pt idx="15">
                  <c:v>5.853163414909214E-2</c:v>
                </c:pt>
                <c:pt idx="16">
                  <c:v>8.5823841208977111E-2</c:v>
                </c:pt>
                <c:pt idx="17">
                  <c:v>1.1052216082102176E-2</c:v>
                </c:pt>
                <c:pt idx="18">
                  <c:v>2.3457764745686251E-2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0-4863-ABF0-668FA97C586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0-4863-ABF0-668FA97C5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10.65'!$Y$44:$Y$60</c:f>
              <c:numCache>
                <c:formatCode>#,##0</c:formatCode>
                <c:ptCount val="17"/>
                <c:pt idx="0">
                  <c:v>17</c:v>
                </c:pt>
                <c:pt idx="1">
                  <c:v>127</c:v>
                </c:pt>
                <c:pt idx="2">
                  <c:v>306</c:v>
                </c:pt>
                <c:pt idx="3">
                  <c:v>461</c:v>
                </c:pt>
                <c:pt idx="4">
                  <c:v>492</c:v>
                </c:pt>
                <c:pt idx="5">
                  <c:v>369</c:v>
                </c:pt>
                <c:pt idx="6">
                  <c:v>370</c:v>
                </c:pt>
                <c:pt idx="7">
                  <c:v>423</c:v>
                </c:pt>
                <c:pt idx="8">
                  <c:v>436</c:v>
                </c:pt>
                <c:pt idx="9">
                  <c:v>515</c:v>
                </c:pt>
                <c:pt idx="10">
                  <c:v>482</c:v>
                </c:pt>
                <c:pt idx="11">
                  <c:v>397</c:v>
                </c:pt>
                <c:pt idx="12">
                  <c:v>257</c:v>
                </c:pt>
                <c:pt idx="13">
                  <c:v>94</c:v>
                </c:pt>
                <c:pt idx="14">
                  <c:v>55</c:v>
                </c:pt>
                <c:pt idx="15">
                  <c:v>26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1-46CC-B611-ADB5CF6D8BD5}"/>
            </c:ext>
          </c:extLst>
        </c:ser>
        <c:ser>
          <c:idx val="1"/>
          <c:order val="1"/>
          <c:tx>
            <c:strRef>
              <c:f>'Table 10.65'!$S$62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10.65'!$Y$63:$Y$79</c:f>
              <c:numCache>
                <c:formatCode>#,##0</c:formatCode>
                <c:ptCount val="17"/>
                <c:pt idx="0">
                  <c:v>9</c:v>
                </c:pt>
                <c:pt idx="1">
                  <c:v>123</c:v>
                </c:pt>
                <c:pt idx="2">
                  <c:v>358</c:v>
                </c:pt>
                <c:pt idx="3">
                  <c:v>341</c:v>
                </c:pt>
                <c:pt idx="4">
                  <c:v>384</c:v>
                </c:pt>
                <c:pt idx="5">
                  <c:v>333</c:v>
                </c:pt>
                <c:pt idx="6">
                  <c:v>348</c:v>
                </c:pt>
                <c:pt idx="7">
                  <c:v>420</c:v>
                </c:pt>
                <c:pt idx="8">
                  <c:v>464</c:v>
                </c:pt>
                <c:pt idx="9">
                  <c:v>510</c:v>
                </c:pt>
                <c:pt idx="10">
                  <c:v>456</c:v>
                </c:pt>
                <c:pt idx="11">
                  <c:v>325</c:v>
                </c:pt>
                <c:pt idx="12">
                  <c:v>178</c:v>
                </c:pt>
                <c:pt idx="13">
                  <c:v>82</c:v>
                </c:pt>
                <c:pt idx="14">
                  <c:v>60</c:v>
                </c:pt>
                <c:pt idx="15">
                  <c:v>27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1-46CC-B611-ADB5CF6D8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10.65'!$Y$83:$Y$90</c:f>
              <c:numCache>
                <c:formatCode>#,##0</c:formatCode>
                <c:ptCount val="8"/>
                <c:pt idx="0">
                  <c:v>250</c:v>
                </c:pt>
                <c:pt idx="1">
                  <c:v>148</c:v>
                </c:pt>
                <c:pt idx="2">
                  <c:v>596</c:v>
                </c:pt>
                <c:pt idx="3">
                  <c:v>119</c:v>
                </c:pt>
                <c:pt idx="4">
                  <c:v>49</c:v>
                </c:pt>
                <c:pt idx="5">
                  <c:v>127</c:v>
                </c:pt>
                <c:pt idx="6">
                  <c:v>357</c:v>
                </c:pt>
                <c:pt idx="7">
                  <c:v>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8-4AEB-85AD-4A02B2DFB0EE}"/>
            </c:ext>
          </c:extLst>
        </c:ser>
        <c:ser>
          <c:idx val="1"/>
          <c:order val="1"/>
          <c:tx>
            <c:strRef>
              <c:f>'Table 10.65'!$S$92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10.65'!$Y$93:$Y$100</c:f>
              <c:numCache>
                <c:formatCode>#,##0</c:formatCode>
                <c:ptCount val="8"/>
                <c:pt idx="0">
                  <c:v>149</c:v>
                </c:pt>
                <c:pt idx="1">
                  <c:v>396</c:v>
                </c:pt>
                <c:pt idx="2">
                  <c:v>111</c:v>
                </c:pt>
                <c:pt idx="3">
                  <c:v>512</c:v>
                </c:pt>
                <c:pt idx="4">
                  <c:v>412</c:v>
                </c:pt>
                <c:pt idx="5">
                  <c:v>299</c:v>
                </c:pt>
                <c:pt idx="6">
                  <c:v>30</c:v>
                </c:pt>
                <c:pt idx="7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8-4AEB-85AD-4A02B2DFB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10.65'!$U$8:$Y$8</c:f>
              <c:numCache>
                <c:formatCode>#,##0</c:formatCode>
                <c:ptCount val="5"/>
                <c:pt idx="1">
                  <c:v>30012.7</c:v>
                </c:pt>
                <c:pt idx="2">
                  <c:v>31053</c:v>
                </c:pt>
                <c:pt idx="3">
                  <c:v>31004.06</c:v>
                </c:pt>
                <c:pt idx="4">
                  <c:v>32584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C6-4FF9-9675-5302FC4911D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C6-4FF9-9675-5302FC491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10.65'!$V$4:$Z$4</c:f>
              <c:numCache>
                <c:formatCode>#,##0</c:formatCode>
                <c:ptCount val="5"/>
                <c:pt idx="0">
                  <c:v>7442</c:v>
                </c:pt>
                <c:pt idx="1">
                  <c:v>7333</c:v>
                </c:pt>
                <c:pt idx="2">
                  <c:v>8160</c:v>
                </c:pt>
                <c:pt idx="3">
                  <c:v>9573</c:v>
                </c:pt>
                <c:pt idx="4">
                  <c:v>8868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09-4D9B-9957-C00F0866BC0A}"/>
            </c:ext>
          </c:extLst>
        </c:ser>
        <c:ser>
          <c:idx val="1"/>
          <c:order val="1"/>
          <c:tx>
            <c:strRef>
              <c:f>'Table 10.65'!$S$7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10.65'!$V$7:$Z$7</c:f>
              <c:numCache>
                <c:formatCode>#,##0</c:formatCode>
                <c:ptCount val="5"/>
                <c:pt idx="0">
                  <c:v>5053</c:v>
                </c:pt>
                <c:pt idx="1">
                  <c:v>5005</c:v>
                </c:pt>
                <c:pt idx="2">
                  <c:v>5406</c:v>
                </c:pt>
                <c:pt idx="3">
                  <c:v>6413</c:v>
                </c:pt>
                <c:pt idx="4">
                  <c:v>5921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9-4D9B-9957-C00F0866BC0A}"/>
            </c:ext>
          </c:extLst>
        </c:ser>
        <c:ser>
          <c:idx val="2"/>
          <c:order val="2"/>
          <c:tx>
            <c:strRef>
              <c:f>'Table 10.65'!$S$11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10.65'!$V$11:$Z$11</c:f>
              <c:numCache>
                <c:formatCode>#,##0</c:formatCode>
                <c:ptCount val="5"/>
                <c:pt idx="0">
                  <c:v>6335</c:v>
                </c:pt>
                <c:pt idx="1">
                  <c:v>6300</c:v>
                </c:pt>
                <c:pt idx="2">
                  <c:v>6957</c:v>
                </c:pt>
                <c:pt idx="3">
                  <c:v>7911</c:v>
                </c:pt>
                <c:pt idx="4">
                  <c:v>7518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09-4D9B-9957-C00F0866BC0A}"/>
            </c:ext>
          </c:extLst>
        </c:ser>
        <c:ser>
          <c:idx val="3"/>
          <c:order val="3"/>
          <c:tx>
            <c:strRef>
              <c:f>'Table 10.65'!$S$12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10.65'!$V$12:$Z$12</c:f>
              <c:numCache>
                <c:formatCode>#,##0</c:formatCode>
                <c:ptCount val="5"/>
                <c:pt idx="0">
                  <c:v>1107</c:v>
                </c:pt>
                <c:pt idx="1">
                  <c:v>1038</c:v>
                </c:pt>
                <c:pt idx="2">
                  <c:v>1203</c:v>
                </c:pt>
                <c:pt idx="3">
                  <c:v>1661</c:v>
                </c:pt>
                <c:pt idx="4">
                  <c:v>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9-4D9B-9957-C00F0866B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10.65'!$AB$15:$AB$33</c:f>
              <c:numCache>
                <c:formatCode>0.0%</c:formatCode>
                <c:ptCount val="19"/>
                <c:pt idx="0">
                  <c:v>0.20627044096086614</c:v>
                </c:pt>
                <c:pt idx="1">
                  <c:v>4.3983308898161719E-3</c:v>
                </c:pt>
                <c:pt idx="2">
                  <c:v>9.8229389872561176E-2</c:v>
                </c:pt>
                <c:pt idx="3">
                  <c:v>5.1877748956806139E-3</c:v>
                </c:pt>
                <c:pt idx="4">
                  <c:v>5.4133303259275969E-2</c:v>
                </c:pt>
                <c:pt idx="5">
                  <c:v>3.0224427653095749E-2</c:v>
                </c:pt>
                <c:pt idx="6">
                  <c:v>7.1952182248787633E-2</c:v>
                </c:pt>
                <c:pt idx="7">
                  <c:v>6.0561633021314988E-2</c:v>
                </c:pt>
                <c:pt idx="8">
                  <c:v>2.7856095635502426E-2</c:v>
                </c:pt>
                <c:pt idx="9">
                  <c:v>2.1427765873463403E-3</c:v>
                </c:pt>
                <c:pt idx="10">
                  <c:v>1.7480545844141198E-2</c:v>
                </c:pt>
                <c:pt idx="11">
                  <c:v>1.0262772076237735E-2</c:v>
                </c:pt>
                <c:pt idx="12">
                  <c:v>2.8532761926243374E-2</c:v>
                </c:pt>
                <c:pt idx="13">
                  <c:v>6.0561633021314988E-2</c:v>
                </c:pt>
                <c:pt idx="14">
                  <c:v>4.0036088868839519E-2</c:v>
                </c:pt>
                <c:pt idx="15">
                  <c:v>5.853163414909214E-2</c:v>
                </c:pt>
                <c:pt idx="16">
                  <c:v>8.5823841208977111E-2</c:v>
                </c:pt>
                <c:pt idx="17">
                  <c:v>1.1052216082102176E-2</c:v>
                </c:pt>
                <c:pt idx="18">
                  <c:v>2.3457764745686251E-2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6-45BA-B1CA-760BD20F8C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6-45BA-B1CA-760BD20F8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10.65'!$Z$44:$Z$60</c:f>
              <c:numCache>
                <c:formatCode>#,##0</c:formatCode>
                <c:ptCount val="17"/>
                <c:pt idx="0">
                  <c:v>11</c:v>
                </c:pt>
                <c:pt idx="1">
                  <c:v>132</c:v>
                </c:pt>
                <c:pt idx="2">
                  <c:v>285</c:v>
                </c:pt>
                <c:pt idx="3">
                  <c:v>477</c:v>
                </c:pt>
                <c:pt idx="4">
                  <c:v>578</c:v>
                </c:pt>
                <c:pt idx="5">
                  <c:v>400</c:v>
                </c:pt>
                <c:pt idx="6">
                  <c:v>368</c:v>
                </c:pt>
                <c:pt idx="7">
                  <c:v>356</c:v>
                </c:pt>
                <c:pt idx="8">
                  <c:v>394</c:v>
                </c:pt>
                <c:pt idx="9">
                  <c:v>552</c:v>
                </c:pt>
                <c:pt idx="10">
                  <c:v>399</c:v>
                </c:pt>
                <c:pt idx="11">
                  <c:v>350</c:v>
                </c:pt>
                <c:pt idx="12">
                  <c:v>213</c:v>
                </c:pt>
                <c:pt idx="13">
                  <c:v>86</c:v>
                </c:pt>
                <c:pt idx="14">
                  <c:v>44</c:v>
                </c:pt>
                <c:pt idx="15">
                  <c:v>24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9C-4F16-9994-E62F4D16807A}"/>
            </c:ext>
          </c:extLst>
        </c:ser>
        <c:ser>
          <c:idx val="1"/>
          <c:order val="1"/>
          <c:tx>
            <c:strRef>
              <c:f>'Table 10.65'!$S$62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10.65'!$Z$63:$Z$79</c:f>
              <c:numCache>
                <c:formatCode>#,##0</c:formatCode>
                <c:ptCount val="17"/>
                <c:pt idx="0">
                  <c:v>11</c:v>
                </c:pt>
                <c:pt idx="1">
                  <c:v>119</c:v>
                </c:pt>
                <c:pt idx="2">
                  <c:v>312</c:v>
                </c:pt>
                <c:pt idx="3">
                  <c:v>380</c:v>
                </c:pt>
                <c:pt idx="4">
                  <c:v>413</c:v>
                </c:pt>
                <c:pt idx="5">
                  <c:v>287</c:v>
                </c:pt>
                <c:pt idx="6">
                  <c:v>349</c:v>
                </c:pt>
                <c:pt idx="7">
                  <c:v>406</c:v>
                </c:pt>
                <c:pt idx="8">
                  <c:v>463</c:v>
                </c:pt>
                <c:pt idx="9">
                  <c:v>436</c:v>
                </c:pt>
                <c:pt idx="10">
                  <c:v>406</c:v>
                </c:pt>
                <c:pt idx="11">
                  <c:v>291</c:v>
                </c:pt>
                <c:pt idx="12">
                  <c:v>161</c:v>
                </c:pt>
                <c:pt idx="13">
                  <c:v>71</c:v>
                </c:pt>
                <c:pt idx="14">
                  <c:v>39</c:v>
                </c:pt>
                <c:pt idx="15">
                  <c:v>16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9C-4F16-9994-E62F4D168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10.65'!$Z$83:$Z$90</c:f>
              <c:numCache>
                <c:formatCode>#,##0</c:formatCode>
                <c:ptCount val="8"/>
                <c:pt idx="0">
                  <c:v>228</c:v>
                </c:pt>
                <c:pt idx="1">
                  <c:v>147</c:v>
                </c:pt>
                <c:pt idx="2">
                  <c:v>586</c:v>
                </c:pt>
                <c:pt idx="3">
                  <c:v>120</c:v>
                </c:pt>
                <c:pt idx="4">
                  <c:v>46</c:v>
                </c:pt>
                <c:pt idx="5">
                  <c:v>124</c:v>
                </c:pt>
                <c:pt idx="6">
                  <c:v>364</c:v>
                </c:pt>
                <c:pt idx="7">
                  <c:v>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B-4CA2-BBAC-821DF37DE478}"/>
            </c:ext>
          </c:extLst>
        </c:ser>
        <c:ser>
          <c:idx val="1"/>
          <c:order val="1"/>
          <c:tx>
            <c:strRef>
              <c:f>'Table 10.65'!$S$92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10.65'!$Z$93:$Z$100</c:f>
              <c:numCache>
                <c:formatCode>#,##0</c:formatCode>
                <c:ptCount val="8"/>
                <c:pt idx="0">
                  <c:v>171</c:v>
                </c:pt>
                <c:pt idx="1">
                  <c:v>394</c:v>
                </c:pt>
                <c:pt idx="2">
                  <c:v>112</c:v>
                </c:pt>
                <c:pt idx="3">
                  <c:v>513</c:v>
                </c:pt>
                <c:pt idx="4">
                  <c:v>381</c:v>
                </c:pt>
                <c:pt idx="5">
                  <c:v>277</c:v>
                </c:pt>
                <c:pt idx="6">
                  <c:v>28</c:v>
                </c:pt>
                <c:pt idx="7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B-4CA2-BBAC-821DF37D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10.7'!$U$8:$Y$8</c:f>
              <c:numCache>
                <c:formatCode>#,##0</c:formatCode>
                <c:ptCount val="5"/>
                <c:pt idx="1">
                  <c:v>30296</c:v>
                </c:pt>
                <c:pt idx="2">
                  <c:v>32322.21</c:v>
                </c:pt>
                <c:pt idx="3">
                  <c:v>33261.5</c:v>
                </c:pt>
                <c:pt idx="4">
                  <c:v>35774.35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0D-4252-8EE6-D19C20642D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0D-4252-8EE6-D19C20642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10.65'!$V$8:$Z$8</c:f>
              <c:numCache>
                <c:formatCode>#,##0</c:formatCode>
                <c:ptCount val="5"/>
                <c:pt idx="0">
                  <c:v>30012.7</c:v>
                </c:pt>
                <c:pt idx="1">
                  <c:v>31053</c:v>
                </c:pt>
                <c:pt idx="2">
                  <c:v>31004.06</c:v>
                </c:pt>
                <c:pt idx="3">
                  <c:v>32584</c:v>
                </c:pt>
                <c:pt idx="4">
                  <c:v>33801.370000000003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AA-405E-81E4-EB74BBCDECD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AA-405E-81E4-EB74BBCDE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10.66'!$U$4:$Y$4</c:f>
              <c:numCache>
                <c:formatCode>#,##0</c:formatCode>
                <c:ptCount val="5"/>
                <c:pt idx="1">
                  <c:v>45176</c:v>
                </c:pt>
                <c:pt idx="2">
                  <c:v>44815</c:v>
                </c:pt>
                <c:pt idx="3">
                  <c:v>46338</c:v>
                </c:pt>
                <c:pt idx="4">
                  <c:v>48507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9-4BF8-B566-F7CA1378C6C1}"/>
            </c:ext>
          </c:extLst>
        </c:ser>
        <c:ser>
          <c:idx val="1"/>
          <c:order val="1"/>
          <c:tx>
            <c:strRef>
              <c:f>'Table 10.66'!$S$7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10.66'!$U$7:$Y$7</c:f>
              <c:numCache>
                <c:formatCode>#,##0</c:formatCode>
                <c:ptCount val="5"/>
                <c:pt idx="1">
                  <c:v>32195</c:v>
                </c:pt>
                <c:pt idx="2">
                  <c:v>32148</c:v>
                </c:pt>
                <c:pt idx="3">
                  <c:v>32501</c:v>
                </c:pt>
                <c:pt idx="4">
                  <c:v>33618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19-4BF8-B566-F7CA1378C6C1}"/>
            </c:ext>
          </c:extLst>
        </c:ser>
        <c:ser>
          <c:idx val="2"/>
          <c:order val="2"/>
          <c:tx>
            <c:strRef>
              <c:f>'Table 10.66'!$S$11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10.66'!$U$11:$Y$11</c:f>
              <c:numCache>
                <c:formatCode>#,##0</c:formatCode>
                <c:ptCount val="5"/>
                <c:pt idx="1">
                  <c:v>40886</c:v>
                </c:pt>
                <c:pt idx="2">
                  <c:v>40421</c:v>
                </c:pt>
                <c:pt idx="3">
                  <c:v>41748</c:v>
                </c:pt>
                <c:pt idx="4">
                  <c:v>43521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19-4BF8-B566-F7CA1378C6C1}"/>
            </c:ext>
          </c:extLst>
        </c:ser>
        <c:ser>
          <c:idx val="3"/>
          <c:order val="3"/>
          <c:tx>
            <c:strRef>
              <c:f>'Table 10.66'!$S$12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10.66'!$U$12:$Y$12</c:f>
              <c:numCache>
                <c:formatCode>#,##0</c:formatCode>
                <c:ptCount val="5"/>
                <c:pt idx="1">
                  <c:v>4289</c:v>
                </c:pt>
                <c:pt idx="2">
                  <c:v>4394</c:v>
                </c:pt>
                <c:pt idx="3">
                  <c:v>4590</c:v>
                </c:pt>
                <c:pt idx="4">
                  <c:v>4987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19-4BF8-B566-F7CA1378C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10.66'!$AB$15:$AB$33</c:f>
              <c:numCache>
                <c:formatCode>0.0%</c:formatCode>
                <c:ptCount val="19"/>
                <c:pt idx="0">
                  <c:v>6.3492063492063492E-3</c:v>
                </c:pt>
                <c:pt idx="1">
                  <c:v>6.2506161885043871E-3</c:v>
                </c:pt>
                <c:pt idx="2">
                  <c:v>4.9275362318840582E-2</c:v>
                </c:pt>
                <c:pt idx="3">
                  <c:v>7.7886226954549933E-3</c:v>
                </c:pt>
                <c:pt idx="4">
                  <c:v>5.223306713989944E-2</c:v>
                </c:pt>
                <c:pt idx="5">
                  <c:v>3.3599526767228632E-2</c:v>
                </c:pt>
                <c:pt idx="6">
                  <c:v>8.2559400571822927E-2</c:v>
                </c:pt>
                <c:pt idx="7">
                  <c:v>9.3936705116829347E-2</c:v>
                </c:pt>
                <c:pt idx="8">
                  <c:v>4.1250123237700879E-2</c:v>
                </c:pt>
                <c:pt idx="9">
                  <c:v>1.6444838805087254E-2</c:v>
                </c:pt>
                <c:pt idx="10">
                  <c:v>3.3934733313615302E-2</c:v>
                </c:pt>
                <c:pt idx="11">
                  <c:v>1.6287094547964114E-2</c:v>
                </c:pt>
                <c:pt idx="12">
                  <c:v>7.3686286108646359E-2</c:v>
                </c:pt>
                <c:pt idx="13">
                  <c:v>0.10298728186926945</c:v>
                </c:pt>
                <c:pt idx="14">
                  <c:v>6.7396233855861187E-2</c:v>
                </c:pt>
                <c:pt idx="15">
                  <c:v>8.2007295671891939E-2</c:v>
                </c:pt>
                <c:pt idx="16">
                  <c:v>0.13627132012225179</c:v>
                </c:pt>
                <c:pt idx="17">
                  <c:v>2.5653159814650498E-2</c:v>
                </c:pt>
                <c:pt idx="18">
                  <c:v>3.5571329981267871E-2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1-4C41-BEF0-CAFA4B4D64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11-4C41-BEF0-CAFA4B4D6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10.66'!$Y$44:$Y$60</c:f>
              <c:numCache>
                <c:formatCode>#,##0</c:formatCode>
                <c:ptCount val="17"/>
                <c:pt idx="0">
                  <c:v>14</c:v>
                </c:pt>
                <c:pt idx="1">
                  <c:v>277</c:v>
                </c:pt>
                <c:pt idx="2">
                  <c:v>1097</c:v>
                </c:pt>
                <c:pt idx="3">
                  <c:v>2613</c:v>
                </c:pt>
                <c:pt idx="4">
                  <c:v>3825</c:v>
                </c:pt>
                <c:pt idx="5">
                  <c:v>3772</c:v>
                </c:pt>
                <c:pt idx="6">
                  <c:v>2928</c:v>
                </c:pt>
                <c:pt idx="7">
                  <c:v>2300</c:v>
                </c:pt>
                <c:pt idx="8">
                  <c:v>2196</c:v>
                </c:pt>
                <c:pt idx="9">
                  <c:v>1903</c:v>
                </c:pt>
                <c:pt idx="10">
                  <c:v>1632</c:v>
                </c:pt>
                <c:pt idx="11">
                  <c:v>1108</c:v>
                </c:pt>
                <c:pt idx="12">
                  <c:v>593</c:v>
                </c:pt>
                <c:pt idx="13">
                  <c:v>225</c:v>
                </c:pt>
                <c:pt idx="14">
                  <c:v>119</c:v>
                </c:pt>
                <c:pt idx="15">
                  <c:v>65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1-4CE2-A3A9-90431AF1CF98}"/>
            </c:ext>
          </c:extLst>
        </c:ser>
        <c:ser>
          <c:idx val="1"/>
          <c:order val="1"/>
          <c:tx>
            <c:strRef>
              <c:f>'Table 10.66'!$S$62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10.66'!$Y$63:$Y$79</c:f>
              <c:numCache>
                <c:formatCode>#,##0</c:formatCode>
                <c:ptCount val="17"/>
                <c:pt idx="0">
                  <c:v>14</c:v>
                </c:pt>
                <c:pt idx="1">
                  <c:v>352</c:v>
                </c:pt>
                <c:pt idx="2">
                  <c:v>1263</c:v>
                </c:pt>
                <c:pt idx="3">
                  <c:v>2720</c:v>
                </c:pt>
                <c:pt idx="4">
                  <c:v>3748</c:v>
                </c:pt>
                <c:pt idx="5">
                  <c:v>3322</c:v>
                </c:pt>
                <c:pt idx="6">
                  <c:v>2407</c:v>
                </c:pt>
                <c:pt idx="7">
                  <c:v>2102</c:v>
                </c:pt>
                <c:pt idx="8">
                  <c:v>2235</c:v>
                </c:pt>
                <c:pt idx="9">
                  <c:v>1852</c:v>
                </c:pt>
                <c:pt idx="10">
                  <c:v>1700</c:v>
                </c:pt>
                <c:pt idx="11">
                  <c:v>1157</c:v>
                </c:pt>
                <c:pt idx="12">
                  <c:v>498</c:v>
                </c:pt>
                <c:pt idx="13">
                  <c:v>204</c:v>
                </c:pt>
                <c:pt idx="14">
                  <c:v>88</c:v>
                </c:pt>
                <c:pt idx="15">
                  <c:v>68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71-4CE2-A3A9-90431AF1C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10.66'!$Y$83:$Y$90</c:f>
              <c:numCache>
                <c:formatCode>#,##0</c:formatCode>
                <c:ptCount val="8"/>
                <c:pt idx="0">
                  <c:v>1967</c:v>
                </c:pt>
                <c:pt idx="1">
                  <c:v>3033</c:v>
                </c:pt>
                <c:pt idx="2">
                  <c:v>2454</c:v>
                </c:pt>
                <c:pt idx="3">
                  <c:v>1367</c:v>
                </c:pt>
                <c:pt idx="4">
                  <c:v>1148</c:v>
                </c:pt>
                <c:pt idx="5">
                  <c:v>1141</c:v>
                </c:pt>
                <c:pt idx="6">
                  <c:v>992</c:v>
                </c:pt>
                <c:pt idx="7">
                  <c:v>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D-41BE-8243-D610C1C0A142}"/>
            </c:ext>
          </c:extLst>
        </c:ser>
        <c:ser>
          <c:idx val="1"/>
          <c:order val="1"/>
          <c:tx>
            <c:strRef>
              <c:f>'Table 10.66'!$S$92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10.66'!$Y$93:$Y$100</c:f>
              <c:numCache>
                <c:formatCode>#,##0</c:formatCode>
                <c:ptCount val="8"/>
                <c:pt idx="0">
                  <c:v>1391</c:v>
                </c:pt>
                <c:pt idx="1">
                  <c:v>3913</c:v>
                </c:pt>
                <c:pt idx="2">
                  <c:v>543</c:v>
                </c:pt>
                <c:pt idx="3">
                  <c:v>2542</c:v>
                </c:pt>
                <c:pt idx="4">
                  <c:v>3159</c:v>
                </c:pt>
                <c:pt idx="5">
                  <c:v>1648</c:v>
                </c:pt>
                <c:pt idx="6">
                  <c:v>99</c:v>
                </c:pt>
                <c:pt idx="7">
                  <c:v>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D-41BE-8243-D610C1C0A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10.66'!$U$8:$Y$8</c:f>
              <c:numCache>
                <c:formatCode>#,##0</c:formatCode>
                <c:ptCount val="5"/>
                <c:pt idx="1">
                  <c:v>39098.370000000003</c:v>
                </c:pt>
                <c:pt idx="2">
                  <c:v>39737</c:v>
                </c:pt>
                <c:pt idx="3">
                  <c:v>40104</c:v>
                </c:pt>
                <c:pt idx="4">
                  <c:v>41895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5-404D-BCCB-F845CEE8BA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5-404D-BCCB-F845CEE8B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10.66'!$V$4:$Z$4</c:f>
              <c:numCache>
                <c:formatCode>#,##0</c:formatCode>
                <c:ptCount val="5"/>
                <c:pt idx="0">
                  <c:v>45176</c:v>
                </c:pt>
                <c:pt idx="1">
                  <c:v>44815</c:v>
                </c:pt>
                <c:pt idx="2">
                  <c:v>46338</c:v>
                </c:pt>
                <c:pt idx="3">
                  <c:v>48507</c:v>
                </c:pt>
                <c:pt idx="4">
                  <c:v>50711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6-4A47-A73D-E4315E044DDE}"/>
            </c:ext>
          </c:extLst>
        </c:ser>
        <c:ser>
          <c:idx val="1"/>
          <c:order val="1"/>
          <c:tx>
            <c:strRef>
              <c:f>'Table 10.66'!$S$7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10.66'!$V$7:$Z$7</c:f>
              <c:numCache>
                <c:formatCode>#,##0</c:formatCode>
                <c:ptCount val="5"/>
                <c:pt idx="0">
                  <c:v>32195</c:v>
                </c:pt>
                <c:pt idx="1">
                  <c:v>32148</c:v>
                </c:pt>
                <c:pt idx="2">
                  <c:v>32501</c:v>
                </c:pt>
                <c:pt idx="3">
                  <c:v>33618</c:v>
                </c:pt>
                <c:pt idx="4">
                  <c:v>34810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6-4A47-A73D-E4315E044DDE}"/>
            </c:ext>
          </c:extLst>
        </c:ser>
        <c:ser>
          <c:idx val="2"/>
          <c:order val="2"/>
          <c:tx>
            <c:strRef>
              <c:f>'Table 10.66'!$S$11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10.66'!$V$11:$Z$11</c:f>
              <c:numCache>
                <c:formatCode>#,##0</c:formatCode>
                <c:ptCount val="5"/>
                <c:pt idx="0">
                  <c:v>40886</c:v>
                </c:pt>
                <c:pt idx="1">
                  <c:v>40421</c:v>
                </c:pt>
                <c:pt idx="2">
                  <c:v>41748</c:v>
                </c:pt>
                <c:pt idx="3">
                  <c:v>43521</c:v>
                </c:pt>
                <c:pt idx="4">
                  <c:v>45352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6-4A47-A73D-E4315E044DDE}"/>
            </c:ext>
          </c:extLst>
        </c:ser>
        <c:ser>
          <c:idx val="3"/>
          <c:order val="3"/>
          <c:tx>
            <c:strRef>
              <c:f>'Table 10.66'!$S$12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10.66'!$V$12:$Z$12</c:f>
              <c:numCache>
                <c:formatCode>#,##0</c:formatCode>
                <c:ptCount val="5"/>
                <c:pt idx="0">
                  <c:v>4289</c:v>
                </c:pt>
                <c:pt idx="1">
                  <c:v>4394</c:v>
                </c:pt>
                <c:pt idx="2">
                  <c:v>4590</c:v>
                </c:pt>
                <c:pt idx="3">
                  <c:v>4987</c:v>
                </c:pt>
                <c:pt idx="4">
                  <c:v>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06-4A47-A73D-E4315E044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10.66'!$AB$15:$AB$33</c:f>
              <c:numCache>
                <c:formatCode>0.0%</c:formatCode>
                <c:ptCount val="19"/>
                <c:pt idx="0">
                  <c:v>6.3492063492063492E-3</c:v>
                </c:pt>
                <c:pt idx="1">
                  <c:v>6.2506161885043871E-3</c:v>
                </c:pt>
                <c:pt idx="2">
                  <c:v>4.9275362318840582E-2</c:v>
                </c:pt>
                <c:pt idx="3">
                  <c:v>7.7886226954549933E-3</c:v>
                </c:pt>
                <c:pt idx="4">
                  <c:v>5.223306713989944E-2</c:v>
                </c:pt>
                <c:pt idx="5">
                  <c:v>3.3599526767228632E-2</c:v>
                </c:pt>
                <c:pt idx="6">
                  <c:v>8.2559400571822927E-2</c:v>
                </c:pt>
                <c:pt idx="7">
                  <c:v>9.3936705116829347E-2</c:v>
                </c:pt>
                <c:pt idx="8">
                  <c:v>4.1250123237700879E-2</c:v>
                </c:pt>
                <c:pt idx="9">
                  <c:v>1.6444838805087254E-2</c:v>
                </c:pt>
                <c:pt idx="10">
                  <c:v>3.3934733313615302E-2</c:v>
                </c:pt>
                <c:pt idx="11">
                  <c:v>1.6287094547964114E-2</c:v>
                </c:pt>
                <c:pt idx="12">
                  <c:v>7.3686286108646359E-2</c:v>
                </c:pt>
                <c:pt idx="13">
                  <c:v>0.10298728186926945</c:v>
                </c:pt>
                <c:pt idx="14">
                  <c:v>6.7396233855861187E-2</c:v>
                </c:pt>
                <c:pt idx="15">
                  <c:v>8.2007295671891939E-2</c:v>
                </c:pt>
                <c:pt idx="16">
                  <c:v>0.13627132012225179</c:v>
                </c:pt>
                <c:pt idx="17">
                  <c:v>2.5653159814650498E-2</c:v>
                </c:pt>
                <c:pt idx="18">
                  <c:v>3.5571329981267871E-2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4B-4F28-AD73-9A3207CE53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4B-4F28-AD73-9A3207CE5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10.66'!$Z$44:$Z$60</c:f>
              <c:numCache>
                <c:formatCode>#,##0</c:formatCode>
                <c:ptCount val="17"/>
                <c:pt idx="0">
                  <c:v>11</c:v>
                </c:pt>
                <c:pt idx="1">
                  <c:v>266</c:v>
                </c:pt>
                <c:pt idx="2">
                  <c:v>1206</c:v>
                </c:pt>
                <c:pt idx="3">
                  <c:v>2713</c:v>
                </c:pt>
                <c:pt idx="4">
                  <c:v>4124</c:v>
                </c:pt>
                <c:pt idx="5">
                  <c:v>3875</c:v>
                </c:pt>
                <c:pt idx="6">
                  <c:v>3185</c:v>
                </c:pt>
                <c:pt idx="7">
                  <c:v>2357</c:v>
                </c:pt>
                <c:pt idx="8">
                  <c:v>2144</c:v>
                </c:pt>
                <c:pt idx="9">
                  <c:v>1893</c:v>
                </c:pt>
                <c:pt idx="10">
                  <c:v>1683</c:v>
                </c:pt>
                <c:pt idx="11">
                  <c:v>1159</c:v>
                </c:pt>
                <c:pt idx="12">
                  <c:v>604</c:v>
                </c:pt>
                <c:pt idx="13">
                  <c:v>231</c:v>
                </c:pt>
                <c:pt idx="14">
                  <c:v>102</c:v>
                </c:pt>
                <c:pt idx="15">
                  <c:v>59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7-420F-AAF0-B97F3E47E675}"/>
            </c:ext>
          </c:extLst>
        </c:ser>
        <c:ser>
          <c:idx val="1"/>
          <c:order val="1"/>
          <c:tx>
            <c:strRef>
              <c:f>'Table 10.66'!$S$62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10.66'!$Z$63:$Z$79</c:f>
              <c:numCache>
                <c:formatCode>#,##0</c:formatCode>
                <c:ptCount val="17"/>
                <c:pt idx="0">
                  <c:v>13</c:v>
                </c:pt>
                <c:pt idx="1">
                  <c:v>369</c:v>
                </c:pt>
                <c:pt idx="2">
                  <c:v>1453</c:v>
                </c:pt>
                <c:pt idx="3">
                  <c:v>3013</c:v>
                </c:pt>
                <c:pt idx="4">
                  <c:v>3947</c:v>
                </c:pt>
                <c:pt idx="5">
                  <c:v>3407</c:v>
                </c:pt>
                <c:pt idx="6">
                  <c:v>2678</c:v>
                </c:pt>
                <c:pt idx="7">
                  <c:v>2164</c:v>
                </c:pt>
                <c:pt idx="8">
                  <c:v>2242</c:v>
                </c:pt>
                <c:pt idx="9">
                  <c:v>1867</c:v>
                </c:pt>
                <c:pt idx="10">
                  <c:v>1760</c:v>
                </c:pt>
                <c:pt idx="11">
                  <c:v>1161</c:v>
                </c:pt>
                <c:pt idx="12">
                  <c:v>562</c:v>
                </c:pt>
                <c:pt idx="13">
                  <c:v>206</c:v>
                </c:pt>
                <c:pt idx="14">
                  <c:v>73</c:v>
                </c:pt>
                <c:pt idx="15">
                  <c:v>58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F7-420F-AAF0-B97F3E47E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10.66'!$Z$83:$Z$90</c:f>
              <c:numCache>
                <c:formatCode>#,##0</c:formatCode>
                <c:ptCount val="8"/>
                <c:pt idx="0">
                  <c:v>1995</c:v>
                </c:pt>
                <c:pt idx="1">
                  <c:v>3207</c:v>
                </c:pt>
                <c:pt idx="2">
                  <c:v>2550</c:v>
                </c:pt>
                <c:pt idx="3">
                  <c:v>1487</c:v>
                </c:pt>
                <c:pt idx="4">
                  <c:v>1176</c:v>
                </c:pt>
                <c:pt idx="5">
                  <c:v>1185</c:v>
                </c:pt>
                <c:pt idx="6">
                  <c:v>1019</c:v>
                </c:pt>
                <c:pt idx="7">
                  <c:v>1950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0-46D2-BA1C-382A7E5CAB9C}"/>
            </c:ext>
          </c:extLst>
        </c:ser>
        <c:ser>
          <c:idx val="1"/>
          <c:order val="1"/>
          <c:tx>
            <c:strRef>
              <c:f>'Table 10.66'!$S$92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10.66'!$Z$93:$Z$100</c:f>
              <c:numCache>
                <c:formatCode>#,##0</c:formatCode>
                <c:ptCount val="8"/>
                <c:pt idx="0">
                  <c:v>1475</c:v>
                </c:pt>
                <c:pt idx="1">
                  <c:v>4112</c:v>
                </c:pt>
                <c:pt idx="2">
                  <c:v>561</c:v>
                </c:pt>
                <c:pt idx="3">
                  <c:v>2775</c:v>
                </c:pt>
                <c:pt idx="4">
                  <c:v>3201</c:v>
                </c:pt>
                <c:pt idx="5">
                  <c:v>1655</c:v>
                </c:pt>
                <c:pt idx="6">
                  <c:v>102</c:v>
                </c:pt>
                <c:pt idx="7">
                  <c:v>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0-46D2-BA1C-382A7E5C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10.7'!$V$4:$Z$4</c:f>
              <c:numCache>
                <c:formatCode>#,##0</c:formatCode>
                <c:ptCount val="5"/>
                <c:pt idx="0">
                  <c:v>1275</c:v>
                </c:pt>
                <c:pt idx="1">
                  <c:v>1153</c:v>
                </c:pt>
                <c:pt idx="2">
                  <c:v>1290</c:v>
                </c:pt>
                <c:pt idx="3">
                  <c:v>1527</c:v>
                </c:pt>
                <c:pt idx="4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FA-421C-8836-D9FB1E5BB9E8}"/>
            </c:ext>
          </c:extLst>
        </c:ser>
        <c:ser>
          <c:idx val="1"/>
          <c:order val="1"/>
          <c:tx>
            <c:strRef>
              <c:f>'Table 10.7'!$S$7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10.7'!$V$7:$Z$7</c:f>
              <c:numCache>
                <c:formatCode>#,##0</c:formatCode>
                <c:ptCount val="5"/>
                <c:pt idx="0">
                  <c:v>921</c:v>
                </c:pt>
                <c:pt idx="1">
                  <c:v>870</c:v>
                </c:pt>
                <c:pt idx="2">
                  <c:v>936</c:v>
                </c:pt>
                <c:pt idx="3">
                  <c:v>1088</c:v>
                </c:pt>
                <c:pt idx="4">
                  <c:v>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FA-421C-8836-D9FB1E5BB9E8}"/>
            </c:ext>
          </c:extLst>
        </c:ser>
        <c:ser>
          <c:idx val="2"/>
          <c:order val="2"/>
          <c:tx>
            <c:strRef>
              <c:f>'Table 10.7'!$S$11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10.7'!$V$11:$Z$11</c:f>
              <c:numCache>
                <c:formatCode>#,##0</c:formatCode>
                <c:ptCount val="5"/>
                <c:pt idx="0">
                  <c:v>951</c:v>
                </c:pt>
                <c:pt idx="1">
                  <c:v>868</c:v>
                </c:pt>
                <c:pt idx="2">
                  <c:v>954</c:v>
                </c:pt>
                <c:pt idx="3">
                  <c:v>1132</c:v>
                </c:pt>
                <c:pt idx="4">
                  <c:v>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FA-421C-8836-D9FB1E5BB9E8}"/>
            </c:ext>
          </c:extLst>
        </c:ser>
        <c:ser>
          <c:idx val="3"/>
          <c:order val="3"/>
          <c:tx>
            <c:strRef>
              <c:f>'Table 10.7'!$S$12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10.7'!$V$12:$Z$12</c:f>
              <c:numCache>
                <c:formatCode>#,##0</c:formatCode>
                <c:ptCount val="5"/>
                <c:pt idx="0">
                  <c:v>326</c:v>
                </c:pt>
                <c:pt idx="1">
                  <c:v>280</c:v>
                </c:pt>
                <c:pt idx="2">
                  <c:v>336</c:v>
                </c:pt>
                <c:pt idx="3">
                  <c:v>391</c:v>
                </c:pt>
                <c:pt idx="4">
                  <c:v>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FA-421C-8836-D9FB1E5BB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10.66'!$V$8:$Z$8</c:f>
              <c:numCache>
                <c:formatCode>#,##0</c:formatCode>
                <c:ptCount val="5"/>
                <c:pt idx="0">
                  <c:v>39098.370000000003</c:v>
                </c:pt>
                <c:pt idx="1">
                  <c:v>39737</c:v>
                </c:pt>
                <c:pt idx="2">
                  <c:v>40104</c:v>
                </c:pt>
                <c:pt idx="3">
                  <c:v>41895</c:v>
                </c:pt>
                <c:pt idx="4">
                  <c:v>42458.63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B-4128-898C-F941D91249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B-4128-898C-F941D9124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10.67'!$U$4:$Y$4</c:f>
              <c:numCache>
                <c:formatCode>#,##0</c:formatCode>
                <c:ptCount val="5"/>
                <c:pt idx="1">
                  <c:v>13482</c:v>
                </c:pt>
                <c:pt idx="2">
                  <c:v>12598</c:v>
                </c:pt>
                <c:pt idx="3">
                  <c:v>12569</c:v>
                </c:pt>
                <c:pt idx="4">
                  <c:v>13426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8-4479-9E34-7C1DCA4EE148}"/>
            </c:ext>
          </c:extLst>
        </c:ser>
        <c:ser>
          <c:idx val="1"/>
          <c:order val="1"/>
          <c:tx>
            <c:strRef>
              <c:f>'Table 10.67'!$S$7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10.67'!$U$7:$Y$7</c:f>
              <c:numCache>
                <c:formatCode>#,##0</c:formatCode>
                <c:ptCount val="5"/>
                <c:pt idx="1">
                  <c:v>10640</c:v>
                </c:pt>
                <c:pt idx="2">
                  <c:v>10015</c:v>
                </c:pt>
                <c:pt idx="3">
                  <c:v>9743</c:v>
                </c:pt>
                <c:pt idx="4">
                  <c:v>10072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E8-4479-9E34-7C1DCA4EE148}"/>
            </c:ext>
          </c:extLst>
        </c:ser>
        <c:ser>
          <c:idx val="2"/>
          <c:order val="2"/>
          <c:tx>
            <c:strRef>
              <c:f>'Table 10.67'!$S$11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10.67'!$U$11:$Y$11</c:f>
              <c:numCache>
                <c:formatCode>#,##0</c:formatCode>
                <c:ptCount val="5"/>
                <c:pt idx="1">
                  <c:v>12799</c:v>
                </c:pt>
                <c:pt idx="2">
                  <c:v>11952</c:v>
                </c:pt>
                <c:pt idx="3">
                  <c:v>11873</c:v>
                </c:pt>
                <c:pt idx="4">
                  <c:v>12755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8-4479-9E34-7C1DCA4EE148}"/>
            </c:ext>
          </c:extLst>
        </c:ser>
        <c:ser>
          <c:idx val="3"/>
          <c:order val="3"/>
          <c:tx>
            <c:strRef>
              <c:f>'Table 10.67'!$S$12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10.67'!$U$12:$Y$12</c:f>
              <c:numCache>
                <c:formatCode>#,##0</c:formatCode>
                <c:ptCount val="5"/>
                <c:pt idx="1">
                  <c:v>686</c:v>
                </c:pt>
                <c:pt idx="2">
                  <c:v>645</c:v>
                </c:pt>
                <c:pt idx="3">
                  <c:v>696</c:v>
                </c:pt>
                <c:pt idx="4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E8-4479-9E34-7C1DCA4EE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10.67'!$AB$15:$AB$33</c:f>
              <c:numCache>
                <c:formatCode>0.0%</c:formatCode>
                <c:ptCount val="19"/>
                <c:pt idx="0">
                  <c:v>7.0468579731202321E-3</c:v>
                </c:pt>
                <c:pt idx="1">
                  <c:v>4.9836541954231747E-2</c:v>
                </c:pt>
                <c:pt idx="2">
                  <c:v>0.12088630584816563</c:v>
                </c:pt>
                <c:pt idx="3">
                  <c:v>1.7798764983654194E-2</c:v>
                </c:pt>
                <c:pt idx="4">
                  <c:v>7.6861605521249543E-2</c:v>
                </c:pt>
                <c:pt idx="5">
                  <c:v>1.7653468942971304E-2</c:v>
                </c:pt>
                <c:pt idx="6">
                  <c:v>9.8946603705049041E-2</c:v>
                </c:pt>
                <c:pt idx="7">
                  <c:v>7.2575372321104253E-2</c:v>
                </c:pt>
                <c:pt idx="8">
                  <c:v>4.6640029059208138E-2</c:v>
                </c:pt>
                <c:pt idx="9">
                  <c:v>2.905920813657828E-3</c:v>
                </c:pt>
                <c:pt idx="10">
                  <c:v>1.9978205593897565E-2</c:v>
                </c:pt>
                <c:pt idx="11">
                  <c:v>1.4820196149654921E-2</c:v>
                </c:pt>
                <c:pt idx="12">
                  <c:v>3.421721758082092E-2</c:v>
                </c:pt>
                <c:pt idx="13">
                  <c:v>0.10780966218670542</c:v>
                </c:pt>
                <c:pt idx="14">
                  <c:v>5.1434798401743552E-2</c:v>
                </c:pt>
                <c:pt idx="15">
                  <c:v>7.5553941155103527E-2</c:v>
                </c:pt>
                <c:pt idx="16">
                  <c:v>0.11899745731928806</c:v>
                </c:pt>
                <c:pt idx="17">
                  <c:v>3.9956411187795134E-3</c:v>
                </c:pt>
                <c:pt idx="18">
                  <c:v>3.5524881946966944E-2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B-40B2-9C14-93A9356F38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B-40B2-9C14-93A9356F3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10.67'!$Y$44:$Y$60</c:f>
              <c:numCache>
                <c:formatCode>#,##0</c:formatCode>
                <c:ptCount val="17"/>
                <c:pt idx="0">
                  <c:v>10</c:v>
                </c:pt>
                <c:pt idx="1">
                  <c:v>169</c:v>
                </c:pt>
                <c:pt idx="2">
                  <c:v>381</c:v>
                </c:pt>
                <c:pt idx="3">
                  <c:v>682</c:v>
                </c:pt>
                <c:pt idx="4">
                  <c:v>873</c:v>
                </c:pt>
                <c:pt idx="5">
                  <c:v>803</c:v>
                </c:pt>
                <c:pt idx="6">
                  <c:v>717</c:v>
                </c:pt>
                <c:pt idx="7">
                  <c:v>673</c:v>
                </c:pt>
                <c:pt idx="8">
                  <c:v>866</c:v>
                </c:pt>
                <c:pt idx="9">
                  <c:v>807</c:v>
                </c:pt>
                <c:pt idx="10">
                  <c:v>723</c:v>
                </c:pt>
                <c:pt idx="11">
                  <c:v>461</c:v>
                </c:pt>
                <c:pt idx="12">
                  <c:v>160</c:v>
                </c:pt>
                <c:pt idx="13">
                  <c:v>41</c:v>
                </c:pt>
                <c:pt idx="14">
                  <c:v>16</c:v>
                </c:pt>
                <c:pt idx="15">
                  <c:v>20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0-4B06-96CC-50873A33E3D2}"/>
            </c:ext>
          </c:extLst>
        </c:ser>
        <c:ser>
          <c:idx val="1"/>
          <c:order val="1"/>
          <c:tx>
            <c:strRef>
              <c:f>'Table 10.67'!$S$62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10.67'!$Y$63:$Y$79</c:f>
              <c:numCache>
                <c:formatCode>#,##0</c:formatCode>
                <c:ptCount val="17"/>
                <c:pt idx="0">
                  <c:v>19</c:v>
                </c:pt>
                <c:pt idx="1">
                  <c:v>207</c:v>
                </c:pt>
                <c:pt idx="2">
                  <c:v>369</c:v>
                </c:pt>
                <c:pt idx="3">
                  <c:v>522</c:v>
                </c:pt>
                <c:pt idx="4">
                  <c:v>694</c:v>
                </c:pt>
                <c:pt idx="5">
                  <c:v>655</c:v>
                </c:pt>
                <c:pt idx="6">
                  <c:v>538</c:v>
                </c:pt>
                <c:pt idx="7">
                  <c:v>573</c:v>
                </c:pt>
                <c:pt idx="8">
                  <c:v>688</c:v>
                </c:pt>
                <c:pt idx="9">
                  <c:v>655</c:v>
                </c:pt>
                <c:pt idx="10">
                  <c:v>545</c:v>
                </c:pt>
                <c:pt idx="11">
                  <c:v>330</c:v>
                </c:pt>
                <c:pt idx="12">
                  <c:v>129</c:v>
                </c:pt>
                <c:pt idx="13">
                  <c:v>49</c:v>
                </c:pt>
                <c:pt idx="14">
                  <c:v>21</c:v>
                </c:pt>
                <c:pt idx="15">
                  <c:v>16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F0-4B06-96CC-50873A33E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10.67'!$Y$83:$Y$90</c:f>
              <c:numCache>
                <c:formatCode>#,##0</c:formatCode>
                <c:ptCount val="8"/>
                <c:pt idx="0">
                  <c:v>378</c:v>
                </c:pt>
                <c:pt idx="1">
                  <c:v>461</c:v>
                </c:pt>
                <c:pt idx="2">
                  <c:v>1580</c:v>
                </c:pt>
                <c:pt idx="3">
                  <c:v>210</c:v>
                </c:pt>
                <c:pt idx="4">
                  <c:v>135</c:v>
                </c:pt>
                <c:pt idx="5">
                  <c:v>188</c:v>
                </c:pt>
                <c:pt idx="6">
                  <c:v>992</c:v>
                </c:pt>
                <c:pt idx="7">
                  <c:v>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4-4B09-898A-F87F1B9990C4}"/>
            </c:ext>
          </c:extLst>
        </c:ser>
        <c:ser>
          <c:idx val="1"/>
          <c:order val="1"/>
          <c:tx>
            <c:strRef>
              <c:f>'Table 10.67'!$S$92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10.67'!$Y$93:$Y$100</c:f>
              <c:numCache>
                <c:formatCode>#,##0</c:formatCode>
                <c:ptCount val="8"/>
                <c:pt idx="0">
                  <c:v>336</c:v>
                </c:pt>
                <c:pt idx="1">
                  <c:v>817</c:v>
                </c:pt>
                <c:pt idx="2">
                  <c:v>176</c:v>
                </c:pt>
                <c:pt idx="3">
                  <c:v>866</c:v>
                </c:pt>
                <c:pt idx="4">
                  <c:v>689</c:v>
                </c:pt>
                <c:pt idx="5">
                  <c:v>569</c:v>
                </c:pt>
                <c:pt idx="6">
                  <c:v>88</c:v>
                </c:pt>
                <c:pt idx="7">
                  <c:v>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54-4B09-898A-F87F1B999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10.67'!$U$8:$Y$8</c:f>
              <c:numCache>
                <c:formatCode>#,##0</c:formatCode>
                <c:ptCount val="5"/>
                <c:pt idx="1">
                  <c:v>49143.5</c:v>
                </c:pt>
                <c:pt idx="2">
                  <c:v>48921.91</c:v>
                </c:pt>
                <c:pt idx="3">
                  <c:v>47921.5</c:v>
                </c:pt>
                <c:pt idx="4">
                  <c:v>50532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2D-4449-8473-176010F760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2D-4449-8473-176010F76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10.67'!$V$4:$Z$4</c:f>
              <c:numCache>
                <c:formatCode>#,##0</c:formatCode>
                <c:ptCount val="5"/>
                <c:pt idx="0">
                  <c:v>13482</c:v>
                </c:pt>
                <c:pt idx="1">
                  <c:v>12598</c:v>
                </c:pt>
                <c:pt idx="2">
                  <c:v>12569</c:v>
                </c:pt>
                <c:pt idx="3">
                  <c:v>13426</c:v>
                </c:pt>
                <c:pt idx="4">
                  <c:v>13769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2-4CF6-818E-90639AFA3FF9}"/>
            </c:ext>
          </c:extLst>
        </c:ser>
        <c:ser>
          <c:idx val="1"/>
          <c:order val="1"/>
          <c:tx>
            <c:strRef>
              <c:f>'Table 10.67'!$S$7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10.67'!$V$7:$Z$7</c:f>
              <c:numCache>
                <c:formatCode>#,##0</c:formatCode>
                <c:ptCount val="5"/>
                <c:pt idx="0">
                  <c:v>10640</c:v>
                </c:pt>
                <c:pt idx="1">
                  <c:v>10015</c:v>
                </c:pt>
                <c:pt idx="2">
                  <c:v>9743</c:v>
                </c:pt>
                <c:pt idx="3">
                  <c:v>10072</c:v>
                </c:pt>
                <c:pt idx="4">
                  <c:v>10263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B2-4CF6-818E-90639AFA3FF9}"/>
            </c:ext>
          </c:extLst>
        </c:ser>
        <c:ser>
          <c:idx val="2"/>
          <c:order val="2"/>
          <c:tx>
            <c:strRef>
              <c:f>'Table 10.67'!$S$11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10.67'!$V$11:$Z$11</c:f>
              <c:numCache>
                <c:formatCode>#,##0</c:formatCode>
                <c:ptCount val="5"/>
                <c:pt idx="0">
                  <c:v>12799</c:v>
                </c:pt>
                <c:pt idx="1">
                  <c:v>11952</c:v>
                </c:pt>
                <c:pt idx="2">
                  <c:v>11873</c:v>
                </c:pt>
                <c:pt idx="3">
                  <c:v>12755</c:v>
                </c:pt>
                <c:pt idx="4">
                  <c:v>13098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B2-4CF6-818E-90639AFA3FF9}"/>
            </c:ext>
          </c:extLst>
        </c:ser>
        <c:ser>
          <c:idx val="3"/>
          <c:order val="3"/>
          <c:tx>
            <c:strRef>
              <c:f>'Table 10.67'!$S$12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10.67'!$V$12:$Z$12</c:f>
              <c:numCache>
                <c:formatCode>#,##0</c:formatCode>
                <c:ptCount val="5"/>
                <c:pt idx="0">
                  <c:v>686</c:v>
                </c:pt>
                <c:pt idx="1">
                  <c:v>645</c:v>
                </c:pt>
                <c:pt idx="2">
                  <c:v>696</c:v>
                </c:pt>
                <c:pt idx="3">
                  <c:v>670</c:v>
                </c:pt>
                <c:pt idx="4">
                  <c:v>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B2-4CF6-818E-90639AFA3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10.67'!$AB$15:$AB$33</c:f>
              <c:numCache>
                <c:formatCode>0.0%</c:formatCode>
                <c:ptCount val="19"/>
                <c:pt idx="0">
                  <c:v>7.0468579731202321E-3</c:v>
                </c:pt>
                <c:pt idx="1">
                  <c:v>4.9836541954231747E-2</c:v>
                </c:pt>
                <c:pt idx="2">
                  <c:v>0.12088630584816563</c:v>
                </c:pt>
                <c:pt idx="3">
                  <c:v>1.7798764983654194E-2</c:v>
                </c:pt>
                <c:pt idx="4">
                  <c:v>7.6861605521249543E-2</c:v>
                </c:pt>
                <c:pt idx="5">
                  <c:v>1.7653468942971304E-2</c:v>
                </c:pt>
                <c:pt idx="6">
                  <c:v>9.8946603705049041E-2</c:v>
                </c:pt>
                <c:pt idx="7">
                  <c:v>7.2575372321104253E-2</c:v>
                </c:pt>
                <c:pt idx="8">
                  <c:v>4.6640029059208138E-2</c:v>
                </c:pt>
                <c:pt idx="9">
                  <c:v>2.905920813657828E-3</c:v>
                </c:pt>
                <c:pt idx="10">
                  <c:v>1.9978205593897565E-2</c:v>
                </c:pt>
                <c:pt idx="11">
                  <c:v>1.4820196149654921E-2</c:v>
                </c:pt>
                <c:pt idx="12">
                  <c:v>3.421721758082092E-2</c:v>
                </c:pt>
                <c:pt idx="13">
                  <c:v>0.10780966218670542</c:v>
                </c:pt>
                <c:pt idx="14">
                  <c:v>5.1434798401743552E-2</c:v>
                </c:pt>
                <c:pt idx="15">
                  <c:v>7.5553941155103527E-2</c:v>
                </c:pt>
                <c:pt idx="16">
                  <c:v>0.11899745731928806</c:v>
                </c:pt>
                <c:pt idx="17">
                  <c:v>3.9956411187795134E-3</c:v>
                </c:pt>
                <c:pt idx="18">
                  <c:v>3.5524881946966944E-2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E-42B0-8C2B-8549A68C7F6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E-42B0-8C2B-8549A68C7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10.67'!$Z$44:$Z$60</c:f>
              <c:numCache>
                <c:formatCode>#,##0</c:formatCode>
                <c:ptCount val="17"/>
                <c:pt idx="0">
                  <c:v>6</c:v>
                </c:pt>
                <c:pt idx="1">
                  <c:v>141</c:v>
                </c:pt>
                <c:pt idx="2">
                  <c:v>353</c:v>
                </c:pt>
                <c:pt idx="3">
                  <c:v>628</c:v>
                </c:pt>
                <c:pt idx="4">
                  <c:v>931</c:v>
                </c:pt>
                <c:pt idx="5">
                  <c:v>828</c:v>
                </c:pt>
                <c:pt idx="6">
                  <c:v>681</c:v>
                </c:pt>
                <c:pt idx="7">
                  <c:v>691</c:v>
                </c:pt>
                <c:pt idx="8">
                  <c:v>833</c:v>
                </c:pt>
                <c:pt idx="9">
                  <c:v>883</c:v>
                </c:pt>
                <c:pt idx="10">
                  <c:v>730</c:v>
                </c:pt>
                <c:pt idx="11">
                  <c:v>487</c:v>
                </c:pt>
                <c:pt idx="12">
                  <c:v>181</c:v>
                </c:pt>
                <c:pt idx="13">
                  <c:v>51</c:v>
                </c:pt>
                <c:pt idx="14">
                  <c:v>22</c:v>
                </c:pt>
                <c:pt idx="15">
                  <c:v>11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D-4DF9-837E-F67F6575315D}"/>
            </c:ext>
          </c:extLst>
        </c:ser>
        <c:ser>
          <c:idx val="1"/>
          <c:order val="1"/>
          <c:tx>
            <c:strRef>
              <c:f>'Table 10.67'!$S$62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10.67'!$Z$63:$Z$79</c:f>
              <c:numCache>
                <c:formatCode>#,##0</c:formatCode>
                <c:ptCount val="17"/>
                <c:pt idx="0">
                  <c:v>10</c:v>
                </c:pt>
                <c:pt idx="1">
                  <c:v>208</c:v>
                </c:pt>
                <c:pt idx="2">
                  <c:v>400</c:v>
                </c:pt>
                <c:pt idx="3">
                  <c:v>542</c:v>
                </c:pt>
                <c:pt idx="4">
                  <c:v>690</c:v>
                </c:pt>
                <c:pt idx="5">
                  <c:v>678</c:v>
                </c:pt>
                <c:pt idx="6">
                  <c:v>611</c:v>
                </c:pt>
                <c:pt idx="7">
                  <c:v>542</c:v>
                </c:pt>
                <c:pt idx="8">
                  <c:v>774</c:v>
                </c:pt>
                <c:pt idx="9">
                  <c:v>663</c:v>
                </c:pt>
                <c:pt idx="10">
                  <c:v>556</c:v>
                </c:pt>
                <c:pt idx="11">
                  <c:v>386</c:v>
                </c:pt>
                <c:pt idx="12">
                  <c:v>119</c:v>
                </c:pt>
                <c:pt idx="13">
                  <c:v>67</c:v>
                </c:pt>
                <c:pt idx="14">
                  <c:v>21</c:v>
                </c:pt>
                <c:pt idx="15">
                  <c:v>16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D-4DF9-837E-F67F65753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10.67'!$Z$83:$Z$90</c:f>
              <c:numCache>
                <c:formatCode>#,##0</c:formatCode>
                <c:ptCount val="8"/>
                <c:pt idx="0">
                  <c:v>375</c:v>
                </c:pt>
                <c:pt idx="1">
                  <c:v>463</c:v>
                </c:pt>
                <c:pt idx="2">
                  <c:v>1576</c:v>
                </c:pt>
                <c:pt idx="3">
                  <c:v>236</c:v>
                </c:pt>
                <c:pt idx="4">
                  <c:v>131</c:v>
                </c:pt>
                <c:pt idx="5">
                  <c:v>193</c:v>
                </c:pt>
                <c:pt idx="6">
                  <c:v>1011</c:v>
                </c:pt>
                <c:pt idx="7">
                  <c:v>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F-45A4-8910-FAA0A869BB0C}"/>
            </c:ext>
          </c:extLst>
        </c:ser>
        <c:ser>
          <c:idx val="1"/>
          <c:order val="1"/>
          <c:tx>
            <c:strRef>
              <c:f>'Table 10.67'!$S$92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10.67'!$Z$93:$Z$100</c:f>
              <c:numCache>
                <c:formatCode>#,##0</c:formatCode>
                <c:ptCount val="8"/>
                <c:pt idx="0">
                  <c:v>347</c:v>
                </c:pt>
                <c:pt idx="1">
                  <c:v>835</c:v>
                </c:pt>
                <c:pt idx="2">
                  <c:v>177</c:v>
                </c:pt>
                <c:pt idx="3">
                  <c:v>903</c:v>
                </c:pt>
                <c:pt idx="4">
                  <c:v>674</c:v>
                </c:pt>
                <c:pt idx="5">
                  <c:v>593</c:v>
                </c:pt>
                <c:pt idx="6">
                  <c:v>122</c:v>
                </c:pt>
                <c:pt idx="7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6F-45A4-8910-FAA0A869B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10.7'!$AB$15:$AB$33</c:f>
              <c:numCache>
                <c:formatCode>0.0%</c:formatCode>
                <c:ptCount val="19"/>
                <c:pt idx="0">
                  <c:v>9.8079561042524008E-2</c:v>
                </c:pt>
                <c:pt idx="1">
                  <c:v>9.6021947873799734E-3</c:v>
                </c:pt>
                <c:pt idx="2">
                  <c:v>4.38957475994513E-2</c:v>
                </c:pt>
                <c:pt idx="3">
                  <c:v>9.6021947873799734E-3</c:v>
                </c:pt>
                <c:pt idx="4">
                  <c:v>4.4581618655692733E-2</c:v>
                </c:pt>
                <c:pt idx="5">
                  <c:v>2.2633744855967079E-2</c:v>
                </c:pt>
                <c:pt idx="6">
                  <c:v>5.2126200274348423E-2</c:v>
                </c:pt>
                <c:pt idx="7">
                  <c:v>5.3497942386831275E-2</c:v>
                </c:pt>
                <c:pt idx="8">
                  <c:v>5.9670781893004114E-2</c:v>
                </c:pt>
                <c:pt idx="9">
                  <c:v>4.8010973936899867E-3</c:v>
                </c:pt>
                <c:pt idx="10">
                  <c:v>1.9890260631001373E-2</c:v>
                </c:pt>
                <c:pt idx="11">
                  <c:v>1.9890260631001373E-2</c:v>
                </c:pt>
                <c:pt idx="12">
                  <c:v>3.3607681755829906E-2</c:v>
                </c:pt>
                <c:pt idx="13">
                  <c:v>6.035665294924554E-2</c:v>
                </c:pt>
                <c:pt idx="14">
                  <c:v>4.5267489711934158E-2</c:v>
                </c:pt>
                <c:pt idx="15">
                  <c:v>6.8587105624142664E-2</c:v>
                </c:pt>
                <c:pt idx="16">
                  <c:v>0.1419753086419753</c:v>
                </c:pt>
                <c:pt idx="17">
                  <c:v>8.9163237311385458E-3</c:v>
                </c:pt>
                <c:pt idx="18">
                  <c:v>3.017832647462277E-2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FD-439A-9FFC-79C91185FE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FD-439A-9FFC-79C91185F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10.67'!$V$8:$Z$8</c:f>
              <c:numCache>
                <c:formatCode>#,##0</c:formatCode>
                <c:ptCount val="5"/>
                <c:pt idx="0">
                  <c:v>49143.5</c:v>
                </c:pt>
                <c:pt idx="1">
                  <c:v>48921.91</c:v>
                </c:pt>
                <c:pt idx="2">
                  <c:v>47921.5</c:v>
                </c:pt>
                <c:pt idx="3">
                  <c:v>50532</c:v>
                </c:pt>
                <c:pt idx="4">
                  <c:v>49950.55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2-4C03-AE6A-D326ADCE60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2-4C03-AE6A-D326ADCE6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10.68'!$U$4:$Y$4</c:f>
              <c:numCache>
                <c:formatCode>#,##0</c:formatCode>
                <c:ptCount val="5"/>
                <c:pt idx="1">
                  <c:v>969</c:v>
                </c:pt>
                <c:pt idx="2">
                  <c:v>752</c:v>
                </c:pt>
                <c:pt idx="3">
                  <c:v>891</c:v>
                </c:pt>
                <c:pt idx="4">
                  <c:v>1011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B2-4891-A254-6B4FB48C12D5}"/>
            </c:ext>
          </c:extLst>
        </c:ser>
        <c:ser>
          <c:idx val="1"/>
          <c:order val="1"/>
          <c:tx>
            <c:strRef>
              <c:f>'Table 10.68'!$S$7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10.68'!$U$7:$Y$7</c:f>
              <c:numCache>
                <c:formatCode>#,##0</c:formatCode>
                <c:ptCount val="5"/>
                <c:pt idx="1">
                  <c:v>644</c:v>
                </c:pt>
                <c:pt idx="2">
                  <c:v>503</c:v>
                </c:pt>
                <c:pt idx="3">
                  <c:v>595</c:v>
                </c:pt>
                <c:pt idx="4">
                  <c:v>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B2-4891-A254-6B4FB48C12D5}"/>
            </c:ext>
          </c:extLst>
        </c:ser>
        <c:ser>
          <c:idx val="2"/>
          <c:order val="2"/>
          <c:tx>
            <c:strRef>
              <c:f>'Table 10.68'!$S$11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10.68'!$U$11:$Y$11</c:f>
              <c:numCache>
                <c:formatCode>#,##0</c:formatCode>
                <c:ptCount val="5"/>
                <c:pt idx="1">
                  <c:v>672</c:v>
                </c:pt>
                <c:pt idx="2">
                  <c:v>553</c:v>
                </c:pt>
                <c:pt idx="3">
                  <c:v>618</c:v>
                </c:pt>
                <c:pt idx="4">
                  <c:v>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B2-4891-A254-6B4FB48C12D5}"/>
            </c:ext>
          </c:extLst>
        </c:ser>
        <c:ser>
          <c:idx val="3"/>
          <c:order val="3"/>
          <c:tx>
            <c:strRef>
              <c:f>'Table 10.68'!$S$12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10.68'!$U$12:$Y$12</c:f>
              <c:numCache>
                <c:formatCode>#,##0</c:formatCode>
                <c:ptCount val="5"/>
                <c:pt idx="1">
                  <c:v>295</c:v>
                </c:pt>
                <c:pt idx="2">
                  <c:v>195</c:v>
                </c:pt>
                <c:pt idx="3">
                  <c:v>273</c:v>
                </c:pt>
                <c:pt idx="4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B2-4891-A254-6B4FB48C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10.68'!$AB$15:$AB$33</c:f>
              <c:numCache>
                <c:formatCode>0.0%</c:formatCode>
                <c:ptCount val="19"/>
                <c:pt idx="0">
                  <c:v>0.24126984126984127</c:v>
                </c:pt>
                <c:pt idx="1">
                  <c:v>3.1746031746031746E-3</c:v>
                </c:pt>
                <c:pt idx="2">
                  <c:v>1.9047619047619049E-2</c:v>
                </c:pt>
                <c:pt idx="3">
                  <c:v>6.3492063492063492E-3</c:v>
                </c:pt>
                <c:pt idx="4">
                  <c:v>4.4444444444444446E-2</c:v>
                </c:pt>
                <c:pt idx="5">
                  <c:v>2.433862433862434E-2</c:v>
                </c:pt>
                <c:pt idx="6">
                  <c:v>8.0423280423280424E-2</c:v>
                </c:pt>
                <c:pt idx="7">
                  <c:v>3.7037037037037035E-2</c:v>
                </c:pt>
                <c:pt idx="8">
                  <c:v>4.7619047619047616E-2</c:v>
                </c:pt>
                <c:pt idx="9">
                  <c:v>8.4656084656084662E-3</c:v>
                </c:pt>
                <c:pt idx="10">
                  <c:v>9.5238095238095247E-3</c:v>
                </c:pt>
                <c:pt idx="11">
                  <c:v>1.7989417989417989E-2</c:v>
                </c:pt>
                <c:pt idx="12">
                  <c:v>1.164021164021164E-2</c:v>
                </c:pt>
                <c:pt idx="13">
                  <c:v>2.5396825396825397E-2</c:v>
                </c:pt>
                <c:pt idx="14">
                  <c:v>3.7037037037037035E-2</c:v>
                </c:pt>
                <c:pt idx="15">
                  <c:v>8.4656084656084651E-2</c:v>
                </c:pt>
                <c:pt idx="16">
                  <c:v>6.2433862433862432E-2</c:v>
                </c:pt>
                <c:pt idx="17">
                  <c:v>0</c:v>
                </c:pt>
                <c:pt idx="18">
                  <c:v>5.6084656084656084E-2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4-46D9-9010-81974954A8D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4-46D9-9010-81974954A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10.68'!$Y$44:$Y$60</c:f>
              <c:numCache>
                <c:formatCode>#,##0</c:formatCode>
                <c:ptCount val="17"/>
                <c:pt idx="0">
                  <c:v>0</c:v>
                </c:pt>
                <c:pt idx="1">
                  <c:v>15</c:v>
                </c:pt>
                <c:pt idx="2">
                  <c:v>29</c:v>
                </c:pt>
                <c:pt idx="3">
                  <c:v>37</c:v>
                </c:pt>
                <c:pt idx="4">
                  <c:v>63</c:v>
                </c:pt>
                <c:pt idx="5">
                  <c:v>42</c:v>
                </c:pt>
                <c:pt idx="6">
                  <c:v>59</c:v>
                </c:pt>
                <c:pt idx="7">
                  <c:v>49</c:v>
                </c:pt>
                <c:pt idx="8">
                  <c:v>44</c:v>
                </c:pt>
                <c:pt idx="9">
                  <c:v>40</c:v>
                </c:pt>
                <c:pt idx="10">
                  <c:v>37</c:v>
                </c:pt>
                <c:pt idx="11">
                  <c:v>37</c:v>
                </c:pt>
                <c:pt idx="12">
                  <c:v>45</c:v>
                </c:pt>
                <c:pt idx="13">
                  <c:v>6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3-41E3-9382-FD16DAD796A8}"/>
            </c:ext>
          </c:extLst>
        </c:ser>
        <c:ser>
          <c:idx val="1"/>
          <c:order val="1"/>
          <c:tx>
            <c:strRef>
              <c:f>'Table 10.68'!$S$62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42</c:v>
                </c:pt>
                <c:pt idx="3">
                  <c:v>47</c:v>
                </c:pt>
                <c:pt idx="4">
                  <c:v>27</c:v>
                </c:pt>
                <c:pt idx="5">
                  <c:v>36</c:v>
                </c:pt>
                <c:pt idx="6">
                  <c:v>61</c:v>
                </c:pt>
                <c:pt idx="7">
                  <c:v>36</c:v>
                </c:pt>
                <c:pt idx="8">
                  <c:v>49</c:v>
                </c:pt>
                <c:pt idx="9">
                  <c:v>23</c:v>
                </c:pt>
                <c:pt idx="10">
                  <c:v>39</c:v>
                </c:pt>
                <c:pt idx="11">
                  <c:v>44</c:v>
                </c:pt>
                <c:pt idx="12">
                  <c:v>23</c:v>
                </c:pt>
                <c:pt idx="13">
                  <c:v>10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F3-41E3-9382-FD16DAD79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10.68'!$Y$83:$Y$90</c:f>
              <c:numCache>
                <c:formatCode>#,##0</c:formatCode>
                <c:ptCount val="8"/>
                <c:pt idx="0">
                  <c:v>41</c:v>
                </c:pt>
                <c:pt idx="1">
                  <c:v>13</c:v>
                </c:pt>
                <c:pt idx="2">
                  <c:v>52</c:v>
                </c:pt>
                <c:pt idx="3">
                  <c:v>5</c:v>
                </c:pt>
                <c:pt idx="4">
                  <c:v>0</c:v>
                </c:pt>
                <c:pt idx="5">
                  <c:v>14</c:v>
                </c:pt>
                <c:pt idx="6">
                  <c:v>35</c:v>
                </c:pt>
                <c:pt idx="7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C-4118-B1A6-200E512C041C}"/>
            </c:ext>
          </c:extLst>
        </c:ser>
        <c:ser>
          <c:idx val="1"/>
          <c:order val="1"/>
          <c:tx>
            <c:strRef>
              <c:f>'Table 10.68'!$S$92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10.68'!$Y$93:$Y$100</c:f>
              <c:numCache>
                <c:formatCode>#,##0</c:formatCode>
                <c:ptCount val="8"/>
                <c:pt idx="0">
                  <c:v>10</c:v>
                </c:pt>
                <c:pt idx="1">
                  <c:v>54</c:v>
                </c:pt>
                <c:pt idx="2">
                  <c:v>11</c:v>
                </c:pt>
                <c:pt idx="3">
                  <c:v>39</c:v>
                </c:pt>
                <c:pt idx="4">
                  <c:v>36</c:v>
                </c:pt>
                <c:pt idx="5">
                  <c:v>32</c:v>
                </c:pt>
                <c:pt idx="6">
                  <c:v>5</c:v>
                </c:pt>
                <c:pt idx="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C-4118-B1A6-200E512C0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10.68'!$U$8:$Y$8</c:f>
              <c:numCache>
                <c:formatCode>#,##0</c:formatCode>
                <c:ptCount val="5"/>
                <c:pt idx="1">
                  <c:v>24303.759999999998</c:v>
                </c:pt>
                <c:pt idx="2">
                  <c:v>24434.95</c:v>
                </c:pt>
                <c:pt idx="3">
                  <c:v>30348</c:v>
                </c:pt>
                <c:pt idx="4">
                  <c:v>24549.51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FD-4CEC-AA45-BF33F4A92A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FD-4CEC-AA45-BF33F4A92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10.68'!$V$4:$Z$4</c:f>
              <c:numCache>
                <c:formatCode>#,##0</c:formatCode>
                <c:ptCount val="5"/>
                <c:pt idx="0">
                  <c:v>969</c:v>
                </c:pt>
                <c:pt idx="1">
                  <c:v>752</c:v>
                </c:pt>
                <c:pt idx="2">
                  <c:v>891</c:v>
                </c:pt>
                <c:pt idx="3">
                  <c:v>1011</c:v>
                </c:pt>
                <c:pt idx="4">
                  <c:v>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1-4DEF-85CC-B58CC15BA66A}"/>
            </c:ext>
          </c:extLst>
        </c:ser>
        <c:ser>
          <c:idx val="1"/>
          <c:order val="1"/>
          <c:tx>
            <c:strRef>
              <c:f>'Table 10.68'!$S$7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10.68'!$V$7:$Z$7</c:f>
              <c:numCache>
                <c:formatCode>#,##0</c:formatCode>
                <c:ptCount val="5"/>
                <c:pt idx="0">
                  <c:v>644</c:v>
                </c:pt>
                <c:pt idx="1">
                  <c:v>503</c:v>
                </c:pt>
                <c:pt idx="2">
                  <c:v>595</c:v>
                </c:pt>
                <c:pt idx="3">
                  <c:v>679</c:v>
                </c:pt>
                <c:pt idx="4">
                  <c:v>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E1-4DEF-85CC-B58CC15BA66A}"/>
            </c:ext>
          </c:extLst>
        </c:ser>
        <c:ser>
          <c:idx val="2"/>
          <c:order val="2"/>
          <c:tx>
            <c:strRef>
              <c:f>'Table 10.68'!$S$11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10.68'!$V$11:$Z$11</c:f>
              <c:numCache>
                <c:formatCode>#,##0</c:formatCode>
                <c:ptCount val="5"/>
                <c:pt idx="0">
                  <c:v>672</c:v>
                </c:pt>
                <c:pt idx="1">
                  <c:v>553</c:v>
                </c:pt>
                <c:pt idx="2">
                  <c:v>618</c:v>
                </c:pt>
                <c:pt idx="3">
                  <c:v>714</c:v>
                </c:pt>
                <c:pt idx="4">
                  <c:v>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E1-4DEF-85CC-B58CC15BA66A}"/>
            </c:ext>
          </c:extLst>
        </c:ser>
        <c:ser>
          <c:idx val="3"/>
          <c:order val="3"/>
          <c:tx>
            <c:strRef>
              <c:f>'Table 10.68'!$S$12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10.68'!$V$12:$Z$12</c:f>
              <c:numCache>
                <c:formatCode>#,##0</c:formatCode>
                <c:ptCount val="5"/>
                <c:pt idx="0">
                  <c:v>295</c:v>
                </c:pt>
                <c:pt idx="1">
                  <c:v>195</c:v>
                </c:pt>
                <c:pt idx="2">
                  <c:v>273</c:v>
                </c:pt>
                <c:pt idx="3">
                  <c:v>297</c:v>
                </c:pt>
                <c:pt idx="4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E1-4DEF-85CC-B58CC15BA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10.68'!$AB$15:$AB$33</c:f>
              <c:numCache>
                <c:formatCode>0.0%</c:formatCode>
                <c:ptCount val="19"/>
                <c:pt idx="0">
                  <c:v>0.24126984126984127</c:v>
                </c:pt>
                <c:pt idx="1">
                  <c:v>3.1746031746031746E-3</c:v>
                </c:pt>
                <c:pt idx="2">
                  <c:v>1.9047619047619049E-2</c:v>
                </c:pt>
                <c:pt idx="3">
                  <c:v>6.3492063492063492E-3</c:v>
                </c:pt>
                <c:pt idx="4">
                  <c:v>4.4444444444444446E-2</c:v>
                </c:pt>
                <c:pt idx="5">
                  <c:v>2.433862433862434E-2</c:v>
                </c:pt>
                <c:pt idx="6">
                  <c:v>8.0423280423280424E-2</c:v>
                </c:pt>
                <c:pt idx="7">
                  <c:v>3.7037037037037035E-2</c:v>
                </c:pt>
                <c:pt idx="8">
                  <c:v>4.7619047619047616E-2</c:v>
                </c:pt>
                <c:pt idx="9">
                  <c:v>8.4656084656084662E-3</c:v>
                </c:pt>
                <c:pt idx="10">
                  <c:v>9.5238095238095247E-3</c:v>
                </c:pt>
                <c:pt idx="11">
                  <c:v>1.7989417989417989E-2</c:v>
                </c:pt>
                <c:pt idx="12">
                  <c:v>1.164021164021164E-2</c:v>
                </c:pt>
                <c:pt idx="13">
                  <c:v>2.5396825396825397E-2</c:v>
                </c:pt>
                <c:pt idx="14">
                  <c:v>3.7037037037037035E-2</c:v>
                </c:pt>
                <c:pt idx="15">
                  <c:v>8.4656084656084651E-2</c:v>
                </c:pt>
                <c:pt idx="16">
                  <c:v>6.2433862433862432E-2</c:v>
                </c:pt>
                <c:pt idx="17">
                  <c:v>0</c:v>
                </c:pt>
                <c:pt idx="18">
                  <c:v>5.6084656084656084E-2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8-4962-BC76-3A9B8A6D7EA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8-4962-BC76-3A9B8A6D7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10.68'!$Z$44:$Z$60</c:f>
              <c:numCache>
                <c:formatCode>#,##0</c:formatCode>
                <c:ptCount val="17"/>
                <c:pt idx="0">
                  <c:v>5</c:v>
                </c:pt>
                <c:pt idx="1">
                  <c:v>10</c:v>
                </c:pt>
                <c:pt idx="2">
                  <c:v>28</c:v>
                </c:pt>
                <c:pt idx="3">
                  <c:v>46</c:v>
                </c:pt>
                <c:pt idx="4">
                  <c:v>82</c:v>
                </c:pt>
                <c:pt idx="5">
                  <c:v>52</c:v>
                </c:pt>
                <c:pt idx="6">
                  <c:v>46</c:v>
                </c:pt>
                <c:pt idx="7">
                  <c:v>44</c:v>
                </c:pt>
                <c:pt idx="8">
                  <c:v>42</c:v>
                </c:pt>
                <c:pt idx="9">
                  <c:v>27</c:v>
                </c:pt>
                <c:pt idx="10">
                  <c:v>30</c:v>
                </c:pt>
                <c:pt idx="11">
                  <c:v>27</c:v>
                </c:pt>
                <c:pt idx="12">
                  <c:v>34</c:v>
                </c:pt>
                <c:pt idx="13">
                  <c:v>7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9-4BE4-B143-548AC17F6DF2}"/>
            </c:ext>
          </c:extLst>
        </c:ser>
        <c:ser>
          <c:idx val="1"/>
          <c:order val="1"/>
          <c:tx>
            <c:strRef>
              <c:f>'Table 10.68'!$S$62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10.68'!$Z$63:$Z$79</c:f>
              <c:numCache>
                <c:formatCode>#,##0</c:formatCode>
                <c:ptCount val="17"/>
                <c:pt idx="0">
                  <c:v>6</c:v>
                </c:pt>
                <c:pt idx="1">
                  <c:v>7</c:v>
                </c:pt>
                <c:pt idx="2">
                  <c:v>26</c:v>
                </c:pt>
                <c:pt idx="3">
                  <c:v>54</c:v>
                </c:pt>
                <c:pt idx="4">
                  <c:v>67</c:v>
                </c:pt>
                <c:pt idx="5">
                  <c:v>35</c:v>
                </c:pt>
                <c:pt idx="6">
                  <c:v>64</c:v>
                </c:pt>
                <c:pt idx="7">
                  <c:v>32</c:v>
                </c:pt>
                <c:pt idx="8">
                  <c:v>38</c:v>
                </c:pt>
                <c:pt idx="9">
                  <c:v>30</c:v>
                </c:pt>
                <c:pt idx="10">
                  <c:v>36</c:v>
                </c:pt>
                <c:pt idx="11">
                  <c:v>36</c:v>
                </c:pt>
                <c:pt idx="12">
                  <c:v>11</c:v>
                </c:pt>
                <c:pt idx="13">
                  <c:v>13</c:v>
                </c:pt>
                <c:pt idx="14">
                  <c:v>5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F9-4BE4-B143-548AC17F6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10.68'!$Z$83:$Z$90</c:f>
              <c:numCache>
                <c:formatCode>#,##0</c:formatCode>
                <c:ptCount val="8"/>
                <c:pt idx="0">
                  <c:v>32</c:v>
                </c:pt>
                <c:pt idx="1">
                  <c:v>9</c:v>
                </c:pt>
                <c:pt idx="2">
                  <c:v>52</c:v>
                </c:pt>
                <c:pt idx="3">
                  <c:v>3</c:v>
                </c:pt>
                <c:pt idx="4">
                  <c:v>4</c:v>
                </c:pt>
                <c:pt idx="5">
                  <c:v>11</c:v>
                </c:pt>
                <c:pt idx="6">
                  <c:v>31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6B2-884F-5F3452579B6C}"/>
            </c:ext>
          </c:extLst>
        </c:ser>
        <c:ser>
          <c:idx val="1"/>
          <c:order val="1"/>
          <c:tx>
            <c:strRef>
              <c:f>'Table 10.68'!$S$92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10.68'!$Z$93:$Z$100</c:f>
              <c:numCache>
                <c:formatCode>#,##0</c:formatCode>
                <c:ptCount val="8"/>
                <c:pt idx="0">
                  <c:v>12</c:v>
                </c:pt>
                <c:pt idx="1">
                  <c:v>54</c:v>
                </c:pt>
                <c:pt idx="2">
                  <c:v>11</c:v>
                </c:pt>
                <c:pt idx="3">
                  <c:v>34</c:v>
                </c:pt>
                <c:pt idx="4">
                  <c:v>35</c:v>
                </c:pt>
                <c:pt idx="5">
                  <c:v>29</c:v>
                </c:pt>
                <c:pt idx="6">
                  <c:v>0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6B2-884F-5F3452579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10.7'!$Z$44:$Z$60</c:f>
              <c:numCache>
                <c:formatCode>#,##0</c:formatCode>
                <c:ptCount val="17"/>
                <c:pt idx="0">
                  <c:v>0</c:v>
                </c:pt>
                <c:pt idx="1">
                  <c:v>18</c:v>
                </c:pt>
                <c:pt idx="2">
                  <c:v>55</c:v>
                </c:pt>
                <c:pt idx="3">
                  <c:v>56</c:v>
                </c:pt>
                <c:pt idx="4">
                  <c:v>67</c:v>
                </c:pt>
                <c:pt idx="5">
                  <c:v>41</c:v>
                </c:pt>
                <c:pt idx="6">
                  <c:v>48</c:v>
                </c:pt>
                <c:pt idx="7">
                  <c:v>44</c:v>
                </c:pt>
                <c:pt idx="8">
                  <c:v>64</c:v>
                </c:pt>
                <c:pt idx="9">
                  <c:v>83</c:v>
                </c:pt>
                <c:pt idx="10">
                  <c:v>103</c:v>
                </c:pt>
                <c:pt idx="11">
                  <c:v>81</c:v>
                </c:pt>
                <c:pt idx="12">
                  <c:v>48</c:v>
                </c:pt>
                <c:pt idx="13">
                  <c:v>15</c:v>
                </c:pt>
                <c:pt idx="14">
                  <c:v>7</c:v>
                </c:pt>
                <c:pt idx="15">
                  <c:v>7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B-4040-A25C-2AB1A73E68BB}"/>
            </c:ext>
          </c:extLst>
        </c:ser>
        <c:ser>
          <c:idx val="1"/>
          <c:order val="1"/>
          <c:tx>
            <c:strRef>
              <c:f>'Table 10.7'!$S$62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10.7'!$Z$63:$Z$79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57</c:v>
                </c:pt>
                <c:pt idx="3">
                  <c:v>58</c:v>
                </c:pt>
                <c:pt idx="4">
                  <c:v>27</c:v>
                </c:pt>
                <c:pt idx="5">
                  <c:v>44</c:v>
                </c:pt>
                <c:pt idx="6">
                  <c:v>47</c:v>
                </c:pt>
                <c:pt idx="7">
                  <c:v>49</c:v>
                </c:pt>
                <c:pt idx="8">
                  <c:v>84</c:v>
                </c:pt>
                <c:pt idx="9">
                  <c:v>95</c:v>
                </c:pt>
                <c:pt idx="10">
                  <c:v>100</c:v>
                </c:pt>
                <c:pt idx="11">
                  <c:v>69</c:v>
                </c:pt>
                <c:pt idx="12">
                  <c:v>37</c:v>
                </c:pt>
                <c:pt idx="13">
                  <c:v>20</c:v>
                </c:pt>
                <c:pt idx="14">
                  <c:v>7</c:v>
                </c:pt>
                <c:pt idx="15">
                  <c:v>11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6B-4040-A25C-2AB1A73E6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10.68'!$V$8:$Z$8</c:f>
              <c:numCache>
                <c:formatCode>#,##0</c:formatCode>
                <c:ptCount val="5"/>
                <c:pt idx="0">
                  <c:v>24303.759999999998</c:v>
                </c:pt>
                <c:pt idx="1">
                  <c:v>24434.95</c:v>
                </c:pt>
                <c:pt idx="2">
                  <c:v>30348</c:v>
                </c:pt>
                <c:pt idx="3">
                  <c:v>24549.51</c:v>
                </c:pt>
                <c:pt idx="4">
                  <c:v>27542.83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C-410C-A168-A635FE4671D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C-410C-A168-A635FE467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10.69'!$U$4:$Y$4</c:f>
              <c:numCache>
                <c:formatCode>#,##0</c:formatCode>
                <c:ptCount val="5"/>
                <c:pt idx="1">
                  <c:v>2719</c:v>
                </c:pt>
                <c:pt idx="2">
                  <c:v>2641</c:v>
                </c:pt>
                <c:pt idx="3">
                  <c:v>2940</c:v>
                </c:pt>
                <c:pt idx="4">
                  <c:v>3330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8-4D7B-8FDD-E68860F8BA03}"/>
            </c:ext>
          </c:extLst>
        </c:ser>
        <c:ser>
          <c:idx val="1"/>
          <c:order val="1"/>
          <c:tx>
            <c:strRef>
              <c:f>'Table 10.69'!$S$7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10.69'!$U$7:$Y$7</c:f>
              <c:numCache>
                <c:formatCode>#,##0</c:formatCode>
                <c:ptCount val="5"/>
                <c:pt idx="1">
                  <c:v>1976</c:v>
                </c:pt>
                <c:pt idx="2">
                  <c:v>1975</c:v>
                </c:pt>
                <c:pt idx="3">
                  <c:v>2128</c:v>
                </c:pt>
                <c:pt idx="4">
                  <c:v>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8-4D7B-8FDD-E68860F8BA03}"/>
            </c:ext>
          </c:extLst>
        </c:ser>
        <c:ser>
          <c:idx val="2"/>
          <c:order val="2"/>
          <c:tx>
            <c:strRef>
              <c:f>'Table 10.69'!$S$11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10.69'!$U$11:$Y$11</c:f>
              <c:numCache>
                <c:formatCode>#,##0</c:formatCode>
                <c:ptCount val="5"/>
                <c:pt idx="1">
                  <c:v>2135</c:v>
                </c:pt>
                <c:pt idx="2">
                  <c:v>2082</c:v>
                </c:pt>
                <c:pt idx="3">
                  <c:v>2324</c:v>
                </c:pt>
                <c:pt idx="4">
                  <c:v>2600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C8-4D7B-8FDD-E68860F8BA03}"/>
            </c:ext>
          </c:extLst>
        </c:ser>
        <c:ser>
          <c:idx val="3"/>
          <c:order val="3"/>
          <c:tx>
            <c:strRef>
              <c:f>'Table 10.69'!$S$12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10.69'!$U$12:$Y$12</c:f>
              <c:numCache>
                <c:formatCode>#,##0</c:formatCode>
                <c:ptCount val="5"/>
                <c:pt idx="1">
                  <c:v>583</c:v>
                </c:pt>
                <c:pt idx="2">
                  <c:v>560</c:v>
                </c:pt>
                <c:pt idx="3">
                  <c:v>616</c:v>
                </c:pt>
                <c:pt idx="4">
                  <c:v>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C8-4D7B-8FDD-E68860F8B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10.69'!$AB$15:$AB$33</c:f>
              <c:numCache>
                <c:formatCode>0.0%</c:formatCode>
                <c:ptCount val="19"/>
                <c:pt idx="0">
                  <c:v>7.9767726161369193E-2</c:v>
                </c:pt>
                <c:pt idx="1">
                  <c:v>1.3753056234718826E-2</c:v>
                </c:pt>
                <c:pt idx="2">
                  <c:v>6.3569682151589244E-2</c:v>
                </c:pt>
                <c:pt idx="3">
                  <c:v>5.1955990220048896E-3</c:v>
                </c:pt>
                <c:pt idx="4">
                  <c:v>7.7322738386308071E-2</c:v>
                </c:pt>
                <c:pt idx="5">
                  <c:v>1.4669926650366748E-2</c:v>
                </c:pt>
                <c:pt idx="6">
                  <c:v>9.5354523227383858E-2</c:v>
                </c:pt>
                <c:pt idx="7">
                  <c:v>7.4266503667481665E-2</c:v>
                </c:pt>
                <c:pt idx="8">
                  <c:v>2.9951100244498777E-2</c:v>
                </c:pt>
                <c:pt idx="9">
                  <c:v>8.557457212713936E-3</c:v>
                </c:pt>
                <c:pt idx="10">
                  <c:v>2.5061124694376529E-2</c:v>
                </c:pt>
                <c:pt idx="11">
                  <c:v>1.7420537897310514E-2</c:v>
                </c:pt>
                <c:pt idx="12">
                  <c:v>4.676039119804401E-2</c:v>
                </c:pt>
                <c:pt idx="13">
                  <c:v>6.5709046454767731E-2</c:v>
                </c:pt>
                <c:pt idx="14">
                  <c:v>5.5623471882640586E-2</c:v>
                </c:pt>
                <c:pt idx="15">
                  <c:v>7.0599022004889975E-2</c:v>
                </c:pt>
                <c:pt idx="16">
                  <c:v>0.11246943765281174</c:v>
                </c:pt>
                <c:pt idx="17">
                  <c:v>1.0391198044009779E-2</c:v>
                </c:pt>
                <c:pt idx="18">
                  <c:v>3.4841075794621028E-2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5-481C-9208-4F37BDC318E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5-481C-9208-4F37BDC31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10.69'!$Y$44:$Y$60</c:f>
              <c:numCache>
                <c:formatCode>#,##0</c:formatCode>
                <c:ptCount val="17"/>
                <c:pt idx="0">
                  <c:v>2</c:v>
                </c:pt>
                <c:pt idx="1">
                  <c:v>32</c:v>
                </c:pt>
                <c:pt idx="2">
                  <c:v>56</c:v>
                </c:pt>
                <c:pt idx="3">
                  <c:v>122</c:v>
                </c:pt>
                <c:pt idx="4">
                  <c:v>112</c:v>
                </c:pt>
                <c:pt idx="5">
                  <c:v>122</c:v>
                </c:pt>
                <c:pt idx="6">
                  <c:v>126</c:v>
                </c:pt>
                <c:pt idx="7">
                  <c:v>155</c:v>
                </c:pt>
                <c:pt idx="8">
                  <c:v>158</c:v>
                </c:pt>
                <c:pt idx="9">
                  <c:v>170</c:v>
                </c:pt>
                <c:pt idx="10">
                  <c:v>220</c:v>
                </c:pt>
                <c:pt idx="11">
                  <c:v>208</c:v>
                </c:pt>
                <c:pt idx="12">
                  <c:v>103</c:v>
                </c:pt>
                <c:pt idx="13">
                  <c:v>56</c:v>
                </c:pt>
                <c:pt idx="14">
                  <c:v>19</c:v>
                </c:pt>
                <c:pt idx="15">
                  <c:v>11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A-4D52-988A-EA7B694079C0}"/>
            </c:ext>
          </c:extLst>
        </c:ser>
        <c:ser>
          <c:idx val="1"/>
          <c:order val="1"/>
          <c:tx>
            <c:strRef>
              <c:f>'Table 10.69'!$S$62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10.69'!$Y$63:$Y$79</c:f>
              <c:numCache>
                <c:formatCode>#,##0</c:formatCode>
                <c:ptCount val="17"/>
                <c:pt idx="0">
                  <c:v>0</c:v>
                </c:pt>
                <c:pt idx="1">
                  <c:v>29</c:v>
                </c:pt>
                <c:pt idx="2">
                  <c:v>87</c:v>
                </c:pt>
                <c:pt idx="3">
                  <c:v>87</c:v>
                </c:pt>
                <c:pt idx="4">
                  <c:v>122</c:v>
                </c:pt>
                <c:pt idx="5">
                  <c:v>137</c:v>
                </c:pt>
                <c:pt idx="6">
                  <c:v>116</c:v>
                </c:pt>
                <c:pt idx="7">
                  <c:v>124</c:v>
                </c:pt>
                <c:pt idx="8">
                  <c:v>189</c:v>
                </c:pt>
                <c:pt idx="9">
                  <c:v>188</c:v>
                </c:pt>
                <c:pt idx="10">
                  <c:v>235</c:v>
                </c:pt>
                <c:pt idx="11">
                  <c:v>176</c:v>
                </c:pt>
                <c:pt idx="12">
                  <c:v>78</c:v>
                </c:pt>
                <c:pt idx="13">
                  <c:v>34</c:v>
                </c:pt>
                <c:pt idx="14">
                  <c:v>16</c:v>
                </c:pt>
                <c:pt idx="15">
                  <c:v>2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A-4D52-988A-EA7B69407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10.69'!$Y$83:$Y$90</c:f>
              <c:numCache>
                <c:formatCode>#,##0</c:formatCode>
                <c:ptCount val="8"/>
                <c:pt idx="0">
                  <c:v>128</c:v>
                </c:pt>
                <c:pt idx="1">
                  <c:v>79</c:v>
                </c:pt>
                <c:pt idx="2">
                  <c:v>199</c:v>
                </c:pt>
                <c:pt idx="3">
                  <c:v>63</c:v>
                </c:pt>
                <c:pt idx="4">
                  <c:v>31</c:v>
                </c:pt>
                <c:pt idx="5">
                  <c:v>57</c:v>
                </c:pt>
                <c:pt idx="6">
                  <c:v>109</c:v>
                </c:pt>
                <c:pt idx="7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A-40A9-AACD-C049CC8825AF}"/>
            </c:ext>
          </c:extLst>
        </c:ser>
        <c:ser>
          <c:idx val="1"/>
          <c:order val="1"/>
          <c:tx>
            <c:strRef>
              <c:f>'Table 10.69'!$S$92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10.69'!$Y$93:$Y$100</c:f>
              <c:numCache>
                <c:formatCode>#,##0</c:formatCode>
                <c:ptCount val="8"/>
                <c:pt idx="0">
                  <c:v>73</c:v>
                </c:pt>
                <c:pt idx="1">
                  <c:v>177</c:v>
                </c:pt>
                <c:pt idx="2">
                  <c:v>37</c:v>
                </c:pt>
                <c:pt idx="3">
                  <c:v>209</c:v>
                </c:pt>
                <c:pt idx="4">
                  <c:v>161</c:v>
                </c:pt>
                <c:pt idx="5">
                  <c:v>127</c:v>
                </c:pt>
                <c:pt idx="6">
                  <c:v>8</c:v>
                </c:pt>
                <c:pt idx="7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A-40A9-AACD-C049CC882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10.69'!$U$8:$Y$8</c:f>
              <c:numCache>
                <c:formatCode>#,##0</c:formatCode>
                <c:ptCount val="5"/>
                <c:pt idx="1">
                  <c:v>29791</c:v>
                </c:pt>
                <c:pt idx="2">
                  <c:v>35991</c:v>
                </c:pt>
                <c:pt idx="3">
                  <c:v>33888</c:v>
                </c:pt>
                <c:pt idx="4">
                  <c:v>35316.29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7-4445-84F1-049EBB081A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7-4445-84F1-049EBB081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10.69'!$V$4:$Z$4</c:f>
              <c:numCache>
                <c:formatCode>#,##0</c:formatCode>
                <c:ptCount val="5"/>
                <c:pt idx="0">
                  <c:v>2719</c:v>
                </c:pt>
                <c:pt idx="1">
                  <c:v>2641</c:v>
                </c:pt>
                <c:pt idx="2">
                  <c:v>2940</c:v>
                </c:pt>
                <c:pt idx="3">
                  <c:v>3330</c:v>
                </c:pt>
                <c:pt idx="4">
                  <c:v>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6-4AE4-82CA-89CEF11CB6C0}"/>
            </c:ext>
          </c:extLst>
        </c:ser>
        <c:ser>
          <c:idx val="1"/>
          <c:order val="1"/>
          <c:tx>
            <c:strRef>
              <c:f>'Table 10.69'!$S$7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10.69'!$V$7:$Z$7</c:f>
              <c:numCache>
                <c:formatCode>#,##0</c:formatCode>
                <c:ptCount val="5"/>
                <c:pt idx="0">
                  <c:v>1976</c:v>
                </c:pt>
                <c:pt idx="1">
                  <c:v>1975</c:v>
                </c:pt>
                <c:pt idx="2">
                  <c:v>2128</c:v>
                </c:pt>
                <c:pt idx="3">
                  <c:v>2406</c:v>
                </c:pt>
                <c:pt idx="4">
                  <c:v>2311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6-4AE4-82CA-89CEF11CB6C0}"/>
            </c:ext>
          </c:extLst>
        </c:ser>
        <c:ser>
          <c:idx val="2"/>
          <c:order val="2"/>
          <c:tx>
            <c:strRef>
              <c:f>'Table 10.69'!$S$11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10.69'!$V$11:$Z$11</c:f>
              <c:numCache>
                <c:formatCode>#,##0</c:formatCode>
                <c:ptCount val="5"/>
                <c:pt idx="0">
                  <c:v>2135</c:v>
                </c:pt>
                <c:pt idx="1">
                  <c:v>2082</c:v>
                </c:pt>
                <c:pt idx="2">
                  <c:v>2324</c:v>
                </c:pt>
                <c:pt idx="3">
                  <c:v>2600</c:v>
                </c:pt>
                <c:pt idx="4">
                  <c:v>2616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C6-4AE4-82CA-89CEF11CB6C0}"/>
            </c:ext>
          </c:extLst>
        </c:ser>
        <c:ser>
          <c:idx val="3"/>
          <c:order val="3"/>
          <c:tx>
            <c:strRef>
              <c:f>'Table 10.69'!$S$12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10.69'!$V$12:$Z$12</c:f>
              <c:numCache>
                <c:formatCode>#,##0</c:formatCode>
                <c:ptCount val="5"/>
                <c:pt idx="0">
                  <c:v>583</c:v>
                </c:pt>
                <c:pt idx="1">
                  <c:v>560</c:v>
                </c:pt>
                <c:pt idx="2">
                  <c:v>616</c:v>
                </c:pt>
                <c:pt idx="3">
                  <c:v>735</c:v>
                </c:pt>
                <c:pt idx="4">
                  <c:v>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C6-4AE4-82CA-89CEF11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10.69'!$AB$15:$AB$33</c:f>
              <c:numCache>
                <c:formatCode>0.0%</c:formatCode>
                <c:ptCount val="19"/>
                <c:pt idx="0">
                  <c:v>7.9767726161369193E-2</c:v>
                </c:pt>
                <c:pt idx="1">
                  <c:v>1.3753056234718826E-2</c:v>
                </c:pt>
                <c:pt idx="2">
                  <c:v>6.3569682151589244E-2</c:v>
                </c:pt>
                <c:pt idx="3">
                  <c:v>5.1955990220048896E-3</c:v>
                </c:pt>
                <c:pt idx="4">
                  <c:v>7.7322738386308071E-2</c:v>
                </c:pt>
                <c:pt idx="5">
                  <c:v>1.4669926650366748E-2</c:v>
                </c:pt>
                <c:pt idx="6">
                  <c:v>9.5354523227383858E-2</c:v>
                </c:pt>
                <c:pt idx="7">
                  <c:v>7.4266503667481665E-2</c:v>
                </c:pt>
                <c:pt idx="8">
                  <c:v>2.9951100244498777E-2</c:v>
                </c:pt>
                <c:pt idx="9">
                  <c:v>8.557457212713936E-3</c:v>
                </c:pt>
                <c:pt idx="10">
                  <c:v>2.5061124694376529E-2</c:v>
                </c:pt>
                <c:pt idx="11">
                  <c:v>1.7420537897310514E-2</c:v>
                </c:pt>
                <c:pt idx="12">
                  <c:v>4.676039119804401E-2</c:v>
                </c:pt>
                <c:pt idx="13">
                  <c:v>6.5709046454767731E-2</c:v>
                </c:pt>
                <c:pt idx="14">
                  <c:v>5.5623471882640586E-2</c:v>
                </c:pt>
                <c:pt idx="15">
                  <c:v>7.0599022004889975E-2</c:v>
                </c:pt>
                <c:pt idx="16">
                  <c:v>0.11246943765281174</c:v>
                </c:pt>
                <c:pt idx="17">
                  <c:v>1.0391198044009779E-2</c:v>
                </c:pt>
                <c:pt idx="18">
                  <c:v>3.4841075794621028E-2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F-4513-834E-C5739C7B18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7F-4513-834E-C5739C7B1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10.69'!$Z$44:$Z$60</c:f>
              <c:numCache>
                <c:formatCode>#,##0</c:formatCode>
                <c:ptCount val="17"/>
                <c:pt idx="0">
                  <c:v>7</c:v>
                </c:pt>
                <c:pt idx="1">
                  <c:v>33</c:v>
                </c:pt>
                <c:pt idx="2">
                  <c:v>86</c:v>
                </c:pt>
                <c:pt idx="3">
                  <c:v>109</c:v>
                </c:pt>
                <c:pt idx="4">
                  <c:v>108</c:v>
                </c:pt>
                <c:pt idx="5">
                  <c:v>123</c:v>
                </c:pt>
                <c:pt idx="6">
                  <c:v>131</c:v>
                </c:pt>
                <c:pt idx="7">
                  <c:v>136</c:v>
                </c:pt>
                <c:pt idx="8">
                  <c:v>149</c:v>
                </c:pt>
                <c:pt idx="9">
                  <c:v>160</c:v>
                </c:pt>
                <c:pt idx="10">
                  <c:v>191</c:v>
                </c:pt>
                <c:pt idx="11">
                  <c:v>195</c:v>
                </c:pt>
                <c:pt idx="12">
                  <c:v>123</c:v>
                </c:pt>
                <c:pt idx="13">
                  <c:v>45</c:v>
                </c:pt>
                <c:pt idx="14">
                  <c:v>16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7-4CA3-8154-90415EC6A6BC}"/>
            </c:ext>
          </c:extLst>
        </c:ser>
        <c:ser>
          <c:idx val="1"/>
          <c:order val="1"/>
          <c:tx>
            <c:strRef>
              <c:f>'Table 10.69'!$S$62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10.69'!$Z$63:$Z$79</c:f>
              <c:numCache>
                <c:formatCode>#,##0</c:formatCode>
                <c:ptCount val="17"/>
                <c:pt idx="0">
                  <c:v>5</c:v>
                </c:pt>
                <c:pt idx="1">
                  <c:v>48</c:v>
                </c:pt>
                <c:pt idx="2">
                  <c:v>82</c:v>
                </c:pt>
                <c:pt idx="3">
                  <c:v>124</c:v>
                </c:pt>
                <c:pt idx="4">
                  <c:v>116</c:v>
                </c:pt>
                <c:pt idx="5">
                  <c:v>149</c:v>
                </c:pt>
                <c:pt idx="6">
                  <c:v>106</c:v>
                </c:pt>
                <c:pt idx="7">
                  <c:v>128</c:v>
                </c:pt>
                <c:pt idx="8">
                  <c:v>196</c:v>
                </c:pt>
                <c:pt idx="9">
                  <c:v>208</c:v>
                </c:pt>
                <c:pt idx="10">
                  <c:v>209</c:v>
                </c:pt>
                <c:pt idx="11">
                  <c:v>165</c:v>
                </c:pt>
                <c:pt idx="12">
                  <c:v>78</c:v>
                </c:pt>
                <c:pt idx="13">
                  <c:v>25</c:v>
                </c:pt>
                <c:pt idx="14">
                  <c:v>17</c:v>
                </c:pt>
                <c:pt idx="15">
                  <c:v>4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7-4CA3-8154-90415EC6A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10.69'!$Z$83:$Z$90</c:f>
              <c:numCache>
                <c:formatCode>#,##0</c:formatCode>
                <c:ptCount val="8"/>
                <c:pt idx="0">
                  <c:v>131</c:v>
                </c:pt>
                <c:pt idx="1">
                  <c:v>91</c:v>
                </c:pt>
                <c:pt idx="2">
                  <c:v>192</c:v>
                </c:pt>
                <c:pt idx="3">
                  <c:v>58</c:v>
                </c:pt>
                <c:pt idx="4">
                  <c:v>27</c:v>
                </c:pt>
                <c:pt idx="5">
                  <c:v>58</c:v>
                </c:pt>
                <c:pt idx="6">
                  <c:v>99</c:v>
                </c:pt>
                <c:pt idx="7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6-465D-ABE1-2A9CA4D7081C}"/>
            </c:ext>
          </c:extLst>
        </c:ser>
        <c:ser>
          <c:idx val="1"/>
          <c:order val="1"/>
          <c:tx>
            <c:strRef>
              <c:f>'Table 10.69'!$S$92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10.69'!$Z$93:$Z$100</c:f>
              <c:numCache>
                <c:formatCode>#,##0</c:formatCode>
                <c:ptCount val="8"/>
                <c:pt idx="0">
                  <c:v>80</c:v>
                </c:pt>
                <c:pt idx="1">
                  <c:v>189</c:v>
                </c:pt>
                <c:pt idx="2">
                  <c:v>34</c:v>
                </c:pt>
                <c:pt idx="3">
                  <c:v>217</c:v>
                </c:pt>
                <c:pt idx="4">
                  <c:v>164</c:v>
                </c:pt>
                <c:pt idx="5">
                  <c:v>130</c:v>
                </c:pt>
                <c:pt idx="6">
                  <c:v>7</c:v>
                </c:pt>
                <c:pt idx="7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6-465D-ABE1-2A9CA4D70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10.7'!$Z$83:$Z$90</c:f>
              <c:numCache>
                <c:formatCode>#,##0</c:formatCode>
                <c:ptCount val="8"/>
                <c:pt idx="0">
                  <c:v>37</c:v>
                </c:pt>
                <c:pt idx="1">
                  <c:v>30</c:v>
                </c:pt>
                <c:pt idx="2">
                  <c:v>72</c:v>
                </c:pt>
                <c:pt idx="3">
                  <c:v>17</c:v>
                </c:pt>
                <c:pt idx="4">
                  <c:v>9</c:v>
                </c:pt>
                <c:pt idx="5">
                  <c:v>9</c:v>
                </c:pt>
                <c:pt idx="6">
                  <c:v>66</c:v>
                </c:pt>
                <c:pt idx="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0-426C-BAA6-5C5CB3249B1A}"/>
            </c:ext>
          </c:extLst>
        </c:ser>
        <c:ser>
          <c:idx val="1"/>
          <c:order val="1"/>
          <c:tx>
            <c:strRef>
              <c:f>'Table 10.7'!$S$92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10.7'!$Z$93:$Z$100</c:f>
              <c:numCache>
                <c:formatCode>#,##0</c:formatCode>
                <c:ptCount val="8"/>
                <c:pt idx="0">
                  <c:v>43</c:v>
                </c:pt>
                <c:pt idx="1">
                  <c:v>85</c:v>
                </c:pt>
                <c:pt idx="2">
                  <c:v>16</c:v>
                </c:pt>
                <c:pt idx="3">
                  <c:v>89</c:v>
                </c:pt>
                <c:pt idx="4">
                  <c:v>63</c:v>
                </c:pt>
                <c:pt idx="5">
                  <c:v>41</c:v>
                </c:pt>
                <c:pt idx="6">
                  <c:v>3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0-426C-BAA6-5C5CB3249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10.69'!$V$8:$Z$8</c:f>
              <c:numCache>
                <c:formatCode>#,##0</c:formatCode>
                <c:ptCount val="5"/>
                <c:pt idx="0">
                  <c:v>29791</c:v>
                </c:pt>
                <c:pt idx="1">
                  <c:v>35991</c:v>
                </c:pt>
                <c:pt idx="2">
                  <c:v>33888</c:v>
                </c:pt>
                <c:pt idx="3">
                  <c:v>35316.29</c:v>
                </c:pt>
                <c:pt idx="4">
                  <c:v>36799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12-4606-9FBF-5B1392B868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12-4606-9FBF-5B1392B86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10.70'!$U$4:$Y$4</c:f>
              <c:numCache>
                <c:formatCode>#,##0</c:formatCode>
                <c:ptCount val="5"/>
                <c:pt idx="1">
                  <c:v>5560</c:v>
                </c:pt>
                <c:pt idx="2">
                  <c:v>5753</c:v>
                </c:pt>
                <c:pt idx="3">
                  <c:v>6067</c:v>
                </c:pt>
                <c:pt idx="4">
                  <c:v>6828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AB-4A35-B6D0-26AD7AEF3FDA}"/>
            </c:ext>
          </c:extLst>
        </c:ser>
        <c:ser>
          <c:idx val="1"/>
          <c:order val="1"/>
          <c:tx>
            <c:strRef>
              <c:f>'Table 10.70'!$S$7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10.70'!$U$7:$Y$7</c:f>
              <c:numCache>
                <c:formatCode>#,##0</c:formatCode>
                <c:ptCount val="5"/>
                <c:pt idx="1">
                  <c:v>3907</c:v>
                </c:pt>
                <c:pt idx="2">
                  <c:v>4030</c:v>
                </c:pt>
                <c:pt idx="3">
                  <c:v>4328</c:v>
                </c:pt>
                <c:pt idx="4">
                  <c:v>4877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AB-4A35-B6D0-26AD7AEF3FDA}"/>
            </c:ext>
          </c:extLst>
        </c:ser>
        <c:ser>
          <c:idx val="2"/>
          <c:order val="2"/>
          <c:tx>
            <c:strRef>
              <c:f>'Table 10.70'!$S$11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10.70'!$U$11:$Y$11</c:f>
              <c:numCache>
                <c:formatCode>#,##0</c:formatCode>
                <c:ptCount val="5"/>
                <c:pt idx="1">
                  <c:v>4321</c:v>
                </c:pt>
                <c:pt idx="2">
                  <c:v>4336</c:v>
                </c:pt>
                <c:pt idx="3">
                  <c:v>4583</c:v>
                </c:pt>
                <c:pt idx="4">
                  <c:v>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AB-4A35-B6D0-26AD7AEF3FDA}"/>
            </c:ext>
          </c:extLst>
        </c:ser>
        <c:ser>
          <c:idx val="3"/>
          <c:order val="3"/>
          <c:tx>
            <c:strRef>
              <c:f>'Table 10.70'!$S$12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10.70'!$U$12:$Y$12</c:f>
              <c:numCache>
                <c:formatCode>#,##0</c:formatCode>
                <c:ptCount val="5"/>
                <c:pt idx="1">
                  <c:v>1235</c:v>
                </c:pt>
                <c:pt idx="2">
                  <c:v>1417</c:v>
                </c:pt>
                <c:pt idx="3">
                  <c:v>1484</c:v>
                </c:pt>
                <c:pt idx="4">
                  <c:v>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AB-4A35-B6D0-26AD7AEF3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10.70'!$AB$15:$AB$33</c:f>
              <c:numCache>
                <c:formatCode>0.0%</c:formatCode>
                <c:ptCount val="19"/>
                <c:pt idx="0">
                  <c:v>0.13340530536705736</c:v>
                </c:pt>
                <c:pt idx="1">
                  <c:v>1.4342998149290562E-2</c:v>
                </c:pt>
                <c:pt idx="2">
                  <c:v>4.6113510178901911E-2</c:v>
                </c:pt>
                <c:pt idx="3">
                  <c:v>3.2387415175817395E-3</c:v>
                </c:pt>
                <c:pt idx="4">
                  <c:v>5.351634793337446E-2</c:v>
                </c:pt>
                <c:pt idx="5">
                  <c:v>2.5293028994447873E-2</c:v>
                </c:pt>
                <c:pt idx="6">
                  <c:v>7.2794571252313381E-2</c:v>
                </c:pt>
                <c:pt idx="7">
                  <c:v>6.8476249228871064E-2</c:v>
                </c:pt>
                <c:pt idx="8">
                  <c:v>4.9506477483035161E-2</c:v>
                </c:pt>
                <c:pt idx="9">
                  <c:v>2.7760641579272056E-3</c:v>
                </c:pt>
                <c:pt idx="10">
                  <c:v>2.0820481184454041E-2</c:v>
                </c:pt>
                <c:pt idx="11">
                  <c:v>2.282541640962369E-2</c:v>
                </c:pt>
                <c:pt idx="12">
                  <c:v>3.593460826650216E-2</c:v>
                </c:pt>
                <c:pt idx="13">
                  <c:v>4.9198025909932143E-2</c:v>
                </c:pt>
                <c:pt idx="14">
                  <c:v>4.7347316471314002E-2</c:v>
                </c:pt>
                <c:pt idx="15">
                  <c:v>6.9247378161628625E-2</c:v>
                </c:pt>
                <c:pt idx="16">
                  <c:v>0.10317705120296114</c:v>
                </c:pt>
                <c:pt idx="17">
                  <c:v>7.8655151141270828E-3</c:v>
                </c:pt>
                <c:pt idx="18">
                  <c:v>2.9765576804441703E-2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4-44CF-A6E1-1AFFF5356E3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4-44CF-A6E1-1AFFF5356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10.70'!$Y$44:$Y$60</c:f>
              <c:numCache>
                <c:formatCode>#,##0</c:formatCode>
                <c:ptCount val="17"/>
                <c:pt idx="0">
                  <c:v>10</c:v>
                </c:pt>
                <c:pt idx="1">
                  <c:v>71</c:v>
                </c:pt>
                <c:pt idx="2">
                  <c:v>231</c:v>
                </c:pt>
                <c:pt idx="3">
                  <c:v>275</c:v>
                </c:pt>
                <c:pt idx="4">
                  <c:v>257</c:v>
                </c:pt>
                <c:pt idx="5">
                  <c:v>280</c:v>
                </c:pt>
                <c:pt idx="6">
                  <c:v>255</c:v>
                </c:pt>
                <c:pt idx="7">
                  <c:v>240</c:v>
                </c:pt>
                <c:pt idx="8">
                  <c:v>242</c:v>
                </c:pt>
                <c:pt idx="9">
                  <c:v>370</c:v>
                </c:pt>
                <c:pt idx="10">
                  <c:v>460</c:v>
                </c:pt>
                <c:pt idx="11">
                  <c:v>372</c:v>
                </c:pt>
                <c:pt idx="12">
                  <c:v>235</c:v>
                </c:pt>
                <c:pt idx="13">
                  <c:v>126</c:v>
                </c:pt>
                <c:pt idx="14">
                  <c:v>66</c:v>
                </c:pt>
                <c:pt idx="15">
                  <c:v>27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5-4C79-A076-8A7FBB9A5E49}"/>
            </c:ext>
          </c:extLst>
        </c:ser>
        <c:ser>
          <c:idx val="1"/>
          <c:order val="1"/>
          <c:tx>
            <c:strRef>
              <c:f>'Table 10.70'!$S$62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10.70'!$Y$63:$Y$79</c:f>
              <c:numCache>
                <c:formatCode>#,##0</c:formatCode>
                <c:ptCount val="17"/>
                <c:pt idx="0">
                  <c:v>5</c:v>
                </c:pt>
                <c:pt idx="1">
                  <c:v>66</c:v>
                </c:pt>
                <c:pt idx="2">
                  <c:v>202</c:v>
                </c:pt>
                <c:pt idx="3">
                  <c:v>245</c:v>
                </c:pt>
                <c:pt idx="4">
                  <c:v>220</c:v>
                </c:pt>
                <c:pt idx="5">
                  <c:v>229</c:v>
                </c:pt>
                <c:pt idx="6">
                  <c:v>221</c:v>
                </c:pt>
                <c:pt idx="7">
                  <c:v>270</c:v>
                </c:pt>
                <c:pt idx="8">
                  <c:v>284</c:v>
                </c:pt>
                <c:pt idx="9">
                  <c:v>348</c:v>
                </c:pt>
                <c:pt idx="10">
                  <c:v>395</c:v>
                </c:pt>
                <c:pt idx="11">
                  <c:v>357</c:v>
                </c:pt>
                <c:pt idx="12">
                  <c:v>175</c:v>
                </c:pt>
                <c:pt idx="13">
                  <c:v>88</c:v>
                </c:pt>
                <c:pt idx="14">
                  <c:v>52</c:v>
                </c:pt>
                <c:pt idx="15">
                  <c:v>20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5-4C79-A076-8A7FBB9A5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10.70'!$Y$83:$Y$90</c:f>
              <c:numCache>
                <c:formatCode>#,##0</c:formatCode>
                <c:ptCount val="8"/>
                <c:pt idx="0">
                  <c:v>185</c:v>
                </c:pt>
                <c:pt idx="1">
                  <c:v>149</c:v>
                </c:pt>
                <c:pt idx="2">
                  <c:v>356</c:v>
                </c:pt>
                <c:pt idx="3">
                  <c:v>84</c:v>
                </c:pt>
                <c:pt idx="4">
                  <c:v>59</c:v>
                </c:pt>
                <c:pt idx="5">
                  <c:v>78</c:v>
                </c:pt>
                <c:pt idx="6">
                  <c:v>297</c:v>
                </c:pt>
                <c:pt idx="7">
                  <c:v>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9-4C8F-8042-5EE92E6C4EBF}"/>
            </c:ext>
          </c:extLst>
        </c:ser>
        <c:ser>
          <c:idx val="1"/>
          <c:order val="1"/>
          <c:tx>
            <c:strRef>
              <c:f>'Table 10.70'!$S$92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10.70'!$Y$93:$Y$100</c:f>
              <c:numCache>
                <c:formatCode>#,##0</c:formatCode>
                <c:ptCount val="8"/>
                <c:pt idx="0">
                  <c:v>121</c:v>
                </c:pt>
                <c:pt idx="1">
                  <c:v>329</c:v>
                </c:pt>
                <c:pt idx="2">
                  <c:v>64</c:v>
                </c:pt>
                <c:pt idx="3">
                  <c:v>366</c:v>
                </c:pt>
                <c:pt idx="4">
                  <c:v>249</c:v>
                </c:pt>
                <c:pt idx="5">
                  <c:v>245</c:v>
                </c:pt>
                <c:pt idx="6">
                  <c:v>19</c:v>
                </c:pt>
                <c:pt idx="7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C9-4C8F-8042-5EE92E6C4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10.70'!$U$8:$Y$8</c:f>
              <c:numCache>
                <c:formatCode>#,##0</c:formatCode>
                <c:ptCount val="5"/>
                <c:pt idx="1">
                  <c:v>26771</c:v>
                </c:pt>
                <c:pt idx="2">
                  <c:v>27980</c:v>
                </c:pt>
                <c:pt idx="3">
                  <c:v>28342.84</c:v>
                </c:pt>
                <c:pt idx="4">
                  <c:v>30019.5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14-4AA1-96EC-804F7B7A99D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14-4AA1-96EC-804F7B7A9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10.70'!$V$4:$Z$4</c:f>
              <c:numCache>
                <c:formatCode>#,##0</c:formatCode>
                <c:ptCount val="5"/>
                <c:pt idx="0">
                  <c:v>5560</c:v>
                </c:pt>
                <c:pt idx="1">
                  <c:v>5753</c:v>
                </c:pt>
                <c:pt idx="2">
                  <c:v>6067</c:v>
                </c:pt>
                <c:pt idx="3">
                  <c:v>6828</c:v>
                </c:pt>
                <c:pt idx="4">
                  <c:v>6486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7-4AE4-B7B8-61D51BA17E00}"/>
            </c:ext>
          </c:extLst>
        </c:ser>
        <c:ser>
          <c:idx val="1"/>
          <c:order val="1"/>
          <c:tx>
            <c:strRef>
              <c:f>'Table 10.70'!$S$7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10.70'!$V$7:$Z$7</c:f>
              <c:numCache>
                <c:formatCode>#,##0</c:formatCode>
                <c:ptCount val="5"/>
                <c:pt idx="0">
                  <c:v>3907</c:v>
                </c:pt>
                <c:pt idx="1">
                  <c:v>4030</c:v>
                </c:pt>
                <c:pt idx="2">
                  <c:v>4328</c:v>
                </c:pt>
                <c:pt idx="3">
                  <c:v>4877</c:v>
                </c:pt>
                <c:pt idx="4">
                  <c:v>4570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67-4AE4-B7B8-61D51BA17E00}"/>
            </c:ext>
          </c:extLst>
        </c:ser>
        <c:ser>
          <c:idx val="2"/>
          <c:order val="2"/>
          <c:tx>
            <c:strRef>
              <c:f>'Table 10.70'!$S$11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10.70'!$V$11:$Z$11</c:f>
              <c:numCache>
                <c:formatCode>#,##0</c:formatCode>
                <c:ptCount val="5"/>
                <c:pt idx="0">
                  <c:v>4321</c:v>
                </c:pt>
                <c:pt idx="1">
                  <c:v>4336</c:v>
                </c:pt>
                <c:pt idx="2">
                  <c:v>4583</c:v>
                </c:pt>
                <c:pt idx="3">
                  <c:v>5025</c:v>
                </c:pt>
                <c:pt idx="4">
                  <c:v>4925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67-4AE4-B7B8-61D51BA17E00}"/>
            </c:ext>
          </c:extLst>
        </c:ser>
        <c:ser>
          <c:idx val="3"/>
          <c:order val="3"/>
          <c:tx>
            <c:strRef>
              <c:f>'Table 10.70'!$S$12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10.70'!$V$12:$Z$12</c:f>
              <c:numCache>
                <c:formatCode>#,##0</c:formatCode>
                <c:ptCount val="5"/>
                <c:pt idx="0">
                  <c:v>1235</c:v>
                </c:pt>
                <c:pt idx="1">
                  <c:v>1417</c:v>
                </c:pt>
                <c:pt idx="2">
                  <c:v>1484</c:v>
                </c:pt>
                <c:pt idx="3">
                  <c:v>1800</c:v>
                </c:pt>
                <c:pt idx="4">
                  <c:v>1560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67-4AE4-B7B8-61D51BA1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10.70'!$AB$15:$AB$33</c:f>
              <c:numCache>
                <c:formatCode>0.0%</c:formatCode>
                <c:ptCount val="19"/>
                <c:pt idx="0">
                  <c:v>0.13340530536705736</c:v>
                </c:pt>
                <c:pt idx="1">
                  <c:v>1.4342998149290562E-2</c:v>
                </c:pt>
                <c:pt idx="2">
                  <c:v>4.6113510178901911E-2</c:v>
                </c:pt>
                <c:pt idx="3">
                  <c:v>3.2387415175817395E-3</c:v>
                </c:pt>
                <c:pt idx="4">
                  <c:v>5.351634793337446E-2</c:v>
                </c:pt>
                <c:pt idx="5">
                  <c:v>2.5293028994447873E-2</c:v>
                </c:pt>
                <c:pt idx="6">
                  <c:v>7.2794571252313381E-2</c:v>
                </c:pt>
                <c:pt idx="7">
                  <c:v>6.8476249228871064E-2</c:v>
                </c:pt>
                <c:pt idx="8">
                  <c:v>4.9506477483035161E-2</c:v>
                </c:pt>
                <c:pt idx="9">
                  <c:v>2.7760641579272056E-3</c:v>
                </c:pt>
                <c:pt idx="10">
                  <c:v>2.0820481184454041E-2</c:v>
                </c:pt>
                <c:pt idx="11">
                  <c:v>2.282541640962369E-2</c:v>
                </c:pt>
                <c:pt idx="12">
                  <c:v>3.593460826650216E-2</c:v>
                </c:pt>
                <c:pt idx="13">
                  <c:v>4.9198025909932143E-2</c:v>
                </c:pt>
                <c:pt idx="14">
                  <c:v>4.7347316471314002E-2</c:v>
                </c:pt>
                <c:pt idx="15">
                  <c:v>6.9247378161628625E-2</c:v>
                </c:pt>
                <c:pt idx="16">
                  <c:v>0.10317705120296114</c:v>
                </c:pt>
                <c:pt idx="17">
                  <c:v>7.8655151141270828E-3</c:v>
                </c:pt>
                <c:pt idx="18">
                  <c:v>2.9765576804441703E-2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A-4D91-A016-20497FF49C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BA-4D91-A016-20497FF49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10.70'!$Z$44:$Z$60</c:f>
              <c:numCache>
                <c:formatCode>#,##0</c:formatCode>
                <c:ptCount val="17"/>
                <c:pt idx="0">
                  <c:v>0</c:v>
                </c:pt>
                <c:pt idx="1">
                  <c:v>71</c:v>
                </c:pt>
                <c:pt idx="2">
                  <c:v>244</c:v>
                </c:pt>
                <c:pt idx="3">
                  <c:v>247</c:v>
                </c:pt>
                <c:pt idx="4">
                  <c:v>280</c:v>
                </c:pt>
                <c:pt idx="5">
                  <c:v>243</c:v>
                </c:pt>
                <c:pt idx="6">
                  <c:v>294</c:v>
                </c:pt>
                <c:pt idx="7">
                  <c:v>224</c:v>
                </c:pt>
                <c:pt idx="8">
                  <c:v>219</c:v>
                </c:pt>
                <c:pt idx="9">
                  <c:v>350</c:v>
                </c:pt>
                <c:pt idx="10">
                  <c:v>412</c:v>
                </c:pt>
                <c:pt idx="11">
                  <c:v>353</c:v>
                </c:pt>
                <c:pt idx="12">
                  <c:v>229</c:v>
                </c:pt>
                <c:pt idx="13">
                  <c:v>96</c:v>
                </c:pt>
                <c:pt idx="14">
                  <c:v>52</c:v>
                </c:pt>
                <c:pt idx="15">
                  <c:v>27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59-437D-8DCB-E6F9E8D54857}"/>
            </c:ext>
          </c:extLst>
        </c:ser>
        <c:ser>
          <c:idx val="1"/>
          <c:order val="1"/>
          <c:tx>
            <c:strRef>
              <c:f>'Table 10.70'!$S$62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10.70'!$Z$63:$Z$79</c:f>
              <c:numCache>
                <c:formatCode>#,##0</c:formatCode>
                <c:ptCount val="17"/>
                <c:pt idx="0">
                  <c:v>13</c:v>
                </c:pt>
                <c:pt idx="1">
                  <c:v>58</c:v>
                </c:pt>
                <c:pt idx="2">
                  <c:v>198</c:v>
                </c:pt>
                <c:pt idx="3">
                  <c:v>254</c:v>
                </c:pt>
                <c:pt idx="4">
                  <c:v>232</c:v>
                </c:pt>
                <c:pt idx="5">
                  <c:v>245</c:v>
                </c:pt>
                <c:pt idx="6">
                  <c:v>209</c:v>
                </c:pt>
                <c:pt idx="7">
                  <c:v>256</c:v>
                </c:pt>
                <c:pt idx="8">
                  <c:v>291</c:v>
                </c:pt>
                <c:pt idx="9">
                  <c:v>335</c:v>
                </c:pt>
                <c:pt idx="10">
                  <c:v>389</c:v>
                </c:pt>
                <c:pt idx="11">
                  <c:v>358</c:v>
                </c:pt>
                <c:pt idx="12">
                  <c:v>153</c:v>
                </c:pt>
                <c:pt idx="13">
                  <c:v>75</c:v>
                </c:pt>
                <c:pt idx="14">
                  <c:v>36</c:v>
                </c:pt>
                <c:pt idx="15">
                  <c:v>18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59-437D-8DCB-E6F9E8D54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10.70'!$Z$83:$Z$90</c:f>
              <c:numCache>
                <c:formatCode>#,##0</c:formatCode>
                <c:ptCount val="8"/>
                <c:pt idx="0">
                  <c:v>176</c:v>
                </c:pt>
                <c:pt idx="1">
                  <c:v>147</c:v>
                </c:pt>
                <c:pt idx="2">
                  <c:v>333</c:v>
                </c:pt>
                <c:pt idx="3">
                  <c:v>96</c:v>
                </c:pt>
                <c:pt idx="4">
                  <c:v>58</c:v>
                </c:pt>
                <c:pt idx="5">
                  <c:v>69</c:v>
                </c:pt>
                <c:pt idx="6">
                  <c:v>278</c:v>
                </c:pt>
                <c:pt idx="7">
                  <c:v>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9-4418-A920-84C0A2EB76B7}"/>
            </c:ext>
          </c:extLst>
        </c:ser>
        <c:ser>
          <c:idx val="1"/>
          <c:order val="1"/>
          <c:tx>
            <c:strRef>
              <c:f>'Table 10.70'!$S$92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10.70'!$Z$93:$Z$100</c:f>
              <c:numCache>
                <c:formatCode>#,##0</c:formatCode>
                <c:ptCount val="8"/>
                <c:pt idx="0">
                  <c:v>125</c:v>
                </c:pt>
                <c:pt idx="1">
                  <c:v>306</c:v>
                </c:pt>
                <c:pt idx="2">
                  <c:v>57</c:v>
                </c:pt>
                <c:pt idx="3">
                  <c:v>377</c:v>
                </c:pt>
                <c:pt idx="4">
                  <c:v>263</c:v>
                </c:pt>
                <c:pt idx="5">
                  <c:v>244</c:v>
                </c:pt>
                <c:pt idx="6">
                  <c:v>33</c:v>
                </c:pt>
                <c:pt idx="7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9-4418-A920-84C0A2EB7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10.1'!$AB$15:$AB$33</c:f>
              <c:numCache>
                <c:formatCode>0.0%</c:formatCode>
                <c:ptCount val="19"/>
                <c:pt idx="0">
                  <c:v>2.3429291868039503E-2</c:v>
                </c:pt>
                <c:pt idx="1">
                  <c:v>6.1987812565665055E-3</c:v>
                </c:pt>
                <c:pt idx="2">
                  <c:v>3.8611052742172726E-2</c:v>
                </c:pt>
                <c:pt idx="3">
                  <c:v>4.9380121874343349E-3</c:v>
                </c:pt>
                <c:pt idx="4">
                  <c:v>3.1309098550115572E-2</c:v>
                </c:pt>
                <c:pt idx="5">
                  <c:v>2.4952721159907543E-2</c:v>
                </c:pt>
                <c:pt idx="6">
                  <c:v>6.2303004832948101E-2</c:v>
                </c:pt>
                <c:pt idx="7">
                  <c:v>0.14425299432653918</c:v>
                </c:pt>
                <c:pt idx="8">
                  <c:v>1.7913427190586258E-2</c:v>
                </c:pt>
                <c:pt idx="9">
                  <c:v>2.4847657070813198E-2</c:v>
                </c:pt>
                <c:pt idx="10">
                  <c:v>3.0100861525530574E-2</c:v>
                </c:pt>
                <c:pt idx="11">
                  <c:v>1.7440638789661695E-2</c:v>
                </c:pt>
                <c:pt idx="12">
                  <c:v>0.10826854381172515</c:v>
                </c:pt>
                <c:pt idx="13">
                  <c:v>8.7570918260138686E-2</c:v>
                </c:pt>
                <c:pt idx="14">
                  <c:v>6.5034671149401133E-2</c:v>
                </c:pt>
                <c:pt idx="15">
                  <c:v>9.6921622189535622E-2</c:v>
                </c:pt>
                <c:pt idx="16">
                  <c:v>0.11888001681025426</c:v>
                </c:pt>
                <c:pt idx="17">
                  <c:v>2.7894515654549274E-2</c:v>
                </c:pt>
                <c:pt idx="18">
                  <c:v>2.8524900189115361E-2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0-495D-B80E-2A4129F5F64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E0-495D-B80E-2A4129F5F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10.7'!$V$8:$Z$8</c:f>
              <c:numCache>
                <c:formatCode>#,##0</c:formatCode>
                <c:ptCount val="5"/>
                <c:pt idx="0">
                  <c:v>30296</c:v>
                </c:pt>
                <c:pt idx="1">
                  <c:v>32322.21</c:v>
                </c:pt>
                <c:pt idx="2">
                  <c:v>33261.5</c:v>
                </c:pt>
                <c:pt idx="3">
                  <c:v>35774.35</c:v>
                </c:pt>
                <c:pt idx="4">
                  <c:v>33956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F-4BB6-8FCE-50D5833BA12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F-4BB6-8FCE-50D5833BA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10.70'!$V$8:$Z$8</c:f>
              <c:numCache>
                <c:formatCode>#,##0</c:formatCode>
                <c:ptCount val="5"/>
                <c:pt idx="0">
                  <c:v>26771</c:v>
                </c:pt>
                <c:pt idx="1">
                  <c:v>27980</c:v>
                </c:pt>
                <c:pt idx="2">
                  <c:v>28342.84</c:v>
                </c:pt>
                <c:pt idx="3">
                  <c:v>30019.5</c:v>
                </c:pt>
                <c:pt idx="4">
                  <c:v>30621.5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D8-4D5D-B799-C750EB837E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D8-4D5D-B799-C750EB837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10.8'!$U$4:$Y$4</c:f>
              <c:numCache>
                <c:formatCode>#,##0</c:formatCode>
                <c:ptCount val="5"/>
                <c:pt idx="1">
                  <c:v>6322</c:v>
                </c:pt>
                <c:pt idx="2">
                  <c:v>7341</c:v>
                </c:pt>
                <c:pt idx="3">
                  <c:v>7529</c:v>
                </c:pt>
                <c:pt idx="4">
                  <c:v>8447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B80-887E-87D0A3E1A99E}"/>
            </c:ext>
          </c:extLst>
        </c:ser>
        <c:ser>
          <c:idx val="1"/>
          <c:order val="1"/>
          <c:tx>
            <c:strRef>
              <c:f>'Table 10.8'!$S$7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10.8'!$U$7:$Y$7</c:f>
              <c:numCache>
                <c:formatCode>#,##0</c:formatCode>
                <c:ptCount val="5"/>
                <c:pt idx="1">
                  <c:v>4415</c:v>
                </c:pt>
                <c:pt idx="2">
                  <c:v>5054</c:v>
                </c:pt>
                <c:pt idx="3">
                  <c:v>5221</c:v>
                </c:pt>
                <c:pt idx="4">
                  <c:v>5800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B80-887E-87D0A3E1A99E}"/>
            </c:ext>
          </c:extLst>
        </c:ser>
        <c:ser>
          <c:idx val="2"/>
          <c:order val="2"/>
          <c:tx>
            <c:strRef>
              <c:f>'Table 10.8'!$S$11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10.8'!$U$11:$Y$11</c:f>
              <c:numCache>
                <c:formatCode>#,##0</c:formatCode>
                <c:ptCount val="5"/>
                <c:pt idx="1">
                  <c:v>5542</c:v>
                </c:pt>
                <c:pt idx="2">
                  <c:v>6244</c:v>
                </c:pt>
                <c:pt idx="3">
                  <c:v>6381</c:v>
                </c:pt>
                <c:pt idx="4">
                  <c:v>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1-4B80-887E-87D0A3E1A99E}"/>
            </c:ext>
          </c:extLst>
        </c:ser>
        <c:ser>
          <c:idx val="3"/>
          <c:order val="3"/>
          <c:tx>
            <c:strRef>
              <c:f>'Table 10.8'!$S$12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10.8'!$U$12:$Y$12</c:f>
              <c:numCache>
                <c:formatCode>#,##0</c:formatCode>
                <c:ptCount val="5"/>
                <c:pt idx="1">
                  <c:v>777</c:v>
                </c:pt>
                <c:pt idx="2">
                  <c:v>1091</c:v>
                </c:pt>
                <c:pt idx="3">
                  <c:v>1148</c:v>
                </c:pt>
                <c:pt idx="4">
                  <c:v>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1-4B80-887E-87D0A3E1A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10.8'!$AB$15:$AB$33</c:f>
              <c:numCache>
                <c:formatCode>0.0%</c:formatCode>
                <c:ptCount val="19"/>
                <c:pt idx="0">
                  <c:v>0.10290037831021438</c:v>
                </c:pt>
                <c:pt idx="1">
                  <c:v>3.1525851197982345E-3</c:v>
                </c:pt>
                <c:pt idx="2">
                  <c:v>0.12030264817150063</c:v>
                </c:pt>
                <c:pt idx="3">
                  <c:v>1.0592686002522068E-2</c:v>
                </c:pt>
                <c:pt idx="4">
                  <c:v>4.0479192938209334E-2</c:v>
                </c:pt>
                <c:pt idx="5">
                  <c:v>2.4716267339218161E-2</c:v>
                </c:pt>
                <c:pt idx="6">
                  <c:v>8.3606557377049182E-2</c:v>
                </c:pt>
                <c:pt idx="7">
                  <c:v>6.9735182849936947E-2</c:v>
                </c:pt>
                <c:pt idx="8">
                  <c:v>3.530895334174023E-2</c:v>
                </c:pt>
                <c:pt idx="9">
                  <c:v>2.648171500630517E-3</c:v>
                </c:pt>
                <c:pt idx="10">
                  <c:v>1.4123581336696091E-2</c:v>
                </c:pt>
                <c:pt idx="11">
                  <c:v>9.9621689785624207E-3</c:v>
                </c:pt>
                <c:pt idx="12">
                  <c:v>2.7742749054224466E-2</c:v>
                </c:pt>
                <c:pt idx="13">
                  <c:v>8.1841109709962168E-2</c:v>
                </c:pt>
                <c:pt idx="14">
                  <c:v>5.1071878940731397E-2</c:v>
                </c:pt>
                <c:pt idx="15">
                  <c:v>6.683480453972257E-2</c:v>
                </c:pt>
                <c:pt idx="16">
                  <c:v>0.12471626733921816</c:v>
                </c:pt>
                <c:pt idx="17">
                  <c:v>5.0441361916771753E-3</c:v>
                </c:pt>
                <c:pt idx="18">
                  <c:v>2.6733921815889031E-2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4-46F8-95D3-135A8FC196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4-46F8-95D3-135A8FC19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10.8'!$Y$44:$Y$60</c:f>
              <c:numCache>
                <c:formatCode>#,##0</c:formatCode>
                <c:ptCount val="17"/>
                <c:pt idx="0">
                  <c:v>9</c:v>
                </c:pt>
                <c:pt idx="1">
                  <c:v>79</c:v>
                </c:pt>
                <c:pt idx="2">
                  <c:v>301</c:v>
                </c:pt>
                <c:pt idx="3">
                  <c:v>430</c:v>
                </c:pt>
                <c:pt idx="4">
                  <c:v>534</c:v>
                </c:pt>
                <c:pt idx="5">
                  <c:v>349</c:v>
                </c:pt>
                <c:pt idx="6">
                  <c:v>374</c:v>
                </c:pt>
                <c:pt idx="7">
                  <c:v>368</c:v>
                </c:pt>
                <c:pt idx="8">
                  <c:v>446</c:v>
                </c:pt>
                <c:pt idx="9">
                  <c:v>359</c:v>
                </c:pt>
                <c:pt idx="10">
                  <c:v>460</c:v>
                </c:pt>
                <c:pt idx="11">
                  <c:v>397</c:v>
                </c:pt>
                <c:pt idx="12">
                  <c:v>193</c:v>
                </c:pt>
                <c:pt idx="13">
                  <c:v>92</c:v>
                </c:pt>
                <c:pt idx="14">
                  <c:v>29</c:v>
                </c:pt>
                <c:pt idx="15">
                  <c:v>21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E-462F-AA08-BB18FAE29ACF}"/>
            </c:ext>
          </c:extLst>
        </c:ser>
        <c:ser>
          <c:idx val="1"/>
          <c:order val="1"/>
          <c:tx>
            <c:strRef>
              <c:f>'Table 10.8'!$S$62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10.8'!$Y$63:$Y$79</c:f>
              <c:numCache>
                <c:formatCode>#,##0</c:formatCode>
                <c:ptCount val="17"/>
                <c:pt idx="0">
                  <c:v>5</c:v>
                </c:pt>
                <c:pt idx="1">
                  <c:v>97</c:v>
                </c:pt>
                <c:pt idx="2">
                  <c:v>332</c:v>
                </c:pt>
                <c:pt idx="3">
                  <c:v>364</c:v>
                </c:pt>
                <c:pt idx="4">
                  <c:v>366</c:v>
                </c:pt>
                <c:pt idx="5">
                  <c:v>318</c:v>
                </c:pt>
                <c:pt idx="6">
                  <c:v>326</c:v>
                </c:pt>
                <c:pt idx="7">
                  <c:v>338</c:v>
                </c:pt>
                <c:pt idx="8">
                  <c:v>409</c:v>
                </c:pt>
                <c:pt idx="9">
                  <c:v>403</c:v>
                </c:pt>
                <c:pt idx="10">
                  <c:v>456</c:v>
                </c:pt>
                <c:pt idx="11">
                  <c:v>304</c:v>
                </c:pt>
                <c:pt idx="12">
                  <c:v>156</c:v>
                </c:pt>
                <c:pt idx="13">
                  <c:v>58</c:v>
                </c:pt>
                <c:pt idx="14">
                  <c:v>30</c:v>
                </c:pt>
                <c:pt idx="15">
                  <c:v>16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E-462F-AA08-BB18FAE29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10.8'!$Y$83:$Y$90</c:f>
              <c:numCache>
                <c:formatCode>#,##0</c:formatCode>
                <c:ptCount val="8"/>
                <c:pt idx="0">
                  <c:v>209</c:v>
                </c:pt>
                <c:pt idx="1">
                  <c:v>215</c:v>
                </c:pt>
                <c:pt idx="2">
                  <c:v>438</c:v>
                </c:pt>
                <c:pt idx="3">
                  <c:v>141</c:v>
                </c:pt>
                <c:pt idx="4">
                  <c:v>84</c:v>
                </c:pt>
                <c:pt idx="5">
                  <c:v>142</c:v>
                </c:pt>
                <c:pt idx="6">
                  <c:v>345</c:v>
                </c:pt>
                <c:pt idx="7">
                  <c:v>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E7-4374-B958-BDC6CB57D63F}"/>
            </c:ext>
          </c:extLst>
        </c:ser>
        <c:ser>
          <c:idx val="1"/>
          <c:order val="1"/>
          <c:tx>
            <c:strRef>
              <c:f>'Table 10.8'!$S$92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10.8'!$Y$93:$Y$100</c:f>
              <c:numCache>
                <c:formatCode>#,##0</c:formatCode>
                <c:ptCount val="8"/>
                <c:pt idx="0">
                  <c:v>159</c:v>
                </c:pt>
                <c:pt idx="1">
                  <c:v>391</c:v>
                </c:pt>
                <c:pt idx="2">
                  <c:v>108</c:v>
                </c:pt>
                <c:pt idx="3">
                  <c:v>467</c:v>
                </c:pt>
                <c:pt idx="4">
                  <c:v>397</c:v>
                </c:pt>
                <c:pt idx="5">
                  <c:v>252</c:v>
                </c:pt>
                <c:pt idx="6">
                  <c:v>23</c:v>
                </c:pt>
                <c:pt idx="7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E7-4374-B958-BDC6CB57D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10.8'!$U$8:$Y$8</c:f>
              <c:numCache>
                <c:formatCode>#,##0</c:formatCode>
                <c:ptCount val="5"/>
                <c:pt idx="1">
                  <c:v>35943.230000000003</c:v>
                </c:pt>
                <c:pt idx="2">
                  <c:v>36508.5</c:v>
                </c:pt>
                <c:pt idx="3">
                  <c:v>37630</c:v>
                </c:pt>
                <c:pt idx="4">
                  <c:v>36991.99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8-4B99-9C4D-C7427E71E2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8-4B99-9C4D-C7427E71E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10.8'!$V$4:$Z$4</c:f>
              <c:numCache>
                <c:formatCode>#,##0</c:formatCode>
                <c:ptCount val="5"/>
                <c:pt idx="0">
                  <c:v>6322</c:v>
                </c:pt>
                <c:pt idx="1">
                  <c:v>7341</c:v>
                </c:pt>
                <c:pt idx="2">
                  <c:v>7529</c:v>
                </c:pt>
                <c:pt idx="3">
                  <c:v>8447</c:v>
                </c:pt>
                <c:pt idx="4">
                  <c:v>7932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F-4FBD-8473-3A30E8CDD703}"/>
            </c:ext>
          </c:extLst>
        </c:ser>
        <c:ser>
          <c:idx val="1"/>
          <c:order val="1"/>
          <c:tx>
            <c:strRef>
              <c:f>'Table 10.8'!$S$7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10.8'!$V$7:$Z$7</c:f>
              <c:numCache>
                <c:formatCode>#,##0</c:formatCode>
                <c:ptCount val="5"/>
                <c:pt idx="0">
                  <c:v>4415</c:v>
                </c:pt>
                <c:pt idx="1">
                  <c:v>5054</c:v>
                </c:pt>
                <c:pt idx="2">
                  <c:v>5221</c:v>
                </c:pt>
                <c:pt idx="3">
                  <c:v>5800</c:v>
                </c:pt>
                <c:pt idx="4">
                  <c:v>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8F-4FBD-8473-3A30E8CDD703}"/>
            </c:ext>
          </c:extLst>
        </c:ser>
        <c:ser>
          <c:idx val="2"/>
          <c:order val="2"/>
          <c:tx>
            <c:strRef>
              <c:f>'Table 10.8'!$S$11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10.8'!$V$11:$Z$11</c:f>
              <c:numCache>
                <c:formatCode>#,##0</c:formatCode>
                <c:ptCount val="5"/>
                <c:pt idx="0">
                  <c:v>5542</c:v>
                </c:pt>
                <c:pt idx="1">
                  <c:v>6244</c:v>
                </c:pt>
                <c:pt idx="2">
                  <c:v>6381</c:v>
                </c:pt>
                <c:pt idx="3">
                  <c:v>7145</c:v>
                </c:pt>
                <c:pt idx="4">
                  <c:v>6788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8F-4FBD-8473-3A30E8CDD703}"/>
            </c:ext>
          </c:extLst>
        </c:ser>
        <c:ser>
          <c:idx val="3"/>
          <c:order val="3"/>
          <c:tx>
            <c:strRef>
              <c:f>'Table 10.8'!$S$12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10.8'!$V$12:$Z$12</c:f>
              <c:numCache>
                <c:formatCode>#,##0</c:formatCode>
                <c:ptCount val="5"/>
                <c:pt idx="0">
                  <c:v>777</c:v>
                </c:pt>
                <c:pt idx="1">
                  <c:v>1091</c:v>
                </c:pt>
                <c:pt idx="2">
                  <c:v>1148</c:v>
                </c:pt>
                <c:pt idx="3">
                  <c:v>1295</c:v>
                </c:pt>
                <c:pt idx="4">
                  <c:v>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8F-4FBD-8473-3A30E8CD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10.8'!$AB$15:$AB$33</c:f>
              <c:numCache>
                <c:formatCode>0.0%</c:formatCode>
                <c:ptCount val="19"/>
                <c:pt idx="0">
                  <c:v>0.10290037831021438</c:v>
                </c:pt>
                <c:pt idx="1">
                  <c:v>3.1525851197982345E-3</c:v>
                </c:pt>
                <c:pt idx="2">
                  <c:v>0.12030264817150063</c:v>
                </c:pt>
                <c:pt idx="3">
                  <c:v>1.0592686002522068E-2</c:v>
                </c:pt>
                <c:pt idx="4">
                  <c:v>4.0479192938209334E-2</c:v>
                </c:pt>
                <c:pt idx="5">
                  <c:v>2.4716267339218161E-2</c:v>
                </c:pt>
                <c:pt idx="6">
                  <c:v>8.3606557377049182E-2</c:v>
                </c:pt>
                <c:pt idx="7">
                  <c:v>6.9735182849936947E-2</c:v>
                </c:pt>
                <c:pt idx="8">
                  <c:v>3.530895334174023E-2</c:v>
                </c:pt>
                <c:pt idx="9">
                  <c:v>2.648171500630517E-3</c:v>
                </c:pt>
                <c:pt idx="10">
                  <c:v>1.4123581336696091E-2</c:v>
                </c:pt>
                <c:pt idx="11">
                  <c:v>9.9621689785624207E-3</c:v>
                </c:pt>
                <c:pt idx="12">
                  <c:v>2.7742749054224466E-2</c:v>
                </c:pt>
                <c:pt idx="13">
                  <c:v>8.1841109709962168E-2</c:v>
                </c:pt>
                <c:pt idx="14">
                  <c:v>5.1071878940731397E-2</c:v>
                </c:pt>
                <c:pt idx="15">
                  <c:v>6.683480453972257E-2</c:v>
                </c:pt>
                <c:pt idx="16">
                  <c:v>0.12471626733921816</c:v>
                </c:pt>
                <c:pt idx="17">
                  <c:v>5.0441361916771753E-3</c:v>
                </c:pt>
                <c:pt idx="18">
                  <c:v>2.6733921815889031E-2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3-4FBA-87CE-0AC2B15B5D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3-4FBA-87CE-0AC2B15B5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10.8'!$Z$44:$Z$60</c:f>
              <c:numCache>
                <c:formatCode>#,##0</c:formatCode>
                <c:ptCount val="17"/>
                <c:pt idx="0">
                  <c:v>5</c:v>
                </c:pt>
                <c:pt idx="1">
                  <c:v>85</c:v>
                </c:pt>
                <c:pt idx="2">
                  <c:v>248</c:v>
                </c:pt>
                <c:pt idx="3">
                  <c:v>398</c:v>
                </c:pt>
                <c:pt idx="4">
                  <c:v>497</c:v>
                </c:pt>
                <c:pt idx="5">
                  <c:v>354</c:v>
                </c:pt>
                <c:pt idx="6">
                  <c:v>398</c:v>
                </c:pt>
                <c:pt idx="7">
                  <c:v>335</c:v>
                </c:pt>
                <c:pt idx="8">
                  <c:v>393</c:v>
                </c:pt>
                <c:pt idx="9">
                  <c:v>349</c:v>
                </c:pt>
                <c:pt idx="10">
                  <c:v>417</c:v>
                </c:pt>
                <c:pt idx="11">
                  <c:v>359</c:v>
                </c:pt>
                <c:pt idx="12">
                  <c:v>189</c:v>
                </c:pt>
                <c:pt idx="13">
                  <c:v>80</c:v>
                </c:pt>
                <c:pt idx="14">
                  <c:v>30</c:v>
                </c:pt>
                <c:pt idx="15">
                  <c:v>6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18-4F01-923A-63BCF1BA3BFC}"/>
            </c:ext>
          </c:extLst>
        </c:ser>
        <c:ser>
          <c:idx val="1"/>
          <c:order val="1"/>
          <c:tx>
            <c:strRef>
              <c:f>'Table 10.8'!$S$62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10.8'!$Z$63:$Z$79</c:f>
              <c:numCache>
                <c:formatCode>#,##0</c:formatCode>
                <c:ptCount val="17"/>
                <c:pt idx="0">
                  <c:v>6</c:v>
                </c:pt>
                <c:pt idx="1">
                  <c:v>97</c:v>
                </c:pt>
                <c:pt idx="2">
                  <c:v>255</c:v>
                </c:pt>
                <c:pt idx="3">
                  <c:v>302</c:v>
                </c:pt>
                <c:pt idx="4">
                  <c:v>394</c:v>
                </c:pt>
                <c:pt idx="5">
                  <c:v>305</c:v>
                </c:pt>
                <c:pt idx="6">
                  <c:v>350</c:v>
                </c:pt>
                <c:pt idx="7">
                  <c:v>317</c:v>
                </c:pt>
                <c:pt idx="8">
                  <c:v>401</c:v>
                </c:pt>
                <c:pt idx="9">
                  <c:v>362</c:v>
                </c:pt>
                <c:pt idx="10">
                  <c:v>416</c:v>
                </c:pt>
                <c:pt idx="11">
                  <c:v>314</c:v>
                </c:pt>
                <c:pt idx="12">
                  <c:v>147</c:v>
                </c:pt>
                <c:pt idx="13">
                  <c:v>55</c:v>
                </c:pt>
                <c:pt idx="14">
                  <c:v>20</c:v>
                </c:pt>
                <c:pt idx="15">
                  <c:v>14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18-4F01-923A-63BCF1BA3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10.8'!$Z$83:$Z$90</c:f>
              <c:numCache>
                <c:formatCode>#,##0</c:formatCode>
                <c:ptCount val="8"/>
                <c:pt idx="0">
                  <c:v>212</c:v>
                </c:pt>
                <c:pt idx="1">
                  <c:v>209</c:v>
                </c:pt>
                <c:pt idx="2">
                  <c:v>425</c:v>
                </c:pt>
                <c:pt idx="3">
                  <c:v>145</c:v>
                </c:pt>
                <c:pt idx="4">
                  <c:v>91</c:v>
                </c:pt>
                <c:pt idx="5">
                  <c:v>134</c:v>
                </c:pt>
                <c:pt idx="6">
                  <c:v>324</c:v>
                </c:pt>
                <c:pt idx="7">
                  <c:v>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8-41C7-812F-7065128CAD7A}"/>
            </c:ext>
          </c:extLst>
        </c:ser>
        <c:ser>
          <c:idx val="1"/>
          <c:order val="1"/>
          <c:tx>
            <c:strRef>
              <c:f>'Table 10.8'!$S$92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10.8'!$Z$93:$Z$100</c:f>
              <c:numCache>
                <c:formatCode>#,##0</c:formatCode>
                <c:ptCount val="8"/>
                <c:pt idx="0">
                  <c:v>160</c:v>
                </c:pt>
                <c:pt idx="1">
                  <c:v>394</c:v>
                </c:pt>
                <c:pt idx="2">
                  <c:v>98</c:v>
                </c:pt>
                <c:pt idx="3">
                  <c:v>475</c:v>
                </c:pt>
                <c:pt idx="4">
                  <c:v>366</c:v>
                </c:pt>
                <c:pt idx="5">
                  <c:v>237</c:v>
                </c:pt>
                <c:pt idx="6">
                  <c:v>20</c:v>
                </c:pt>
                <c:pt idx="7">
                  <c:v>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8-41C7-812F-7065128CA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10.1'!$Z$44:$Z$60</c:f>
              <c:numCache>
                <c:formatCode>#,##0</c:formatCode>
                <c:ptCount val="17"/>
                <c:pt idx="0">
                  <c:v>9</c:v>
                </c:pt>
                <c:pt idx="1">
                  <c:v>38</c:v>
                </c:pt>
                <c:pt idx="2">
                  <c:v>391</c:v>
                </c:pt>
                <c:pt idx="3">
                  <c:v>1316</c:v>
                </c:pt>
                <c:pt idx="4">
                  <c:v>1979</c:v>
                </c:pt>
                <c:pt idx="5">
                  <c:v>1548</c:v>
                </c:pt>
                <c:pt idx="6">
                  <c:v>1137</c:v>
                </c:pt>
                <c:pt idx="7">
                  <c:v>669</c:v>
                </c:pt>
                <c:pt idx="8">
                  <c:v>664</c:v>
                </c:pt>
                <c:pt idx="9">
                  <c:v>466</c:v>
                </c:pt>
                <c:pt idx="10">
                  <c:v>616</c:v>
                </c:pt>
                <c:pt idx="11">
                  <c:v>468</c:v>
                </c:pt>
                <c:pt idx="12">
                  <c:v>318</c:v>
                </c:pt>
                <c:pt idx="13">
                  <c:v>262</c:v>
                </c:pt>
                <c:pt idx="14">
                  <c:v>107</c:v>
                </c:pt>
                <c:pt idx="15">
                  <c:v>27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58-4ED2-9867-EA281D4A25D1}"/>
            </c:ext>
          </c:extLst>
        </c:ser>
        <c:ser>
          <c:idx val="1"/>
          <c:order val="1"/>
          <c:tx>
            <c:strRef>
              <c:f>'Table 10.1'!$S$62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10.1'!$Z$63:$Z$79</c:f>
              <c:numCache>
                <c:formatCode>#,##0</c:formatCode>
                <c:ptCount val="17"/>
                <c:pt idx="0">
                  <c:v>7</c:v>
                </c:pt>
                <c:pt idx="1">
                  <c:v>45</c:v>
                </c:pt>
                <c:pt idx="2">
                  <c:v>497</c:v>
                </c:pt>
                <c:pt idx="3">
                  <c:v>1404</c:v>
                </c:pt>
                <c:pt idx="4">
                  <c:v>1816</c:v>
                </c:pt>
                <c:pt idx="5">
                  <c:v>1468</c:v>
                </c:pt>
                <c:pt idx="6">
                  <c:v>812</c:v>
                </c:pt>
                <c:pt idx="7">
                  <c:v>561</c:v>
                </c:pt>
                <c:pt idx="8">
                  <c:v>452</c:v>
                </c:pt>
                <c:pt idx="9">
                  <c:v>464</c:v>
                </c:pt>
                <c:pt idx="10">
                  <c:v>523</c:v>
                </c:pt>
                <c:pt idx="11">
                  <c:v>425</c:v>
                </c:pt>
                <c:pt idx="12">
                  <c:v>292</c:v>
                </c:pt>
                <c:pt idx="13">
                  <c:v>155</c:v>
                </c:pt>
                <c:pt idx="14">
                  <c:v>48</c:v>
                </c:pt>
                <c:pt idx="15">
                  <c:v>19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58-4ED2-9867-EA281D4A2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10.8'!$V$8:$Z$8</c:f>
              <c:numCache>
                <c:formatCode>#,##0</c:formatCode>
                <c:ptCount val="5"/>
                <c:pt idx="0">
                  <c:v>35943.230000000003</c:v>
                </c:pt>
                <c:pt idx="1">
                  <c:v>36508.5</c:v>
                </c:pt>
                <c:pt idx="2">
                  <c:v>37630</c:v>
                </c:pt>
                <c:pt idx="3">
                  <c:v>36991.99</c:v>
                </c:pt>
                <c:pt idx="4">
                  <c:v>38348.120000000003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D-4A44-A854-1F2B9DD36A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D-4A44-A854-1F2B9DD36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10.9'!$U$4:$Y$4</c:f>
              <c:numCache>
                <c:formatCode>#,##0</c:formatCode>
                <c:ptCount val="5"/>
                <c:pt idx="1">
                  <c:v>33480</c:v>
                </c:pt>
                <c:pt idx="2">
                  <c:v>33135</c:v>
                </c:pt>
                <c:pt idx="3">
                  <c:v>34055</c:v>
                </c:pt>
                <c:pt idx="4">
                  <c:v>34555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E-4285-9AF0-BAF80BE43AC0}"/>
            </c:ext>
          </c:extLst>
        </c:ser>
        <c:ser>
          <c:idx val="1"/>
          <c:order val="1"/>
          <c:tx>
            <c:strRef>
              <c:f>'Table 10.9'!$S$7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10.9'!$U$7:$Y$7</c:f>
              <c:numCache>
                <c:formatCode>#,##0</c:formatCode>
                <c:ptCount val="5"/>
                <c:pt idx="1">
                  <c:v>24095</c:v>
                </c:pt>
                <c:pt idx="2">
                  <c:v>23946</c:v>
                </c:pt>
                <c:pt idx="3">
                  <c:v>24197</c:v>
                </c:pt>
                <c:pt idx="4">
                  <c:v>24419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E-4285-9AF0-BAF80BE43AC0}"/>
            </c:ext>
          </c:extLst>
        </c:ser>
        <c:ser>
          <c:idx val="2"/>
          <c:order val="2"/>
          <c:tx>
            <c:strRef>
              <c:f>'Table 10.9'!$S$11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10.9'!$U$11:$Y$11</c:f>
              <c:numCache>
                <c:formatCode>#,##0</c:formatCode>
                <c:ptCount val="5"/>
                <c:pt idx="1">
                  <c:v>29067</c:v>
                </c:pt>
                <c:pt idx="2">
                  <c:v>28486</c:v>
                </c:pt>
                <c:pt idx="3">
                  <c:v>29244</c:v>
                </c:pt>
                <c:pt idx="4">
                  <c:v>29765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FE-4285-9AF0-BAF80BE43AC0}"/>
            </c:ext>
          </c:extLst>
        </c:ser>
        <c:ser>
          <c:idx val="3"/>
          <c:order val="3"/>
          <c:tx>
            <c:strRef>
              <c:f>'Table 10.9'!$S$12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10.9'!$U$12:$Y$12</c:f>
              <c:numCache>
                <c:formatCode>#,##0</c:formatCode>
                <c:ptCount val="5"/>
                <c:pt idx="1">
                  <c:v>4416</c:v>
                </c:pt>
                <c:pt idx="2">
                  <c:v>4648</c:v>
                </c:pt>
                <c:pt idx="3">
                  <c:v>4811</c:v>
                </c:pt>
                <c:pt idx="4">
                  <c:v>4789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FE-4285-9AF0-BAF80BE43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10.9'!$AB$15:$AB$33</c:f>
              <c:numCache>
                <c:formatCode>0.0%</c:formatCode>
                <c:ptCount val="19"/>
                <c:pt idx="0">
                  <c:v>1.052661853950358E-2</c:v>
                </c:pt>
                <c:pt idx="1">
                  <c:v>8.7146596105726372E-3</c:v>
                </c:pt>
                <c:pt idx="2">
                  <c:v>3.9172826368316607E-2</c:v>
                </c:pt>
                <c:pt idx="3">
                  <c:v>6.2699531191578702E-3</c:v>
                </c:pt>
                <c:pt idx="4">
                  <c:v>3.5807759786016281E-2</c:v>
                </c:pt>
                <c:pt idx="5">
                  <c:v>2.902010411573528E-2</c:v>
                </c:pt>
                <c:pt idx="6">
                  <c:v>7.0263740688544393E-2</c:v>
                </c:pt>
                <c:pt idx="7">
                  <c:v>7.2737208432799336E-2</c:v>
                </c:pt>
                <c:pt idx="8">
                  <c:v>2.119704334320803E-2</c:v>
                </c:pt>
                <c:pt idx="9">
                  <c:v>1.8924904368834306E-2</c:v>
                </c:pt>
                <c:pt idx="10">
                  <c:v>4.1675055365411717E-2</c:v>
                </c:pt>
                <c:pt idx="11">
                  <c:v>2.3066524777819321E-2</c:v>
                </c:pt>
                <c:pt idx="12">
                  <c:v>0.11527510138341626</c:v>
                </c:pt>
                <c:pt idx="13">
                  <c:v>6.5863269003997818E-2</c:v>
                </c:pt>
                <c:pt idx="14">
                  <c:v>6.2153067387615404E-2</c:v>
                </c:pt>
                <c:pt idx="15">
                  <c:v>0.11386579999424774</c:v>
                </c:pt>
                <c:pt idx="16">
                  <c:v>0.16491702378555609</c:v>
                </c:pt>
                <c:pt idx="17">
                  <c:v>2.4274497397106617E-2</c:v>
                </c:pt>
                <c:pt idx="18">
                  <c:v>2.6143978831717908E-2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1-4558-8B95-56DB29A4800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1-4558-8B95-56DB29A48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10.9'!$Y$44:$Y$60</c:f>
              <c:numCache>
                <c:formatCode>#,##0</c:formatCode>
                <c:ptCount val="17"/>
                <c:pt idx="0">
                  <c:v>12</c:v>
                </c:pt>
                <c:pt idx="1">
                  <c:v>223</c:v>
                </c:pt>
                <c:pt idx="2">
                  <c:v>839</c:v>
                </c:pt>
                <c:pt idx="3">
                  <c:v>1514</c:v>
                </c:pt>
                <c:pt idx="4">
                  <c:v>1698</c:v>
                </c:pt>
                <c:pt idx="5">
                  <c:v>1383</c:v>
                </c:pt>
                <c:pt idx="6">
                  <c:v>1571</c:v>
                </c:pt>
                <c:pt idx="7">
                  <c:v>1556</c:v>
                </c:pt>
                <c:pt idx="8">
                  <c:v>1926</c:v>
                </c:pt>
                <c:pt idx="9">
                  <c:v>1482</c:v>
                </c:pt>
                <c:pt idx="10">
                  <c:v>1578</c:v>
                </c:pt>
                <c:pt idx="11">
                  <c:v>1249</c:v>
                </c:pt>
                <c:pt idx="12">
                  <c:v>852</c:v>
                </c:pt>
                <c:pt idx="13">
                  <c:v>579</c:v>
                </c:pt>
                <c:pt idx="14">
                  <c:v>223</c:v>
                </c:pt>
                <c:pt idx="15">
                  <c:v>100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8-49C9-8DBC-D2F46C7F4F0F}"/>
            </c:ext>
          </c:extLst>
        </c:ser>
        <c:ser>
          <c:idx val="1"/>
          <c:order val="1"/>
          <c:tx>
            <c:strRef>
              <c:f>'Table 10.9'!$S$62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10.9'!$Y$63:$Y$79</c:f>
              <c:numCache>
                <c:formatCode>#,##0</c:formatCode>
                <c:ptCount val="17"/>
                <c:pt idx="0">
                  <c:v>11</c:v>
                </c:pt>
                <c:pt idx="1">
                  <c:v>333</c:v>
                </c:pt>
                <c:pt idx="2">
                  <c:v>1102</c:v>
                </c:pt>
                <c:pt idx="3">
                  <c:v>1746</c:v>
                </c:pt>
                <c:pt idx="4">
                  <c:v>1715</c:v>
                </c:pt>
                <c:pt idx="5">
                  <c:v>1476</c:v>
                </c:pt>
                <c:pt idx="6">
                  <c:v>1606</c:v>
                </c:pt>
                <c:pt idx="7">
                  <c:v>1855</c:v>
                </c:pt>
                <c:pt idx="8">
                  <c:v>1952</c:v>
                </c:pt>
                <c:pt idx="9">
                  <c:v>1660</c:v>
                </c:pt>
                <c:pt idx="10">
                  <c:v>1649</c:v>
                </c:pt>
                <c:pt idx="11">
                  <c:v>1243</c:v>
                </c:pt>
                <c:pt idx="12">
                  <c:v>685</c:v>
                </c:pt>
                <c:pt idx="13">
                  <c:v>339</c:v>
                </c:pt>
                <c:pt idx="14">
                  <c:v>136</c:v>
                </c:pt>
                <c:pt idx="15">
                  <c:v>88</c:v>
                </c:pt>
                <c:pt idx="1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8-49C9-8DBC-D2F46C7F4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10.9'!$Y$83:$Y$90</c:f>
              <c:numCache>
                <c:formatCode>#,##0</c:formatCode>
                <c:ptCount val="8"/>
                <c:pt idx="0">
                  <c:v>2007</c:v>
                </c:pt>
                <c:pt idx="1">
                  <c:v>3636</c:v>
                </c:pt>
                <c:pt idx="2">
                  <c:v>808</c:v>
                </c:pt>
                <c:pt idx="3">
                  <c:v>680</c:v>
                </c:pt>
                <c:pt idx="4">
                  <c:v>790</c:v>
                </c:pt>
                <c:pt idx="5">
                  <c:v>680</c:v>
                </c:pt>
                <c:pt idx="6">
                  <c:v>259</c:v>
                </c:pt>
                <c:pt idx="7">
                  <c:v>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A-4DC4-8002-D4FA3CE97B0A}"/>
            </c:ext>
          </c:extLst>
        </c:ser>
        <c:ser>
          <c:idx val="1"/>
          <c:order val="1"/>
          <c:tx>
            <c:strRef>
              <c:f>'Table 10.9'!$S$92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10.9'!$Y$93:$Y$100</c:f>
              <c:numCache>
                <c:formatCode>#,##0</c:formatCode>
                <c:ptCount val="8"/>
                <c:pt idx="0">
                  <c:v>1209</c:v>
                </c:pt>
                <c:pt idx="1">
                  <c:v>4015</c:v>
                </c:pt>
                <c:pt idx="2">
                  <c:v>275</c:v>
                </c:pt>
                <c:pt idx="3">
                  <c:v>1147</c:v>
                </c:pt>
                <c:pt idx="4">
                  <c:v>2182</c:v>
                </c:pt>
                <c:pt idx="5">
                  <c:v>968</c:v>
                </c:pt>
                <c:pt idx="6">
                  <c:v>22</c:v>
                </c:pt>
                <c:pt idx="7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A-4DC4-8002-D4FA3CE97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10.9'!$U$8:$Y$8</c:f>
              <c:numCache>
                <c:formatCode>#,##0</c:formatCode>
                <c:ptCount val="5"/>
                <c:pt idx="1">
                  <c:v>41809</c:v>
                </c:pt>
                <c:pt idx="2">
                  <c:v>43978</c:v>
                </c:pt>
                <c:pt idx="3">
                  <c:v>44025.79</c:v>
                </c:pt>
                <c:pt idx="4">
                  <c:v>45599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9-4997-8DAC-11E69C3703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9-4997-8DAC-11E69C370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10.9'!$V$4:$Z$4</c:f>
              <c:numCache>
                <c:formatCode>#,##0</c:formatCode>
                <c:ptCount val="5"/>
                <c:pt idx="0">
                  <c:v>33480</c:v>
                </c:pt>
                <c:pt idx="1">
                  <c:v>33135</c:v>
                </c:pt>
                <c:pt idx="2">
                  <c:v>34055</c:v>
                </c:pt>
                <c:pt idx="3">
                  <c:v>34555</c:v>
                </c:pt>
                <c:pt idx="4">
                  <c:v>34770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0-4FB3-9A9F-5C8836226FA9}"/>
            </c:ext>
          </c:extLst>
        </c:ser>
        <c:ser>
          <c:idx val="1"/>
          <c:order val="1"/>
          <c:tx>
            <c:strRef>
              <c:f>'Table 10.9'!$S$7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10.9'!$V$7:$Z$7</c:f>
              <c:numCache>
                <c:formatCode>#,##0</c:formatCode>
                <c:ptCount val="5"/>
                <c:pt idx="0">
                  <c:v>24095</c:v>
                </c:pt>
                <c:pt idx="1">
                  <c:v>23946</c:v>
                </c:pt>
                <c:pt idx="2">
                  <c:v>24197</c:v>
                </c:pt>
                <c:pt idx="3">
                  <c:v>24419</c:v>
                </c:pt>
                <c:pt idx="4">
                  <c:v>24484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0-4FB3-9A9F-5C8836226FA9}"/>
            </c:ext>
          </c:extLst>
        </c:ser>
        <c:ser>
          <c:idx val="2"/>
          <c:order val="2"/>
          <c:tx>
            <c:strRef>
              <c:f>'Table 10.9'!$S$11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10.9'!$V$11:$Z$11</c:f>
              <c:numCache>
                <c:formatCode>#,##0</c:formatCode>
                <c:ptCount val="5"/>
                <c:pt idx="0">
                  <c:v>29067</c:v>
                </c:pt>
                <c:pt idx="1">
                  <c:v>28486</c:v>
                </c:pt>
                <c:pt idx="2">
                  <c:v>29244</c:v>
                </c:pt>
                <c:pt idx="3">
                  <c:v>29765</c:v>
                </c:pt>
                <c:pt idx="4">
                  <c:v>29993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E0-4FB3-9A9F-5C8836226FA9}"/>
            </c:ext>
          </c:extLst>
        </c:ser>
        <c:ser>
          <c:idx val="3"/>
          <c:order val="3"/>
          <c:tx>
            <c:strRef>
              <c:f>'Table 10.9'!$S$12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10.9'!$V$12:$Z$12</c:f>
              <c:numCache>
                <c:formatCode>#,##0</c:formatCode>
                <c:ptCount val="5"/>
                <c:pt idx="0">
                  <c:v>4416</c:v>
                </c:pt>
                <c:pt idx="1">
                  <c:v>4648</c:v>
                </c:pt>
                <c:pt idx="2">
                  <c:v>4811</c:v>
                </c:pt>
                <c:pt idx="3">
                  <c:v>4789</c:v>
                </c:pt>
                <c:pt idx="4">
                  <c:v>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E0-4FB3-9A9F-5C8836226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10.9'!$AB$15:$AB$33</c:f>
              <c:numCache>
                <c:formatCode>0.0%</c:formatCode>
                <c:ptCount val="19"/>
                <c:pt idx="0">
                  <c:v>1.052661853950358E-2</c:v>
                </c:pt>
                <c:pt idx="1">
                  <c:v>8.7146596105726372E-3</c:v>
                </c:pt>
                <c:pt idx="2">
                  <c:v>3.9172826368316607E-2</c:v>
                </c:pt>
                <c:pt idx="3">
                  <c:v>6.2699531191578702E-3</c:v>
                </c:pt>
                <c:pt idx="4">
                  <c:v>3.5807759786016281E-2</c:v>
                </c:pt>
                <c:pt idx="5">
                  <c:v>2.902010411573528E-2</c:v>
                </c:pt>
                <c:pt idx="6">
                  <c:v>7.0263740688544393E-2</c:v>
                </c:pt>
                <c:pt idx="7">
                  <c:v>7.2737208432799336E-2</c:v>
                </c:pt>
                <c:pt idx="8">
                  <c:v>2.119704334320803E-2</c:v>
                </c:pt>
                <c:pt idx="9">
                  <c:v>1.8924904368834306E-2</c:v>
                </c:pt>
                <c:pt idx="10">
                  <c:v>4.1675055365411717E-2</c:v>
                </c:pt>
                <c:pt idx="11">
                  <c:v>2.3066524777819321E-2</c:v>
                </c:pt>
                <c:pt idx="12">
                  <c:v>0.11527510138341626</c:v>
                </c:pt>
                <c:pt idx="13">
                  <c:v>6.5863269003997818E-2</c:v>
                </c:pt>
                <c:pt idx="14">
                  <c:v>6.2153067387615404E-2</c:v>
                </c:pt>
                <c:pt idx="15">
                  <c:v>0.11386579999424774</c:v>
                </c:pt>
                <c:pt idx="16">
                  <c:v>0.16491702378555609</c:v>
                </c:pt>
                <c:pt idx="17">
                  <c:v>2.4274497397106617E-2</c:v>
                </c:pt>
                <c:pt idx="18">
                  <c:v>2.6143978831717908E-2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1-4A1D-9B3A-A8374D25A5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61-4A1D-9B3A-A8374D25A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10.9'!$Z$44:$Z$60</c:f>
              <c:numCache>
                <c:formatCode>#,##0</c:formatCode>
                <c:ptCount val="17"/>
                <c:pt idx="0">
                  <c:v>22</c:v>
                </c:pt>
                <c:pt idx="1">
                  <c:v>272</c:v>
                </c:pt>
                <c:pt idx="2">
                  <c:v>907</c:v>
                </c:pt>
                <c:pt idx="3">
                  <c:v>1489</c:v>
                </c:pt>
                <c:pt idx="4">
                  <c:v>1603</c:v>
                </c:pt>
                <c:pt idx="5">
                  <c:v>1438</c:v>
                </c:pt>
                <c:pt idx="6">
                  <c:v>1577</c:v>
                </c:pt>
                <c:pt idx="7">
                  <c:v>1629</c:v>
                </c:pt>
                <c:pt idx="8">
                  <c:v>1767</c:v>
                </c:pt>
                <c:pt idx="9">
                  <c:v>1539</c:v>
                </c:pt>
                <c:pt idx="10">
                  <c:v>1558</c:v>
                </c:pt>
                <c:pt idx="11">
                  <c:v>1329</c:v>
                </c:pt>
                <c:pt idx="12">
                  <c:v>861</c:v>
                </c:pt>
                <c:pt idx="13">
                  <c:v>552</c:v>
                </c:pt>
                <c:pt idx="14">
                  <c:v>234</c:v>
                </c:pt>
                <c:pt idx="15">
                  <c:v>117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89-4493-A38A-37FBCF475604}"/>
            </c:ext>
          </c:extLst>
        </c:ser>
        <c:ser>
          <c:idx val="1"/>
          <c:order val="1"/>
          <c:tx>
            <c:strRef>
              <c:f>'Table 10.9'!$S$62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10.9'!$Z$63:$Z$79</c:f>
              <c:numCache>
                <c:formatCode>#,##0</c:formatCode>
                <c:ptCount val="17"/>
                <c:pt idx="0">
                  <c:v>22</c:v>
                </c:pt>
                <c:pt idx="1">
                  <c:v>367</c:v>
                </c:pt>
                <c:pt idx="2">
                  <c:v>1188</c:v>
                </c:pt>
                <c:pt idx="3">
                  <c:v>1705</c:v>
                </c:pt>
                <c:pt idx="4">
                  <c:v>1828</c:v>
                </c:pt>
                <c:pt idx="5">
                  <c:v>1488</c:v>
                </c:pt>
                <c:pt idx="6">
                  <c:v>1624</c:v>
                </c:pt>
                <c:pt idx="7">
                  <c:v>1777</c:v>
                </c:pt>
                <c:pt idx="8">
                  <c:v>1896</c:v>
                </c:pt>
                <c:pt idx="9">
                  <c:v>1671</c:v>
                </c:pt>
                <c:pt idx="10">
                  <c:v>1628</c:v>
                </c:pt>
                <c:pt idx="11">
                  <c:v>1278</c:v>
                </c:pt>
                <c:pt idx="12">
                  <c:v>686</c:v>
                </c:pt>
                <c:pt idx="13">
                  <c:v>376</c:v>
                </c:pt>
                <c:pt idx="14">
                  <c:v>121</c:v>
                </c:pt>
                <c:pt idx="15">
                  <c:v>90</c:v>
                </c:pt>
                <c:pt idx="1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89-4493-A38A-37FBCF475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10.9'!$Z$83:$Z$90</c:f>
              <c:numCache>
                <c:formatCode>#,##0</c:formatCode>
                <c:ptCount val="8"/>
                <c:pt idx="0">
                  <c:v>2006</c:v>
                </c:pt>
                <c:pt idx="1">
                  <c:v>3713</c:v>
                </c:pt>
                <c:pt idx="2">
                  <c:v>858</c:v>
                </c:pt>
                <c:pt idx="3">
                  <c:v>662</c:v>
                </c:pt>
                <c:pt idx="4">
                  <c:v>775</c:v>
                </c:pt>
                <c:pt idx="5">
                  <c:v>663</c:v>
                </c:pt>
                <c:pt idx="6">
                  <c:v>258</c:v>
                </c:pt>
                <c:pt idx="7">
                  <c:v>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F-47F1-9698-A490EA19DA6D}"/>
            </c:ext>
          </c:extLst>
        </c:ser>
        <c:ser>
          <c:idx val="1"/>
          <c:order val="1"/>
          <c:tx>
            <c:strRef>
              <c:f>'Table 10.9'!$S$92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10.9'!$Z$93:$Z$100</c:f>
              <c:numCache>
                <c:formatCode>#,##0</c:formatCode>
                <c:ptCount val="8"/>
                <c:pt idx="0">
                  <c:v>1206</c:v>
                </c:pt>
                <c:pt idx="1">
                  <c:v>4092</c:v>
                </c:pt>
                <c:pt idx="2">
                  <c:v>274</c:v>
                </c:pt>
                <c:pt idx="3">
                  <c:v>1163</c:v>
                </c:pt>
                <c:pt idx="4">
                  <c:v>2119</c:v>
                </c:pt>
                <c:pt idx="5">
                  <c:v>960</c:v>
                </c:pt>
                <c:pt idx="6">
                  <c:v>25</c:v>
                </c:pt>
                <c:pt idx="7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FF-47F1-9698-A490EA19D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10.1'!$Z$83:$Z$90</c:f>
              <c:numCache>
                <c:formatCode>#,##0</c:formatCode>
                <c:ptCount val="8"/>
                <c:pt idx="0">
                  <c:v>835</c:v>
                </c:pt>
                <c:pt idx="1">
                  <c:v>1933</c:v>
                </c:pt>
                <c:pt idx="2">
                  <c:v>505</c:v>
                </c:pt>
                <c:pt idx="3">
                  <c:v>489</c:v>
                </c:pt>
                <c:pt idx="4">
                  <c:v>466</c:v>
                </c:pt>
                <c:pt idx="5">
                  <c:v>285</c:v>
                </c:pt>
                <c:pt idx="6">
                  <c:v>115</c:v>
                </c:pt>
                <c:pt idx="7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D-4A4D-B9F9-A02F54A0A083}"/>
            </c:ext>
          </c:extLst>
        </c:ser>
        <c:ser>
          <c:idx val="1"/>
          <c:order val="1"/>
          <c:tx>
            <c:strRef>
              <c:f>'Table 10.1'!$S$92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10.1'!$Z$93:$Z$100</c:f>
              <c:numCache>
                <c:formatCode>#,##0</c:formatCode>
                <c:ptCount val="8"/>
                <c:pt idx="0">
                  <c:v>603</c:v>
                </c:pt>
                <c:pt idx="1">
                  <c:v>1803</c:v>
                </c:pt>
                <c:pt idx="2">
                  <c:v>172</c:v>
                </c:pt>
                <c:pt idx="3">
                  <c:v>676</c:v>
                </c:pt>
                <c:pt idx="4">
                  <c:v>875</c:v>
                </c:pt>
                <c:pt idx="5">
                  <c:v>364</c:v>
                </c:pt>
                <c:pt idx="6">
                  <c:v>17</c:v>
                </c:pt>
                <c:pt idx="7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5D-4A4D-B9F9-A02F54A0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10.9'!$V$8:$Z$8</c:f>
              <c:numCache>
                <c:formatCode>#,##0</c:formatCode>
                <c:ptCount val="5"/>
                <c:pt idx="0">
                  <c:v>41809</c:v>
                </c:pt>
                <c:pt idx="1">
                  <c:v>43978</c:v>
                </c:pt>
                <c:pt idx="2">
                  <c:v>44025.79</c:v>
                </c:pt>
                <c:pt idx="3">
                  <c:v>45599</c:v>
                </c:pt>
                <c:pt idx="4">
                  <c:v>46441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55-4523-A4AD-67496A29147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39397.94</c:v>
                </c:pt>
                <c:pt idx="1">
                  <c:v>41012</c:v>
                </c:pt>
                <c:pt idx="2">
                  <c:v>41400.17</c:v>
                </c:pt>
                <c:pt idx="3">
                  <c:v>42727.89</c:v>
                </c:pt>
                <c:pt idx="4">
                  <c:v>43907.49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55-4523-A4AD-67496A291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10.10'!$U$4:$Y$4</c:f>
              <c:numCache>
                <c:formatCode>#,##0</c:formatCode>
                <c:ptCount val="5"/>
                <c:pt idx="1">
                  <c:v>35670</c:v>
                </c:pt>
                <c:pt idx="2">
                  <c:v>35302</c:v>
                </c:pt>
                <c:pt idx="3">
                  <c:v>36524</c:v>
                </c:pt>
                <c:pt idx="4">
                  <c:v>38219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2-4119-8D42-31C6DB7BBA99}"/>
            </c:ext>
          </c:extLst>
        </c:ser>
        <c:ser>
          <c:idx val="1"/>
          <c:order val="1"/>
          <c:tx>
            <c:strRef>
              <c:f>'Table 10.10'!$S$7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10.10'!$U$7:$Y$7</c:f>
              <c:numCache>
                <c:formatCode>#,##0</c:formatCode>
                <c:ptCount val="5"/>
                <c:pt idx="1">
                  <c:v>26436</c:v>
                </c:pt>
                <c:pt idx="2">
                  <c:v>26335</c:v>
                </c:pt>
                <c:pt idx="3">
                  <c:v>26669</c:v>
                </c:pt>
                <c:pt idx="4">
                  <c:v>27456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2-4119-8D42-31C6DB7BBA99}"/>
            </c:ext>
          </c:extLst>
        </c:ser>
        <c:ser>
          <c:idx val="2"/>
          <c:order val="2"/>
          <c:tx>
            <c:strRef>
              <c:f>'Table 10.10'!$S$11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10.10'!$U$11:$Y$11</c:f>
              <c:numCache>
                <c:formatCode>#,##0</c:formatCode>
                <c:ptCount val="5"/>
                <c:pt idx="1">
                  <c:v>31744</c:v>
                </c:pt>
                <c:pt idx="2">
                  <c:v>31390</c:v>
                </c:pt>
                <c:pt idx="3">
                  <c:v>32499</c:v>
                </c:pt>
                <c:pt idx="4">
                  <c:v>33953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E2-4119-8D42-31C6DB7BBA99}"/>
            </c:ext>
          </c:extLst>
        </c:ser>
        <c:ser>
          <c:idx val="3"/>
          <c:order val="3"/>
          <c:tx>
            <c:strRef>
              <c:f>'Table 10.10'!$S$12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10.10'!$U$12:$Y$12</c:f>
              <c:numCache>
                <c:formatCode>#,##0</c:formatCode>
                <c:ptCount val="5"/>
                <c:pt idx="1">
                  <c:v>3929</c:v>
                </c:pt>
                <c:pt idx="2">
                  <c:v>3914</c:v>
                </c:pt>
                <c:pt idx="3">
                  <c:v>4025</c:v>
                </c:pt>
                <c:pt idx="4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E2-4119-8D42-31C6DB7BB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10.10'!$AB$15:$AB$33</c:f>
              <c:numCache>
                <c:formatCode>0.0%</c:formatCode>
                <c:ptCount val="19"/>
                <c:pt idx="0">
                  <c:v>4.8036385006515574E-3</c:v>
                </c:pt>
                <c:pt idx="1">
                  <c:v>4.7269846947900962E-3</c:v>
                </c:pt>
                <c:pt idx="2">
                  <c:v>4.872626925926872E-2</c:v>
                </c:pt>
                <c:pt idx="3">
                  <c:v>7.6909318547665889E-3</c:v>
                </c:pt>
                <c:pt idx="4">
                  <c:v>5.8435751335053784E-2</c:v>
                </c:pt>
                <c:pt idx="5">
                  <c:v>3.6461660321434962E-2</c:v>
                </c:pt>
                <c:pt idx="6">
                  <c:v>9.3108822853054649E-2</c:v>
                </c:pt>
                <c:pt idx="7">
                  <c:v>7.0623706467026093E-2</c:v>
                </c:pt>
                <c:pt idx="8">
                  <c:v>3.1121445179753175E-2</c:v>
                </c:pt>
                <c:pt idx="9">
                  <c:v>1.3618826174719574E-2</c:v>
                </c:pt>
                <c:pt idx="10">
                  <c:v>3.9757773973477781E-2</c:v>
                </c:pt>
                <c:pt idx="11">
                  <c:v>1.8831284973298924E-2</c:v>
                </c:pt>
                <c:pt idx="12">
                  <c:v>8.0767560109359426E-2</c:v>
                </c:pt>
                <c:pt idx="13">
                  <c:v>8.7513095025168006E-2</c:v>
                </c:pt>
                <c:pt idx="14">
                  <c:v>6.7710861844290565E-2</c:v>
                </c:pt>
                <c:pt idx="15">
                  <c:v>0.10128522881161049</c:v>
                </c:pt>
                <c:pt idx="16">
                  <c:v>0.13496180085341236</c:v>
                </c:pt>
                <c:pt idx="17">
                  <c:v>1.8218054526407235E-2</c:v>
                </c:pt>
                <c:pt idx="18">
                  <c:v>3.5771776068681808E-2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27-42EB-B1DF-C966F29889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27-42EB-B1DF-C966F2988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10.10'!$Y$44:$Y$60</c:f>
              <c:numCache>
                <c:formatCode>#,##0</c:formatCode>
                <c:ptCount val="17"/>
                <c:pt idx="0">
                  <c:v>14</c:v>
                </c:pt>
                <c:pt idx="1">
                  <c:v>296</c:v>
                </c:pt>
                <c:pt idx="2">
                  <c:v>954</c:v>
                </c:pt>
                <c:pt idx="3">
                  <c:v>1859</c:v>
                </c:pt>
                <c:pt idx="4">
                  <c:v>2302</c:v>
                </c:pt>
                <c:pt idx="5">
                  <c:v>2231</c:v>
                </c:pt>
                <c:pt idx="6">
                  <c:v>2172</c:v>
                </c:pt>
                <c:pt idx="7">
                  <c:v>1905</c:v>
                </c:pt>
                <c:pt idx="8">
                  <c:v>1936</c:v>
                </c:pt>
                <c:pt idx="9">
                  <c:v>1680</c:v>
                </c:pt>
                <c:pt idx="10">
                  <c:v>1521</c:v>
                </c:pt>
                <c:pt idx="11">
                  <c:v>1038</c:v>
                </c:pt>
                <c:pt idx="12">
                  <c:v>624</c:v>
                </c:pt>
                <c:pt idx="13">
                  <c:v>274</c:v>
                </c:pt>
                <c:pt idx="14">
                  <c:v>120</c:v>
                </c:pt>
                <c:pt idx="15">
                  <c:v>67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2E-49C7-BC8E-0516CDD006DE}"/>
            </c:ext>
          </c:extLst>
        </c:ser>
        <c:ser>
          <c:idx val="1"/>
          <c:order val="1"/>
          <c:tx>
            <c:strRef>
              <c:f>'Table 10.10'!$S$62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10.10'!$Y$63:$Y$79</c:f>
              <c:numCache>
                <c:formatCode>#,##0</c:formatCode>
                <c:ptCount val="17"/>
                <c:pt idx="0">
                  <c:v>23</c:v>
                </c:pt>
                <c:pt idx="1">
                  <c:v>321</c:v>
                </c:pt>
                <c:pt idx="2">
                  <c:v>1120</c:v>
                </c:pt>
                <c:pt idx="3">
                  <c:v>1978</c:v>
                </c:pt>
                <c:pt idx="4">
                  <c:v>2289</c:v>
                </c:pt>
                <c:pt idx="5">
                  <c:v>2093</c:v>
                </c:pt>
                <c:pt idx="6">
                  <c:v>2071</c:v>
                </c:pt>
                <c:pt idx="7">
                  <c:v>1798</c:v>
                </c:pt>
                <c:pt idx="8">
                  <c:v>2066</c:v>
                </c:pt>
                <c:pt idx="9">
                  <c:v>1837</c:v>
                </c:pt>
                <c:pt idx="10">
                  <c:v>1623</c:v>
                </c:pt>
                <c:pt idx="11">
                  <c:v>1015</c:v>
                </c:pt>
                <c:pt idx="12">
                  <c:v>496</c:v>
                </c:pt>
                <c:pt idx="13">
                  <c:v>234</c:v>
                </c:pt>
                <c:pt idx="14">
                  <c:v>124</c:v>
                </c:pt>
                <c:pt idx="15">
                  <c:v>49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2E-49C7-BC8E-0516CDD00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10.10'!$Y$83:$Y$90</c:f>
              <c:numCache>
                <c:formatCode>#,##0</c:formatCode>
                <c:ptCount val="8"/>
                <c:pt idx="0">
                  <c:v>1653</c:v>
                </c:pt>
                <c:pt idx="1">
                  <c:v>2879</c:v>
                </c:pt>
                <c:pt idx="2">
                  <c:v>1840</c:v>
                </c:pt>
                <c:pt idx="3">
                  <c:v>834</c:v>
                </c:pt>
                <c:pt idx="4">
                  <c:v>920</c:v>
                </c:pt>
                <c:pt idx="5">
                  <c:v>952</c:v>
                </c:pt>
                <c:pt idx="6">
                  <c:v>736</c:v>
                </c:pt>
                <c:pt idx="7">
                  <c:v>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E-49EC-B828-ADF96CD53552}"/>
            </c:ext>
          </c:extLst>
        </c:ser>
        <c:ser>
          <c:idx val="1"/>
          <c:order val="1"/>
          <c:tx>
            <c:strRef>
              <c:f>'Table 10.10'!$S$92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10.10'!$Y$93:$Y$100</c:f>
              <c:numCache>
                <c:formatCode>#,##0</c:formatCode>
                <c:ptCount val="8"/>
                <c:pt idx="0">
                  <c:v>1122</c:v>
                </c:pt>
                <c:pt idx="1">
                  <c:v>3373</c:v>
                </c:pt>
                <c:pt idx="2">
                  <c:v>431</c:v>
                </c:pt>
                <c:pt idx="3">
                  <c:v>1866</c:v>
                </c:pt>
                <c:pt idx="4">
                  <c:v>2657</c:v>
                </c:pt>
                <c:pt idx="5">
                  <c:v>1436</c:v>
                </c:pt>
                <c:pt idx="6">
                  <c:v>48</c:v>
                </c:pt>
                <c:pt idx="7">
                  <c:v>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2E-49EC-B828-ADF96CD53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10.10'!$U$8:$Y$8</c:f>
              <c:numCache>
                <c:formatCode>#,##0</c:formatCode>
                <c:ptCount val="5"/>
                <c:pt idx="1">
                  <c:v>40502</c:v>
                </c:pt>
                <c:pt idx="2">
                  <c:v>41341.07</c:v>
                </c:pt>
                <c:pt idx="3">
                  <c:v>42095</c:v>
                </c:pt>
                <c:pt idx="4">
                  <c:v>42025.69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AA-49BA-A5FE-F96CFA3FA0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39397.94</c:v>
                </c:pt>
                <c:pt idx="2">
                  <c:v>41012</c:v>
                </c:pt>
                <c:pt idx="3">
                  <c:v>41400.17</c:v>
                </c:pt>
                <c:pt idx="4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AA-49BA-A5FE-F96CFA3FA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10.10'!$V$4:$Z$4</c:f>
              <c:numCache>
                <c:formatCode>#,##0</c:formatCode>
                <c:ptCount val="5"/>
                <c:pt idx="0">
                  <c:v>35670</c:v>
                </c:pt>
                <c:pt idx="1">
                  <c:v>35302</c:v>
                </c:pt>
                <c:pt idx="2">
                  <c:v>36524</c:v>
                </c:pt>
                <c:pt idx="3">
                  <c:v>38219</c:v>
                </c:pt>
                <c:pt idx="4">
                  <c:v>39143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C-4A1E-A8B0-C0304A52BD69}"/>
            </c:ext>
          </c:extLst>
        </c:ser>
        <c:ser>
          <c:idx val="1"/>
          <c:order val="1"/>
          <c:tx>
            <c:strRef>
              <c:f>'Table 10.10'!$S$7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10.10'!$V$7:$Z$7</c:f>
              <c:numCache>
                <c:formatCode>#,##0</c:formatCode>
                <c:ptCount val="5"/>
                <c:pt idx="0">
                  <c:v>26436</c:v>
                </c:pt>
                <c:pt idx="1">
                  <c:v>26335</c:v>
                </c:pt>
                <c:pt idx="2">
                  <c:v>26669</c:v>
                </c:pt>
                <c:pt idx="3">
                  <c:v>27456</c:v>
                </c:pt>
                <c:pt idx="4">
                  <c:v>28173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C-4A1E-A8B0-C0304A52BD69}"/>
            </c:ext>
          </c:extLst>
        </c:ser>
        <c:ser>
          <c:idx val="2"/>
          <c:order val="2"/>
          <c:tx>
            <c:strRef>
              <c:f>'Table 10.10'!$S$11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10.10'!$V$11:$Z$11</c:f>
              <c:numCache>
                <c:formatCode>#,##0</c:formatCode>
                <c:ptCount val="5"/>
                <c:pt idx="0">
                  <c:v>31744</c:v>
                </c:pt>
                <c:pt idx="1">
                  <c:v>31390</c:v>
                </c:pt>
                <c:pt idx="2">
                  <c:v>32499</c:v>
                </c:pt>
                <c:pt idx="3">
                  <c:v>33953</c:v>
                </c:pt>
                <c:pt idx="4">
                  <c:v>34680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9C-4A1E-A8B0-C0304A52BD69}"/>
            </c:ext>
          </c:extLst>
        </c:ser>
        <c:ser>
          <c:idx val="3"/>
          <c:order val="3"/>
          <c:tx>
            <c:strRef>
              <c:f>'Table 10.10'!$S$12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10.10'!$V$12:$Z$12</c:f>
              <c:numCache>
                <c:formatCode>#,##0</c:formatCode>
                <c:ptCount val="5"/>
                <c:pt idx="0">
                  <c:v>3929</c:v>
                </c:pt>
                <c:pt idx="1">
                  <c:v>3914</c:v>
                </c:pt>
                <c:pt idx="2">
                  <c:v>4025</c:v>
                </c:pt>
                <c:pt idx="3">
                  <c:v>4266</c:v>
                </c:pt>
                <c:pt idx="4">
                  <c:v>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9C-4A1E-A8B0-C0304A52B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10.10'!$AB$15:$AB$33</c:f>
              <c:numCache>
                <c:formatCode>0.0%</c:formatCode>
                <c:ptCount val="19"/>
                <c:pt idx="0">
                  <c:v>4.8036385006515574E-3</c:v>
                </c:pt>
                <c:pt idx="1">
                  <c:v>4.7269846947900962E-3</c:v>
                </c:pt>
                <c:pt idx="2">
                  <c:v>4.872626925926872E-2</c:v>
                </c:pt>
                <c:pt idx="3">
                  <c:v>7.6909318547665889E-3</c:v>
                </c:pt>
                <c:pt idx="4">
                  <c:v>5.8435751335053784E-2</c:v>
                </c:pt>
                <c:pt idx="5">
                  <c:v>3.6461660321434962E-2</c:v>
                </c:pt>
                <c:pt idx="6">
                  <c:v>9.3108822853054649E-2</c:v>
                </c:pt>
                <c:pt idx="7">
                  <c:v>7.0623706467026093E-2</c:v>
                </c:pt>
                <c:pt idx="8">
                  <c:v>3.1121445179753175E-2</c:v>
                </c:pt>
                <c:pt idx="9">
                  <c:v>1.3618826174719574E-2</c:v>
                </c:pt>
                <c:pt idx="10">
                  <c:v>3.9757773973477781E-2</c:v>
                </c:pt>
                <c:pt idx="11">
                  <c:v>1.8831284973298924E-2</c:v>
                </c:pt>
                <c:pt idx="12">
                  <c:v>8.0767560109359426E-2</c:v>
                </c:pt>
                <c:pt idx="13">
                  <c:v>8.7513095025168006E-2</c:v>
                </c:pt>
                <c:pt idx="14">
                  <c:v>6.7710861844290565E-2</c:v>
                </c:pt>
                <c:pt idx="15">
                  <c:v>0.10128522881161049</c:v>
                </c:pt>
                <c:pt idx="16">
                  <c:v>0.13496180085341236</c:v>
                </c:pt>
                <c:pt idx="17">
                  <c:v>1.8218054526407235E-2</c:v>
                </c:pt>
                <c:pt idx="18">
                  <c:v>3.5771776068681808E-2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5-4E8D-9E8A-128E4DC26B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3.4211557830189476E-2</c:v>
                </c:pt>
                <c:pt idx="1">
                  <c:v>8.4079122281772826E-3</c:v>
                </c:pt>
                <c:pt idx="2">
                  <c:v>6.6075098204813706E-2</c:v>
                </c:pt>
                <c:pt idx="3">
                  <c:v>7.7628019112447868E-3</c:v>
                </c:pt>
                <c:pt idx="4">
                  <c:v>6.3430989688206901E-2</c:v>
                </c:pt>
                <c:pt idx="5">
                  <c:v>3.2227134060980954E-2</c:v>
                </c:pt>
                <c:pt idx="6">
                  <c:v>8.7621475960244027E-2</c:v>
                </c:pt>
                <c:pt idx="7">
                  <c:v>6.973097902586041E-2</c:v>
                </c:pt>
                <c:pt idx="8">
                  <c:v>3.7661095398852304E-2</c:v>
                </c:pt>
                <c:pt idx="9">
                  <c:v>1.1604314951908215E-2</c:v>
                </c:pt>
                <c:pt idx="10">
                  <c:v>3.0743610454622511E-2</c:v>
                </c:pt>
                <c:pt idx="11">
                  <c:v>1.6009628329010865E-2</c:v>
                </c:pt>
                <c:pt idx="12">
                  <c:v>6.1171952966011661E-2</c:v>
                </c:pt>
                <c:pt idx="13">
                  <c:v>8.8821948785451341E-2</c:v>
                </c:pt>
                <c:pt idx="14">
                  <c:v>6.5994555299608099E-2</c:v>
                </c:pt>
                <c:pt idx="15">
                  <c:v>8.162294721064578E-2</c:v>
                </c:pt>
                <c:pt idx="16">
                  <c:v>0.13160864125653068</c:v>
                </c:pt>
                <c:pt idx="17">
                  <c:v>1.8170479414384041E-2</c:v>
                </c:pt>
                <c:pt idx="18">
                  <c:v>3.5330720674903518E-2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5-4E8D-9E8A-128E4DC26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10.10'!$Z$44:$Z$60</c:f>
              <c:numCache>
                <c:formatCode>#,##0</c:formatCode>
                <c:ptCount val="17"/>
                <c:pt idx="0">
                  <c:v>17</c:v>
                </c:pt>
                <c:pt idx="1">
                  <c:v>316</c:v>
                </c:pt>
                <c:pt idx="2">
                  <c:v>1055</c:v>
                </c:pt>
                <c:pt idx="3">
                  <c:v>1854</c:v>
                </c:pt>
                <c:pt idx="4">
                  <c:v>2375</c:v>
                </c:pt>
                <c:pt idx="5">
                  <c:v>2295</c:v>
                </c:pt>
                <c:pt idx="6">
                  <c:v>2176</c:v>
                </c:pt>
                <c:pt idx="7">
                  <c:v>1992</c:v>
                </c:pt>
                <c:pt idx="8">
                  <c:v>1906</c:v>
                </c:pt>
                <c:pt idx="9">
                  <c:v>1651</c:v>
                </c:pt>
                <c:pt idx="10">
                  <c:v>1484</c:v>
                </c:pt>
                <c:pt idx="11">
                  <c:v>1087</c:v>
                </c:pt>
                <c:pt idx="12">
                  <c:v>578</c:v>
                </c:pt>
                <c:pt idx="13">
                  <c:v>316</c:v>
                </c:pt>
                <c:pt idx="14">
                  <c:v>118</c:v>
                </c:pt>
                <c:pt idx="15">
                  <c:v>76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8-4AA2-ABE3-F6C07EC5D339}"/>
            </c:ext>
          </c:extLst>
        </c:ser>
        <c:ser>
          <c:idx val="1"/>
          <c:order val="1"/>
          <c:tx>
            <c:strRef>
              <c:f>'Table 10.10'!$S$62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10.10'!$Z$63:$Z$79</c:f>
              <c:numCache>
                <c:formatCode>#,##0</c:formatCode>
                <c:ptCount val="17"/>
                <c:pt idx="0">
                  <c:v>14</c:v>
                </c:pt>
                <c:pt idx="1">
                  <c:v>367</c:v>
                </c:pt>
                <c:pt idx="2">
                  <c:v>1190</c:v>
                </c:pt>
                <c:pt idx="3">
                  <c:v>1992</c:v>
                </c:pt>
                <c:pt idx="4">
                  <c:v>2375</c:v>
                </c:pt>
                <c:pt idx="5">
                  <c:v>2144</c:v>
                </c:pt>
                <c:pt idx="6">
                  <c:v>2096</c:v>
                </c:pt>
                <c:pt idx="7">
                  <c:v>1877</c:v>
                </c:pt>
                <c:pt idx="8">
                  <c:v>2078</c:v>
                </c:pt>
                <c:pt idx="9">
                  <c:v>1869</c:v>
                </c:pt>
                <c:pt idx="10">
                  <c:v>1673</c:v>
                </c:pt>
                <c:pt idx="11">
                  <c:v>1142</c:v>
                </c:pt>
                <c:pt idx="12">
                  <c:v>511</c:v>
                </c:pt>
                <c:pt idx="13">
                  <c:v>259</c:v>
                </c:pt>
                <c:pt idx="14">
                  <c:v>113</c:v>
                </c:pt>
                <c:pt idx="15">
                  <c:v>41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D8-4AA2-ABE3-F6C07EC5D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10.10'!$Z$83:$Z$90</c:f>
              <c:numCache>
                <c:formatCode>#,##0</c:formatCode>
                <c:ptCount val="8"/>
                <c:pt idx="0">
                  <c:v>1665</c:v>
                </c:pt>
                <c:pt idx="1">
                  <c:v>2994</c:v>
                </c:pt>
                <c:pt idx="2">
                  <c:v>1912</c:v>
                </c:pt>
                <c:pt idx="3">
                  <c:v>901</c:v>
                </c:pt>
                <c:pt idx="4">
                  <c:v>912</c:v>
                </c:pt>
                <c:pt idx="5">
                  <c:v>983</c:v>
                </c:pt>
                <c:pt idx="6">
                  <c:v>750</c:v>
                </c:pt>
                <c:pt idx="7">
                  <c:v>1253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F-4440-8C8E-F25259E369FC}"/>
            </c:ext>
          </c:extLst>
        </c:ser>
        <c:ser>
          <c:idx val="1"/>
          <c:order val="1"/>
          <c:tx>
            <c:strRef>
              <c:f>'Table 10.10'!$S$92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10.10'!$Z$93:$Z$100</c:f>
              <c:numCache>
                <c:formatCode>#,##0</c:formatCode>
                <c:ptCount val="8"/>
                <c:pt idx="0">
                  <c:v>1196</c:v>
                </c:pt>
                <c:pt idx="1">
                  <c:v>3485</c:v>
                </c:pt>
                <c:pt idx="2">
                  <c:v>440</c:v>
                </c:pt>
                <c:pt idx="3">
                  <c:v>1994</c:v>
                </c:pt>
                <c:pt idx="4">
                  <c:v>2680</c:v>
                </c:pt>
                <c:pt idx="5">
                  <c:v>1456</c:v>
                </c:pt>
                <c:pt idx="6">
                  <c:v>46</c:v>
                </c:pt>
                <c:pt idx="7">
                  <c:v>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F-4440-8C8E-F25259E36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3.xml"/><Relationship Id="rId7" Type="http://schemas.openxmlformats.org/officeDocument/2006/relationships/chart" Target="../charts/chart46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1.png"/><Relationship Id="rId11" Type="http://schemas.openxmlformats.org/officeDocument/2006/relationships/chart" Target="../charts/chart50.xml"/><Relationship Id="rId5" Type="http://schemas.openxmlformats.org/officeDocument/2006/relationships/chart" Target="../charts/chart45.xml"/><Relationship Id="rId10" Type="http://schemas.openxmlformats.org/officeDocument/2006/relationships/chart" Target="../charts/chart49.xml"/><Relationship Id="rId4" Type="http://schemas.openxmlformats.org/officeDocument/2006/relationships/chart" Target="../charts/chart44.xml"/><Relationship Id="rId9" Type="http://schemas.openxmlformats.org/officeDocument/2006/relationships/chart" Target="../charts/chart48.xml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7.xml"/><Relationship Id="rId3" Type="http://schemas.openxmlformats.org/officeDocument/2006/relationships/chart" Target="../charts/chart493.xml"/><Relationship Id="rId7" Type="http://schemas.openxmlformats.org/officeDocument/2006/relationships/chart" Target="../charts/chart496.xml"/><Relationship Id="rId2" Type="http://schemas.openxmlformats.org/officeDocument/2006/relationships/chart" Target="../charts/chart492.xml"/><Relationship Id="rId1" Type="http://schemas.openxmlformats.org/officeDocument/2006/relationships/chart" Target="../charts/chart491.xml"/><Relationship Id="rId6" Type="http://schemas.openxmlformats.org/officeDocument/2006/relationships/image" Target="../media/image1.png"/><Relationship Id="rId11" Type="http://schemas.openxmlformats.org/officeDocument/2006/relationships/chart" Target="../charts/chart500.xml"/><Relationship Id="rId5" Type="http://schemas.openxmlformats.org/officeDocument/2006/relationships/chart" Target="../charts/chart495.xml"/><Relationship Id="rId10" Type="http://schemas.openxmlformats.org/officeDocument/2006/relationships/chart" Target="../charts/chart499.xml"/><Relationship Id="rId4" Type="http://schemas.openxmlformats.org/officeDocument/2006/relationships/chart" Target="../charts/chart494.xml"/><Relationship Id="rId9" Type="http://schemas.openxmlformats.org/officeDocument/2006/relationships/chart" Target="../charts/chart498.xml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7.xml"/><Relationship Id="rId3" Type="http://schemas.openxmlformats.org/officeDocument/2006/relationships/chart" Target="../charts/chart503.xml"/><Relationship Id="rId7" Type="http://schemas.openxmlformats.org/officeDocument/2006/relationships/chart" Target="../charts/chart506.xml"/><Relationship Id="rId2" Type="http://schemas.openxmlformats.org/officeDocument/2006/relationships/chart" Target="../charts/chart502.xml"/><Relationship Id="rId1" Type="http://schemas.openxmlformats.org/officeDocument/2006/relationships/chart" Target="../charts/chart501.xml"/><Relationship Id="rId6" Type="http://schemas.openxmlformats.org/officeDocument/2006/relationships/image" Target="../media/image1.png"/><Relationship Id="rId11" Type="http://schemas.openxmlformats.org/officeDocument/2006/relationships/chart" Target="../charts/chart510.xml"/><Relationship Id="rId5" Type="http://schemas.openxmlformats.org/officeDocument/2006/relationships/chart" Target="../charts/chart505.xml"/><Relationship Id="rId10" Type="http://schemas.openxmlformats.org/officeDocument/2006/relationships/chart" Target="../charts/chart509.xml"/><Relationship Id="rId4" Type="http://schemas.openxmlformats.org/officeDocument/2006/relationships/chart" Target="../charts/chart504.xml"/><Relationship Id="rId9" Type="http://schemas.openxmlformats.org/officeDocument/2006/relationships/chart" Target="../charts/chart508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7.xml"/><Relationship Id="rId3" Type="http://schemas.openxmlformats.org/officeDocument/2006/relationships/chart" Target="../charts/chart513.xml"/><Relationship Id="rId7" Type="http://schemas.openxmlformats.org/officeDocument/2006/relationships/chart" Target="../charts/chart516.xml"/><Relationship Id="rId2" Type="http://schemas.openxmlformats.org/officeDocument/2006/relationships/chart" Target="../charts/chart512.xml"/><Relationship Id="rId1" Type="http://schemas.openxmlformats.org/officeDocument/2006/relationships/chart" Target="../charts/chart511.xml"/><Relationship Id="rId6" Type="http://schemas.openxmlformats.org/officeDocument/2006/relationships/image" Target="../media/image1.png"/><Relationship Id="rId11" Type="http://schemas.openxmlformats.org/officeDocument/2006/relationships/chart" Target="../charts/chart520.xml"/><Relationship Id="rId5" Type="http://schemas.openxmlformats.org/officeDocument/2006/relationships/chart" Target="../charts/chart515.xml"/><Relationship Id="rId10" Type="http://schemas.openxmlformats.org/officeDocument/2006/relationships/chart" Target="../charts/chart519.xml"/><Relationship Id="rId4" Type="http://schemas.openxmlformats.org/officeDocument/2006/relationships/chart" Target="../charts/chart514.xml"/><Relationship Id="rId9" Type="http://schemas.openxmlformats.org/officeDocument/2006/relationships/chart" Target="../charts/chart518.xml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7.xml"/><Relationship Id="rId3" Type="http://schemas.openxmlformats.org/officeDocument/2006/relationships/chart" Target="../charts/chart523.xml"/><Relationship Id="rId7" Type="http://schemas.openxmlformats.org/officeDocument/2006/relationships/chart" Target="../charts/chart526.xml"/><Relationship Id="rId2" Type="http://schemas.openxmlformats.org/officeDocument/2006/relationships/chart" Target="../charts/chart522.xml"/><Relationship Id="rId1" Type="http://schemas.openxmlformats.org/officeDocument/2006/relationships/chart" Target="../charts/chart521.xml"/><Relationship Id="rId6" Type="http://schemas.openxmlformats.org/officeDocument/2006/relationships/image" Target="../media/image1.png"/><Relationship Id="rId11" Type="http://schemas.openxmlformats.org/officeDocument/2006/relationships/chart" Target="../charts/chart530.xml"/><Relationship Id="rId5" Type="http://schemas.openxmlformats.org/officeDocument/2006/relationships/chart" Target="../charts/chart525.xml"/><Relationship Id="rId10" Type="http://schemas.openxmlformats.org/officeDocument/2006/relationships/chart" Target="../charts/chart529.xml"/><Relationship Id="rId4" Type="http://schemas.openxmlformats.org/officeDocument/2006/relationships/chart" Target="../charts/chart524.xml"/><Relationship Id="rId9" Type="http://schemas.openxmlformats.org/officeDocument/2006/relationships/chart" Target="../charts/chart528.xml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7.xml"/><Relationship Id="rId3" Type="http://schemas.openxmlformats.org/officeDocument/2006/relationships/chart" Target="../charts/chart533.xml"/><Relationship Id="rId7" Type="http://schemas.openxmlformats.org/officeDocument/2006/relationships/chart" Target="../charts/chart536.xml"/><Relationship Id="rId2" Type="http://schemas.openxmlformats.org/officeDocument/2006/relationships/chart" Target="../charts/chart532.xml"/><Relationship Id="rId1" Type="http://schemas.openxmlformats.org/officeDocument/2006/relationships/chart" Target="../charts/chart531.xml"/><Relationship Id="rId6" Type="http://schemas.openxmlformats.org/officeDocument/2006/relationships/image" Target="../media/image1.png"/><Relationship Id="rId11" Type="http://schemas.openxmlformats.org/officeDocument/2006/relationships/chart" Target="../charts/chart540.xml"/><Relationship Id="rId5" Type="http://schemas.openxmlformats.org/officeDocument/2006/relationships/chart" Target="../charts/chart535.xml"/><Relationship Id="rId10" Type="http://schemas.openxmlformats.org/officeDocument/2006/relationships/chart" Target="../charts/chart539.xml"/><Relationship Id="rId4" Type="http://schemas.openxmlformats.org/officeDocument/2006/relationships/chart" Target="../charts/chart534.xml"/><Relationship Id="rId9" Type="http://schemas.openxmlformats.org/officeDocument/2006/relationships/chart" Target="../charts/chart538.xml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7.xml"/><Relationship Id="rId3" Type="http://schemas.openxmlformats.org/officeDocument/2006/relationships/chart" Target="../charts/chart543.xml"/><Relationship Id="rId7" Type="http://schemas.openxmlformats.org/officeDocument/2006/relationships/chart" Target="../charts/chart546.xml"/><Relationship Id="rId2" Type="http://schemas.openxmlformats.org/officeDocument/2006/relationships/chart" Target="../charts/chart542.xml"/><Relationship Id="rId1" Type="http://schemas.openxmlformats.org/officeDocument/2006/relationships/chart" Target="../charts/chart541.xml"/><Relationship Id="rId6" Type="http://schemas.openxmlformats.org/officeDocument/2006/relationships/image" Target="../media/image1.png"/><Relationship Id="rId11" Type="http://schemas.openxmlformats.org/officeDocument/2006/relationships/chart" Target="../charts/chart550.xml"/><Relationship Id="rId5" Type="http://schemas.openxmlformats.org/officeDocument/2006/relationships/chart" Target="../charts/chart545.xml"/><Relationship Id="rId10" Type="http://schemas.openxmlformats.org/officeDocument/2006/relationships/chart" Target="../charts/chart549.xml"/><Relationship Id="rId4" Type="http://schemas.openxmlformats.org/officeDocument/2006/relationships/chart" Target="../charts/chart544.xml"/><Relationship Id="rId9" Type="http://schemas.openxmlformats.org/officeDocument/2006/relationships/chart" Target="../charts/chart548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7.xml"/><Relationship Id="rId3" Type="http://schemas.openxmlformats.org/officeDocument/2006/relationships/chart" Target="../charts/chart553.xml"/><Relationship Id="rId7" Type="http://schemas.openxmlformats.org/officeDocument/2006/relationships/chart" Target="../charts/chart556.xml"/><Relationship Id="rId2" Type="http://schemas.openxmlformats.org/officeDocument/2006/relationships/chart" Target="../charts/chart552.xml"/><Relationship Id="rId1" Type="http://schemas.openxmlformats.org/officeDocument/2006/relationships/chart" Target="../charts/chart551.xml"/><Relationship Id="rId6" Type="http://schemas.openxmlformats.org/officeDocument/2006/relationships/image" Target="../media/image1.png"/><Relationship Id="rId11" Type="http://schemas.openxmlformats.org/officeDocument/2006/relationships/chart" Target="../charts/chart560.xml"/><Relationship Id="rId5" Type="http://schemas.openxmlformats.org/officeDocument/2006/relationships/chart" Target="../charts/chart555.xml"/><Relationship Id="rId10" Type="http://schemas.openxmlformats.org/officeDocument/2006/relationships/chart" Target="../charts/chart559.xml"/><Relationship Id="rId4" Type="http://schemas.openxmlformats.org/officeDocument/2006/relationships/chart" Target="../charts/chart554.xml"/><Relationship Id="rId9" Type="http://schemas.openxmlformats.org/officeDocument/2006/relationships/chart" Target="../charts/chart558.xml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7.xml"/><Relationship Id="rId3" Type="http://schemas.openxmlformats.org/officeDocument/2006/relationships/chart" Target="../charts/chart563.xml"/><Relationship Id="rId7" Type="http://schemas.openxmlformats.org/officeDocument/2006/relationships/chart" Target="../charts/chart566.xml"/><Relationship Id="rId2" Type="http://schemas.openxmlformats.org/officeDocument/2006/relationships/chart" Target="../charts/chart562.xml"/><Relationship Id="rId1" Type="http://schemas.openxmlformats.org/officeDocument/2006/relationships/chart" Target="../charts/chart561.xml"/><Relationship Id="rId6" Type="http://schemas.openxmlformats.org/officeDocument/2006/relationships/image" Target="../media/image1.png"/><Relationship Id="rId11" Type="http://schemas.openxmlformats.org/officeDocument/2006/relationships/chart" Target="../charts/chart570.xml"/><Relationship Id="rId5" Type="http://schemas.openxmlformats.org/officeDocument/2006/relationships/chart" Target="../charts/chart565.xml"/><Relationship Id="rId10" Type="http://schemas.openxmlformats.org/officeDocument/2006/relationships/chart" Target="../charts/chart569.xml"/><Relationship Id="rId4" Type="http://schemas.openxmlformats.org/officeDocument/2006/relationships/chart" Target="../charts/chart564.xml"/><Relationship Id="rId9" Type="http://schemas.openxmlformats.org/officeDocument/2006/relationships/chart" Target="../charts/chart568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7.xml"/><Relationship Id="rId3" Type="http://schemas.openxmlformats.org/officeDocument/2006/relationships/chart" Target="../charts/chart573.xml"/><Relationship Id="rId7" Type="http://schemas.openxmlformats.org/officeDocument/2006/relationships/chart" Target="../charts/chart576.xml"/><Relationship Id="rId2" Type="http://schemas.openxmlformats.org/officeDocument/2006/relationships/chart" Target="../charts/chart572.xml"/><Relationship Id="rId1" Type="http://schemas.openxmlformats.org/officeDocument/2006/relationships/chart" Target="../charts/chart571.xml"/><Relationship Id="rId6" Type="http://schemas.openxmlformats.org/officeDocument/2006/relationships/image" Target="../media/image1.png"/><Relationship Id="rId11" Type="http://schemas.openxmlformats.org/officeDocument/2006/relationships/chart" Target="../charts/chart580.xml"/><Relationship Id="rId5" Type="http://schemas.openxmlformats.org/officeDocument/2006/relationships/chart" Target="../charts/chart575.xml"/><Relationship Id="rId10" Type="http://schemas.openxmlformats.org/officeDocument/2006/relationships/chart" Target="../charts/chart579.xml"/><Relationship Id="rId4" Type="http://schemas.openxmlformats.org/officeDocument/2006/relationships/chart" Target="../charts/chart574.xml"/><Relationship Id="rId9" Type="http://schemas.openxmlformats.org/officeDocument/2006/relationships/chart" Target="../charts/chart578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7.xml"/><Relationship Id="rId3" Type="http://schemas.openxmlformats.org/officeDocument/2006/relationships/chart" Target="../charts/chart583.xml"/><Relationship Id="rId7" Type="http://schemas.openxmlformats.org/officeDocument/2006/relationships/chart" Target="../charts/chart586.xml"/><Relationship Id="rId2" Type="http://schemas.openxmlformats.org/officeDocument/2006/relationships/chart" Target="../charts/chart582.xml"/><Relationship Id="rId1" Type="http://schemas.openxmlformats.org/officeDocument/2006/relationships/chart" Target="../charts/chart581.xml"/><Relationship Id="rId6" Type="http://schemas.openxmlformats.org/officeDocument/2006/relationships/image" Target="../media/image1.png"/><Relationship Id="rId11" Type="http://schemas.openxmlformats.org/officeDocument/2006/relationships/chart" Target="../charts/chart590.xml"/><Relationship Id="rId5" Type="http://schemas.openxmlformats.org/officeDocument/2006/relationships/chart" Target="../charts/chart585.xml"/><Relationship Id="rId10" Type="http://schemas.openxmlformats.org/officeDocument/2006/relationships/chart" Target="../charts/chart589.xml"/><Relationship Id="rId4" Type="http://schemas.openxmlformats.org/officeDocument/2006/relationships/chart" Target="../charts/chart584.xml"/><Relationship Id="rId9" Type="http://schemas.openxmlformats.org/officeDocument/2006/relationships/chart" Target="../charts/chart58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3.xml"/><Relationship Id="rId7" Type="http://schemas.openxmlformats.org/officeDocument/2006/relationships/chart" Target="../charts/chart56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image" Target="../media/image1.png"/><Relationship Id="rId11" Type="http://schemas.openxmlformats.org/officeDocument/2006/relationships/chart" Target="../charts/chart60.xml"/><Relationship Id="rId5" Type="http://schemas.openxmlformats.org/officeDocument/2006/relationships/chart" Target="../charts/chart55.xml"/><Relationship Id="rId10" Type="http://schemas.openxmlformats.org/officeDocument/2006/relationships/chart" Target="../charts/chart59.xml"/><Relationship Id="rId4" Type="http://schemas.openxmlformats.org/officeDocument/2006/relationships/chart" Target="../charts/chart54.xml"/><Relationship Id="rId9" Type="http://schemas.openxmlformats.org/officeDocument/2006/relationships/chart" Target="../charts/chart58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7.xml"/><Relationship Id="rId3" Type="http://schemas.openxmlformats.org/officeDocument/2006/relationships/chart" Target="../charts/chart593.xml"/><Relationship Id="rId7" Type="http://schemas.openxmlformats.org/officeDocument/2006/relationships/chart" Target="../charts/chart596.xml"/><Relationship Id="rId2" Type="http://schemas.openxmlformats.org/officeDocument/2006/relationships/chart" Target="../charts/chart592.xml"/><Relationship Id="rId1" Type="http://schemas.openxmlformats.org/officeDocument/2006/relationships/chart" Target="../charts/chart591.xml"/><Relationship Id="rId6" Type="http://schemas.openxmlformats.org/officeDocument/2006/relationships/image" Target="../media/image1.png"/><Relationship Id="rId11" Type="http://schemas.openxmlformats.org/officeDocument/2006/relationships/chart" Target="../charts/chart600.xml"/><Relationship Id="rId5" Type="http://schemas.openxmlformats.org/officeDocument/2006/relationships/chart" Target="../charts/chart595.xml"/><Relationship Id="rId10" Type="http://schemas.openxmlformats.org/officeDocument/2006/relationships/chart" Target="../charts/chart599.xml"/><Relationship Id="rId4" Type="http://schemas.openxmlformats.org/officeDocument/2006/relationships/chart" Target="../charts/chart594.xml"/><Relationship Id="rId9" Type="http://schemas.openxmlformats.org/officeDocument/2006/relationships/chart" Target="../charts/chart59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7.xml"/><Relationship Id="rId3" Type="http://schemas.openxmlformats.org/officeDocument/2006/relationships/chart" Target="../charts/chart603.xml"/><Relationship Id="rId7" Type="http://schemas.openxmlformats.org/officeDocument/2006/relationships/chart" Target="../charts/chart606.xml"/><Relationship Id="rId2" Type="http://schemas.openxmlformats.org/officeDocument/2006/relationships/chart" Target="../charts/chart602.xml"/><Relationship Id="rId1" Type="http://schemas.openxmlformats.org/officeDocument/2006/relationships/chart" Target="../charts/chart601.xml"/><Relationship Id="rId6" Type="http://schemas.openxmlformats.org/officeDocument/2006/relationships/image" Target="../media/image1.png"/><Relationship Id="rId11" Type="http://schemas.openxmlformats.org/officeDocument/2006/relationships/chart" Target="../charts/chart610.xml"/><Relationship Id="rId5" Type="http://schemas.openxmlformats.org/officeDocument/2006/relationships/chart" Target="../charts/chart605.xml"/><Relationship Id="rId10" Type="http://schemas.openxmlformats.org/officeDocument/2006/relationships/chart" Target="../charts/chart609.xml"/><Relationship Id="rId4" Type="http://schemas.openxmlformats.org/officeDocument/2006/relationships/chart" Target="../charts/chart604.xml"/><Relationship Id="rId9" Type="http://schemas.openxmlformats.org/officeDocument/2006/relationships/chart" Target="../charts/chart608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7.xml"/><Relationship Id="rId3" Type="http://schemas.openxmlformats.org/officeDocument/2006/relationships/chart" Target="../charts/chart613.xml"/><Relationship Id="rId7" Type="http://schemas.openxmlformats.org/officeDocument/2006/relationships/chart" Target="../charts/chart616.xml"/><Relationship Id="rId2" Type="http://schemas.openxmlformats.org/officeDocument/2006/relationships/chart" Target="../charts/chart612.xml"/><Relationship Id="rId1" Type="http://schemas.openxmlformats.org/officeDocument/2006/relationships/chart" Target="../charts/chart611.xml"/><Relationship Id="rId6" Type="http://schemas.openxmlformats.org/officeDocument/2006/relationships/image" Target="../media/image1.png"/><Relationship Id="rId11" Type="http://schemas.openxmlformats.org/officeDocument/2006/relationships/chart" Target="../charts/chart620.xml"/><Relationship Id="rId5" Type="http://schemas.openxmlformats.org/officeDocument/2006/relationships/chart" Target="../charts/chart615.xml"/><Relationship Id="rId10" Type="http://schemas.openxmlformats.org/officeDocument/2006/relationships/chart" Target="../charts/chart619.xml"/><Relationship Id="rId4" Type="http://schemas.openxmlformats.org/officeDocument/2006/relationships/chart" Target="../charts/chart614.xml"/><Relationship Id="rId9" Type="http://schemas.openxmlformats.org/officeDocument/2006/relationships/chart" Target="../charts/chart618.xml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7.xml"/><Relationship Id="rId3" Type="http://schemas.openxmlformats.org/officeDocument/2006/relationships/chart" Target="../charts/chart623.xml"/><Relationship Id="rId7" Type="http://schemas.openxmlformats.org/officeDocument/2006/relationships/chart" Target="../charts/chart626.xml"/><Relationship Id="rId2" Type="http://schemas.openxmlformats.org/officeDocument/2006/relationships/chart" Target="../charts/chart622.xml"/><Relationship Id="rId1" Type="http://schemas.openxmlformats.org/officeDocument/2006/relationships/chart" Target="../charts/chart621.xml"/><Relationship Id="rId6" Type="http://schemas.openxmlformats.org/officeDocument/2006/relationships/image" Target="../media/image1.png"/><Relationship Id="rId11" Type="http://schemas.openxmlformats.org/officeDocument/2006/relationships/chart" Target="../charts/chart630.xml"/><Relationship Id="rId5" Type="http://schemas.openxmlformats.org/officeDocument/2006/relationships/chart" Target="../charts/chart625.xml"/><Relationship Id="rId10" Type="http://schemas.openxmlformats.org/officeDocument/2006/relationships/chart" Target="../charts/chart629.xml"/><Relationship Id="rId4" Type="http://schemas.openxmlformats.org/officeDocument/2006/relationships/chart" Target="../charts/chart624.xml"/><Relationship Id="rId9" Type="http://schemas.openxmlformats.org/officeDocument/2006/relationships/chart" Target="../charts/chart628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7.xml"/><Relationship Id="rId3" Type="http://schemas.openxmlformats.org/officeDocument/2006/relationships/chart" Target="../charts/chart633.xml"/><Relationship Id="rId7" Type="http://schemas.openxmlformats.org/officeDocument/2006/relationships/chart" Target="../charts/chart636.xml"/><Relationship Id="rId2" Type="http://schemas.openxmlformats.org/officeDocument/2006/relationships/chart" Target="../charts/chart632.xml"/><Relationship Id="rId1" Type="http://schemas.openxmlformats.org/officeDocument/2006/relationships/chart" Target="../charts/chart631.xml"/><Relationship Id="rId6" Type="http://schemas.openxmlformats.org/officeDocument/2006/relationships/image" Target="../media/image1.png"/><Relationship Id="rId11" Type="http://schemas.openxmlformats.org/officeDocument/2006/relationships/chart" Target="../charts/chart640.xml"/><Relationship Id="rId5" Type="http://schemas.openxmlformats.org/officeDocument/2006/relationships/chart" Target="../charts/chart635.xml"/><Relationship Id="rId10" Type="http://schemas.openxmlformats.org/officeDocument/2006/relationships/chart" Target="../charts/chart639.xml"/><Relationship Id="rId4" Type="http://schemas.openxmlformats.org/officeDocument/2006/relationships/chart" Target="../charts/chart634.xml"/><Relationship Id="rId9" Type="http://schemas.openxmlformats.org/officeDocument/2006/relationships/chart" Target="../charts/chart638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7.xml"/><Relationship Id="rId3" Type="http://schemas.openxmlformats.org/officeDocument/2006/relationships/chart" Target="../charts/chart643.xml"/><Relationship Id="rId7" Type="http://schemas.openxmlformats.org/officeDocument/2006/relationships/chart" Target="../charts/chart646.xml"/><Relationship Id="rId2" Type="http://schemas.openxmlformats.org/officeDocument/2006/relationships/chart" Target="../charts/chart642.xml"/><Relationship Id="rId1" Type="http://schemas.openxmlformats.org/officeDocument/2006/relationships/chart" Target="../charts/chart641.xml"/><Relationship Id="rId6" Type="http://schemas.openxmlformats.org/officeDocument/2006/relationships/image" Target="../media/image1.png"/><Relationship Id="rId11" Type="http://schemas.openxmlformats.org/officeDocument/2006/relationships/chart" Target="../charts/chart650.xml"/><Relationship Id="rId5" Type="http://schemas.openxmlformats.org/officeDocument/2006/relationships/chart" Target="../charts/chart645.xml"/><Relationship Id="rId10" Type="http://schemas.openxmlformats.org/officeDocument/2006/relationships/chart" Target="../charts/chart649.xml"/><Relationship Id="rId4" Type="http://schemas.openxmlformats.org/officeDocument/2006/relationships/chart" Target="../charts/chart644.xml"/><Relationship Id="rId9" Type="http://schemas.openxmlformats.org/officeDocument/2006/relationships/chart" Target="../charts/chart648.xml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7.xml"/><Relationship Id="rId3" Type="http://schemas.openxmlformats.org/officeDocument/2006/relationships/chart" Target="../charts/chart653.xml"/><Relationship Id="rId7" Type="http://schemas.openxmlformats.org/officeDocument/2006/relationships/chart" Target="../charts/chart656.xml"/><Relationship Id="rId2" Type="http://schemas.openxmlformats.org/officeDocument/2006/relationships/chart" Target="../charts/chart652.xml"/><Relationship Id="rId1" Type="http://schemas.openxmlformats.org/officeDocument/2006/relationships/chart" Target="../charts/chart651.xml"/><Relationship Id="rId6" Type="http://schemas.openxmlformats.org/officeDocument/2006/relationships/image" Target="../media/image1.png"/><Relationship Id="rId11" Type="http://schemas.openxmlformats.org/officeDocument/2006/relationships/chart" Target="../charts/chart660.xml"/><Relationship Id="rId5" Type="http://schemas.openxmlformats.org/officeDocument/2006/relationships/chart" Target="../charts/chart655.xml"/><Relationship Id="rId10" Type="http://schemas.openxmlformats.org/officeDocument/2006/relationships/chart" Target="../charts/chart659.xml"/><Relationship Id="rId4" Type="http://schemas.openxmlformats.org/officeDocument/2006/relationships/chart" Target="../charts/chart654.xml"/><Relationship Id="rId9" Type="http://schemas.openxmlformats.org/officeDocument/2006/relationships/chart" Target="../charts/chart658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7.xml"/><Relationship Id="rId3" Type="http://schemas.openxmlformats.org/officeDocument/2006/relationships/chart" Target="../charts/chart663.xml"/><Relationship Id="rId7" Type="http://schemas.openxmlformats.org/officeDocument/2006/relationships/chart" Target="../charts/chart666.xml"/><Relationship Id="rId2" Type="http://schemas.openxmlformats.org/officeDocument/2006/relationships/chart" Target="../charts/chart662.xml"/><Relationship Id="rId1" Type="http://schemas.openxmlformats.org/officeDocument/2006/relationships/chart" Target="../charts/chart661.xml"/><Relationship Id="rId6" Type="http://schemas.openxmlformats.org/officeDocument/2006/relationships/image" Target="../media/image1.png"/><Relationship Id="rId11" Type="http://schemas.openxmlformats.org/officeDocument/2006/relationships/chart" Target="../charts/chart670.xml"/><Relationship Id="rId5" Type="http://schemas.openxmlformats.org/officeDocument/2006/relationships/chart" Target="../charts/chart665.xml"/><Relationship Id="rId10" Type="http://schemas.openxmlformats.org/officeDocument/2006/relationships/chart" Target="../charts/chart669.xml"/><Relationship Id="rId4" Type="http://schemas.openxmlformats.org/officeDocument/2006/relationships/chart" Target="../charts/chart664.xml"/><Relationship Id="rId9" Type="http://schemas.openxmlformats.org/officeDocument/2006/relationships/chart" Target="../charts/chart668.xml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7.xml"/><Relationship Id="rId3" Type="http://schemas.openxmlformats.org/officeDocument/2006/relationships/chart" Target="../charts/chart673.xml"/><Relationship Id="rId7" Type="http://schemas.openxmlformats.org/officeDocument/2006/relationships/chart" Target="../charts/chart676.xml"/><Relationship Id="rId2" Type="http://schemas.openxmlformats.org/officeDocument/2006/relationships/chart" Target="../charts/chart672.xml"/><Relationship Id="rId1" Type="http://schemas.openxmlformats.org/officeDocument/2006/relationships/chart" Target="../charts/chart671.xml"/><Relationship Id="rId6" Type="http://schemas.openxmlformats.org/officeDocument/2006/relationships/image" Target="../media/image1.png"/><Relationship Id="rId11" Type="http://schemas.openxmlformats.org/officeDocument/2006/relationships/chart" Target="../charts/chart680.xml"/><Relationship Id="rId5" Type="http://schemas.openxmlformats.org/officeDocument/2006/relationships/chart" Target="../charts/chart675.xml"/><Relationship Id="rId10" Type="http://schemas.openxmlformats.org/officeDocument/2006/relationships/chart" Target="../charts/chart679.xml"/><Relationship Id="rId4" Type="http://schemas.openxmlformats.org/officeDocument/2006/relationships/chart" Target="../charts/chart674.xml"/><Relationship Id="rId9" Type="http://schemas.openxmlformats.org/officeDocument/2006/relationships/chart" Target="../charts/chart678.xml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7.xml"/><Relationship Id="rId3" Type="http://schemas.openxmlformats.org/officeDocument/2006/relationships/chart" Target="../charts/chart683.xml"/><Relationship Id="rId7" Type="http://schemas.openxmlformats.org/officeDocument/2006/relationships/chart" Target="../charts/chart686.xml"/><Relationship Id="rId2" Type="http://schemas.openxmlformats.org/officeDocument/2006/relationships/chart" Target="../charts/chart682.xml"/><Relationship Id="rId1" Type="http://schemas.openxmlformats.org/officeDocument/2006/relationships/chart" Target="../charts/chart681.xml"/><Relationship Id="rId6" Type="http://schemas.openxmlformats.org/officeDocument/2006/relationships/image" Target="../media/image1.png"/><Relationship Id="rId11" Type="http://schemas.openxmlformats.org/officeDocument/2006/relationships/chart" Target="../charts/chart690.xml"/><Relationship Id="rId5" Type="http://schemas.openxmlformats.org/officeDocument/2006/relationships/chart" Target="../charts/chart685.xml"/><Relationship Id="rId10" Type="http://schemas.openxmlformats.org/officeDocument/2006/relationships/chart" Target="../charts/chart689.xml"/><Relationship Id="rId4" Type="http://schemas.openxmlformats.org/officeDocument/2006/relationships/chart" Target="../charts/chart684.xml"/><Relationship Id="rId9" Type="http://schemas.openxmlformats.org/officeDocument/2006/relationships/chart" Target="../charts/chart6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1.png"/><Relationship Id="rId11" Type="http://schemas.openxmlformats.org/officeDocument/2006/relationships/chart" Target="../charts/chart70.xml"/><Relationship Id="rId5" Type="http://schemas.openxmlformats.org/officeDocument/2006/relationships/chart" Target="../charts/chart65.xml"/><Relationship Id="rId10" Type="http://schemas.openxmlformats.org/officeDocument/2006/relationships/chart" Target="../charts/chart69.xml"/><Relationship Id="rId4" Type="http://schemas.openxmlformats.org/officeDocument/2006/relationships/chart" Target="../charts/chart64.xml"/><Relationship Id="rId9" Type="http://schemas.openxmlformats.org/officeDocument/2006/relationships/chart" Target="../charts/chart68.xml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7.xml"/><Relationship Id="rId3" Type="http://schemas.openxmlformats.org/officeDocument/2006/relationships/chart" Target="../charts/chart693.xml"/><Relationship Id="rId7" Type="http://schemas.openxmlformats.org/officeDocument/2006/relationships/chart" Target="../charts/chart696.xml"/><Relationship Id="rId2" Type="http://schemas.openxmlformats.org/officeDocument/2006/relationships/chart" Target="../charts/chart692.xml"/><Relationship Id="rId1" Type="http://schemas.openxmlformats.org/officeDocument/2006/relationships/chart" Target="../charts/chart691.xml"/><Relationship Id="rId6" Type="http://schemas.openxmlformats.org/officeDocument/2006/relationships/image" Target="../media/image1.png"/><Relationship Id="rId11" Type="http://schemas.openxmlformats.org/officeDocument/2006/relationships/chart" Target="../charts/chart700.xml"/><Relationship Id="rId5" Type="http://schemas.openxmlformats.org/officeDocument/2006/relationships/chart" Target="../charts/chart695.xml"/><Relationship Id="rId10" Type="http://schemas.openxmlformats.org/officeDocument/2006/relationships/chart" Target="../charts/chart699.xml"/><Relationship Id="rId4" Type="http://schemas.openxmlformats.org/officeDocument/2006/relationships/chart" Target="../charts/chart694.xml"/><Relationship Id="rId9" Type="http://schemas.openxmlformats.org/officeDocument/2006/relationships/chart" Target="../charts/chart69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3.xml"/><Relationship Id="rId7" Type="http://schemas.openxmlformats.org/officeDocument/2006/relationships/chart" Target="../charts/chart76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1.png"/><Relationship Id="rId11" Type="http://schemas.openxmlformats.org/officeDocument/2006/relationships/chart" Target="../charts/chart80.xml"/><Relationship Id="rId5" Type="http://schemas.openxmlformats.org/officeDocument/2006/relationships/chart" Target="../charts/chart75.xml"/><Relationship Id="rId10" Type="http://schemas.openxmlformats.org/officeDocument/2006/relationships/chart" Target="../charts/chart79.xml"/><Relationship Id="rId4" Type="http://schemas.openxmlformats.org/officeDocument/2006/relationships/chart" Target="../charts/chart74.xml"/><Relationship Id="rId9" Type="http://schemas.openxmlformats.org/officeDocument/2006/relationships/chart" Target="../charts/chart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3.xml"/><Relationship Id="rId7" Type="http://schemas.openxmlformats.org/officeDocument/2006/relationships/chart" Target="../charts/chart86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1.png"/><Relationship Id="rId11" Type="http://schemas.openxmlformats.org/officeDocument/2006/relationships/chart" Target="../charts/chart90.xml"/><Relationship Id="rId5" Type="http://schemas.openxmlformats.org/officeDocument/2006/relationships/chart" Target="../charts/chart85.xml"/><Relationship Id="rId10" Type="http://schemas.openxmlformats.org/officeDocument/2006/relationships/chart" Target="../charts/chart89.xml"/><Relationship Id="rId4" Type="http://schemas.openxmlformats.org/officeDocument/2006/relationships/chart" Target="../charts/chart84.xml"/><Relationship Id="rId9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3.xml"/><Relationship Id="rId7" Type="http://schemas.openxmlformats.org/officeDocument/2006/relationships/chart" Target="../charts/chart96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1.png"/><Relationship Id="rId11" Type="http://schemas.openxmlformats.org/officeDocument/2006/relationships/chart" Target="../charts/chart100.xml"/><Relationship Id="rId5" Type="http://schemas.openxmlformats.org/officeDocument/2006/relationships/chart" Target="../charts/chart95.xml"/><Relationship Id="rId10" Type="http://schemas.openxmlformats.org/officeDocument/2006/relationships/chart" Target="../charts/chart99.xml"/><Relationship Id="rId4" Type="http://schemas.openxmlformats.org/officeDocument/2006/relationships/chart" Target="../charts/chart94.xml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1.png"/><Relationship Id="rId11" Type="http://schemas.openxmlformats.org/officeDocument/2006/relationships/chart" Target="../charts/chart110.xml"/><Relationship Id="rId5" Type="http://schemas.openxmlformats.org/officeDocument/2006/relationships/chart" Target="../charts/chart105.xml"/><Relationship Id="rId10" Type="http://schemas.openxmlformats.org/officeDocument/2006/relationships/chart" Target="../charts/chart109.xml"/><Relationship Id="rId4" Type="http://schemas.openxmlformats.org/officeDocument/2006/relationships/chart" Target="../charts/chart104.xml"/><Relationship Id="rId9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image" Target="../media/image1.png"/><Relationship Id="rId11" Type="http://schemas.openxmlformats.org/officeDocument/2006/relationships/chart" Target="../charts/chart120.xml"/><Relationship Id="rId5" Type="http://schemas.openxmlformats.org/officeDocument/2006/relationships/chart" Target="../charts/chart115.xml"/><Relationship Id="rId10" Type="http://schemas.openxmlformats.org/officeDocument/2006/relationships/chart" Target="../charts/chart119.xml"/><Relationship Id="rId4" Type="http://schemas.openxmlformats.org/officeDocument/2006/relationships/chart" Target="../charts/chart114.xml"/><Relationship Id="rId9" Type="http://schemas.openxmlformats.org/officeDocument/2006/relationships/chart" Target="../charts/chart118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chart" Target="../charts/chart123.xml"/><Relationship Id="rId7" Type="http://schemas.openxmlformats.org/officeDocument/2006/relationships/chart" Target="../charts/chart126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.png"/><Relationship Id="rId11" Type="http://schemas.openxmlformats.org/officeDocument/2006/relationships/chart" Target="../charts/chart130.xml"/><Relationship Id="rId5" Type="http://schemas.openxmlformats.org/officeDocument/2006/relationships/chart" Target="../charts/chart125.xml"/><Relationship Id="rId10" Type="http://schemas.openxmlformats.org/officeDocument/2006/relationships/chart" Target="../charts/chart129.xml"/><Relationship Id="rId4" Type="http://schemas.openxmlformats.org/officeDocument/2006/relationships/chart" Target="../charts/chart124.xml"/><Relationship Id="rId9" Type="http://schemas.openxmlformats.org/officeDocument/2006/relationships/chart" Target="../charts/chart1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3.xml"/><Relationship Id="rId7" Type="http://schemas.openxmlformats.org/officeDocument/2006/relationships/chart" Target="../charts/chart136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image" Target="../media/image1.png"/><Relationship Id="rId11" Type="http://schemas.openxmlformats.org/officeDocument/2006/relationships/chart" Target="../charts/chart140.xml"/><Relationship Id="rId5" Type="http://schemas.openxmlformats.org/officeDocument/2006/relationships/chart" Target="../charts/chart135.xml"/><Relationship Id="rId10" Type="http://schemas.openxmlformats.org/officeDocument/2006/relationships/chart" Target="../charts/chart139.xml"/><Relationship Id="rId4" Type="http://schemas.openxmlformats.org/officeDocument/2006/relationships/chart" Target="../charts/chart134.xml"/><Relationship Id="rId9" Type="http://schemas.openxmlformats.org/officeDocument/2006/relationships/chart" Target="../charts/chart13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3.xml"/><Relationship Id="rId7" Type="http://schemas.openxmlformats.org/officeDocument/2006/relationships/chart" Target="../charts/chart146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1.png"/><Relationship Id="rId11" Type="http://schemas.openxmlformats.org/officeDocument/2006/relationships/chart" Target="../charts/chart150.xml"/><Relationship Id="rId5" Type="http://schemas.openxmlformats.org/officeDocument/2006/relationships/chart" Target="../charts/chart145.xml"/><Relationship Id="rId10" Type="http://schemas.openxmlformats.org/officeDocument/2006/relationships/chart" Target="../charts/chart149.xml"/><Relationship Id="rId4" Type="http://schemas.openxmlformats.org/officeDocument/2006/relationships/chart" Target="../charts/chart144.xml"/><Relationship Id="rId9" Type="http://schemas.openxmlformats.org/officeDocument/2006/relationships/chart" Target="../charts/chart14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3.xml"/><Relationship Id="rId7" Type="http://schemas.openxmlformats.org/officeDocument/2006/relationships/chart" Target="../charts/chart156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1.png"/><Relationship Id="rId11" Type="http://schemas.openxmlformats.org/officeDocument/2006/relationships/chart" Target="../charts/chart160.xml"/><Relationship Id="rId5" Type="http://schemas.openxmlformats.org/officeDocument/2006/relationships/chart" Target="../charts/chart155.xml"/><Relationship Id="rId10" Type="http://schemas.openxmlformats.org/officeDocument/2006/relationships/chart" Target="../charts/chart159.xml"/><Relationship Id="rId4" Type="http://schemas.openxmlformats.org/officeDocument/2006/relationships/chart" Target="../charts/chart154.xml"/><Relationship Id="rId9" Type="http://schemas.openxmlformats.org/officeDocument/2006/relationships/chart" Target="../charts/chart1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3.xml"/><Relationship Id="rId7" Type="http://schemas.openxmlformats.org/officeDocument/2006/relationships/chart" Target="../charts/chart166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image" Target="../media/image1.png"/><Relationship Id="rId11" Type="http://schemas.openxmlformats.org/officeDocument/2006/relationships/chart" Target="../charts/chart170.xml"/><Relationship Id="rId5" Type="http://schemas.openxmlformats.org/officeDocument/2006/relationships/chart" Target="../charts/chart165.xml"/><Relationship Id="rId10" Type="http://schemas.openxmlformats.org/officeDocument/2006/relationships/chart" Target="../charts/chart169.xml"/><Relationship Id="rId4" Type="http://schemas.openxmlformats.org/officeDocument/2006/relationships/chart" Target="../charts/chart164.xml"/><Relationship Id="rId9" Type="http://schemas.openxmlformats.org/officeDocument/2006/relationships/chart" Target="../charts/chart1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3" Type="http://schemas.openxmlformats.org/officeDocument/2006/relationships/chart" Target="../charts/chart173.xml"/><Relationship Id="rId7" Type="http://schemas.openxmlformats.org/officeDocument/2006/relationships/chart" Target="../charts/chart176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image" Target="../media/image1.png"/><Relationship Id="rId11" Type="http://schemas.openxmlformats.org/officeDocument/2006/relationships/chart" Target="../charts/chart180.xml"/><Relationship Id="rId5" Type="http://schemas.openxmlformats.org/officeDocument/2006/relationships/chart" Target="../charts/chart175.xml"/><Relationship Id="rId10" Type="http://schemas.openxmlformats.org/officeDocument/2006/relationships/chart" Target="../charts/chart179.xml"/><Relationship Id="rId4" Type="http://schemas.openxmlformats.org/officeDocument/2006/relationships/chart" Target="../charts/chart174.xml"/><Relationship Id="rId9" Type="http://schemas.openxmlformats.org/officeDocument/2006/relationships/chart" Target="../charts/chart1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3" Type="http://schemas.openxmlformats.org/officeDocument/2006/relationships/chart" Target="../charts/chart183.xml"/><Relationship Id="rId7" Type="http://schemas.openxmlformats.org/officeDocument/2006/relationships/chart" Target="../charts/chart186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image" Target="../media/image1.png"/><Relationship Id="rId11" Type="http://schemas.openxmlformats.org/officeDocument/2006/relationships/chart" Target="../charts/chart190.xml"/><Relationship Id="rId5" Type="http://schemas.openxmlformats.org/officeDocument/2006/relationships/chart" Target="../charts/chart185.xml"/><Relationship Id="rId10" Type="http://schemas.openxmlformats.org/officeDocument/2006/relationships/chart" Target="../charts/chart189.xml"/><Relationship Id="rId4" Type="http://schemas.openxmlformats.org/officeDocument/2006/relationships/chart" Target="../charts/chart184.xml"/><Relationship Id="rId9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1.png"/><Relationship Id="rId11" Type="http://schemas.openxmlformats.org/officeDocument/2006/relationships/chart" Target="../charts/chart20.xml"/><Relationship Id="rId5" Type="http://schemas.openxmlformats.org/officeDocument/2006/relationships/chart" Target="../charts/chart15.xml"/><Relationship Id="rId10" Type="http://schemas.openxmlformats.org/officeDocument/2006/relationships/chart" Target="../charts/chart19.xml"/><Relationship Id="rId4" Type="http://schemas.openxmlformats.org/officeDocument/2006/relationships/chart" Target="../charts/chart14.xml"/><Relationship Id="rId9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3.xml"/><Relationship Id="rId7" Type="http://schemas.openxmlformats.org/officeDocument/2006/relationships/chart" Target="../charts/chart196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image" Target="../media/image1.png"/><Relationship Id="rId11" Type="http://schemas.openxmlformats.org/officeDocument/2006/relationships/chart" Target="../charts/chart200.xml"/><Relationship Id="rId5" Type="http://schemas.openxmlformats.org/officeDocument/2006/relationships/chart" Target="../charts/chart195.xml"/><Relationship Id="rId10" Type="http://schemas.openxmlformats.org/officeDocument/2006/relationships/chart" Target="../charts/chart199.xml"/><Relationship Id="rId4" Type="http://schemas.openxmlformats.org/officeDocument/2006/relationships/chart" Target="../charts/chart194.xml"/><Relationship Id="rId9" Type="http://schemas.openxmlformats.org/officeDocument/2006/relationships/chart" Target="../charts/chart19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7.xml"/><Relationship Id="rId3" Type="http://schemas.openxmlformats.org/officeDocument/2006/relationships/chart" Target="../charts/chart203.xml"/><Relationship Id="rId7" Type="http://schemas.openxmlformats.org/officeDocument/2006/relationships/chart" Target="../charts/chart206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image" Target="../media/image1.png"/><Relationship Id="rId11" Type="http://schemas.openxmlformats.org/officeDocument/2006/relationships/chart" Target="../charts/chart210.xml"/><Relationship Id="rId5" Type="http://schemas.openxmlformats.org/officeDocument/2006/relationships/chart" Target="../charts/chart205.xml"/><Relationship Id="rId10" Type="http://schemas.openxmlformats.org/officeDocument/2006/relationships/chart" Target="../charts/chart209.xml"/><Relationship Id="rId4" Type="http://schemas.openxmlformats.org/officeDocument/2006/relationships/chart" Target="../charts/chart204.xml"/><Relationship Id="rId9" Type="http://schemas.openxmlformats.org/officeDocument/2006/relationships/chart" Target="../charts/chart20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3.xml"/><Relationship Id="rId7" Type="http://schemas.openxmlformats.org/officeDocument/2006/relationships/chart" Target="../charts/chart216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image" Target="../media/image1.png"/><Relationship Id="rId11" Type="http://schemas.openxmlformats.org/officeDocument/2006/relationships/chart" Target="../charts/chart220.xml"/><Relationship Id="rId5" Type="http://schemas.openxmlformats.org/officeDocument/2006/relationships/chart" Target="../charts/chart215.xml"/><Relationship Id="rId10" Type="http://schemas.openxmlformats.org/officeDocument/2006/relationships/chart" Target="../charts/chart219.xml"/><Relationship Id="rId4" Type="http://schemas.openxmlformats.org/officeDocument/2006/relationships/chart" Target="../charts/chart214.xml"/><Relationship Id="rId9" Type="http://schemas.openxmlformats.org/officeDocument/2006/relationships/chart" Target="../charts/chart21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3.xml"/><Relationship Id="rId7" Type="http://schemas.openxmlformats.org/officeDocument/2006/relationships/chart" Target="../charts/chart226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image" Target="../media/image1.png"/><Relationship Id="rId11" Type="http://schemas.openxmlformats.org/officeDocument/2006/relationships/chart" Target="../charts/chart230.xml"/><Relationship Id="rId5" Type="http://schemas.openxmlformats.org/officeDocument/2006/relationships/chart" Target="../charts/chart225.xml"/><Relationship Id="rId10" Type="http://schemas.openxmlformats.org/officeDocument/2006/relationships/chart" Target="../charts/chart229.xml"/><Relationship Id="rId4" Type="http://schemas.openxmlformats.org/officeDocument/2006/relationships/chart" Target="../charts/chart224.xml"/><Relationship Id="rId9" Type="http://schemas.openxmlformats.org/officeDocument/2006/relationships/chart" Target="../charts/chart228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3.xml"/><Relationship Id="rId7" Type="http://schemas.openxmlformats.org/officeDocument/2006/relationships/chart" Target="../charts/chart236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image" Target="../media/image1.png"/><Relationship Id="rId11" Type="http://schemas.openxmlformats.org/officeDocument/2006/relationships/chart" Target="../charts/chart240.xml"/><Relationship Id="rId5" Type="http://schemas.openxmlformats.org/officeDocument/2006/relationships/chart" Target="../charts/chart235.xml"/><Relationship Id="rId10" Type="http://schemas.openxmlformats.org/officeDocument/2006/relationships/chart" Target="../charts/chart239.xml"/><Relationship Id="rId4" Type="http://schemas.openxmlformats.org/officeDocument/2006/relationships/chart" Target="../charts/chart234.xml"/><Relationship Id="rId9" Type="http://schemas.openxmlformats.org/officeDocument/2006/relationships/chart" Target="../charts/chart2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3" Type="http://schemas.openxmlformats.org/officeDocument/2006/relationships/chart" Target="../charts/chart243.xml"/><Relationship Id="rId7" Type="http://schemas.openxmlformats.org/officeDocument/2006/relationships/chart" Target="../charts/chart246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image" Target="../media/image1.png"/><Relationship Id="rId11" Type="http://schemas.openxmlformats.org/officeDocument/2006/relationships/chart" Target="../charts/chart250.xml"/><Relationship Id="rId5" Type="http://schemas.openxmlformats.org/officeDocument/2006/relationships/chart" Target="../charts/chart245.xml"/><Relationship Id="rId10" Type="http://schemas.openxmlformats.org/officeDocument/2006/relationships/chart" Target="../charts/chart249.xml"/><Relationship Id="rId4" Type="http://schemas.openxmlformats.org/officeDocument/2006/relationships/chart" Target="../charts/chart244.xml"/><Relationship Id="rId9" Type="http://schemas.openxmlformats.org/officeDocument/2006/relationships/chart" Target="../charts/chart248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3" Type="http://schemas.openxmlformats.org/officeDocument/2006/relationships/chart" Target="../charts/chart253.xml"/><Relationship Id="rId7" Type="http://schemas.openxmlformats.org/officeDocument/2006/relationships/chart" Target="../charts/chart256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image" Target="../media/image1.png"/><Relationship Id="rId11" Type="http://schemas.openxmlformats.org/officeDocument/2006/relationships/chart" Target="../charts/chart260.xml"/><Relationship Id="rId5" Type="http://schemas.openxmlformats.org/officeDocument/2006/relationships/chart" Target="../charts/chart255.xml"/><Relationship Id="rId10" Type="http://schemas.openxmlformats.org/officeDocument/2006/relationships/chart" Target="../charts/chart259.xml"/><Relationship Id="rId4" Type="http://schemas.openxmlformats.org/officeDocument/2006/relationships/chart" Target="../charts/chart254.xml"/><Relationship Id="rId9" Type="http://schemas.openxmlformats.org/officeDocument/2006/relationships/chart" Target="../charts/chart2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3" Type="http://schemas.openxmlformats.org/officeDocument/2006/relationships/chart" Target="../charts/chart263.xml"/><Relationship Id="rId7" Type="http://schemas.openxmlformats.org/officeDocument/2006/relationships/chart" Target="../charts/chart266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image" Target="../media/image1.png"/><Relationship Id="rId11" Type="http://schemas.openxmlformats.org/officeDocument/2006/relationships/chart" Target="../charts/chart270.xml"/><Relationship Id="rId5" Type="http://schemas.openxmlformats.org/officeDocument/2006/relationships/chart" Target="../charts/chart265.xml"/><Relationship Id="rId10" Type="http://schemas.openxmlformats.org/officeDocument/2006/relationships/chart" Target="../charts/chart269.xml"/><Relationship Id="rId4" Type="http://schemas.openxmlformats.org/officeDocument/2006/relationships/chart" Target="../charts/chart264.xml"/><Relationship Id="rId9" Type="http://schemas.openxmlformats.org/officeDocument/2006/relationships/chart" Target="../charts/chart268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7.xml"/><Relationship Id="rId3" Type="http://schemas.openxmlformats.org/officeDocument/2006/relationships/chart" Target="../charts/chart273.xml"/><Relationship Id="rId7" Type="http://schemas.openxmlformats.org/officeDocument/2006/relationships/chart" Target="../charts/chart276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image" Target="../media/image1.png"/><Relationship Id="rId11" Type="http://schemas.openxmlformats.org/officeDocument/2006/relationships/chart" Target="../charts/chart280.xml"/><Relationship Id="rId5" Type="http://schemas.openxmlformats.org/officeDocument/2006/relationships/chart" Target="../charts/chart275.xml"/><Relationship Id="rId10" Type="http://schemas.openxmlformats.org/officeDocument/2006/relationships/chart" Target="../charts/chart279.xml"/><Relationship Id="rId4" Type="http://schemas.openxmlformats.org/officeDocument/2006/relationships/chart" Target="../charts/chart274.xml"/><Relationship Id="rId9" Type="http://schemas.openxmlformats.org/officeDocument/2006/relationships/chart" Target="../charts/chart278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3" Type="http://schemas.openxmlformats.org/officeDocument/2006/relationships/chart" Target="../charts/chart283.xml"/><Relationship Id="rId7" Type="http://schemas.openxmlformats.org/officeDocument/2006/relationships/chart" Target="../charts/chart286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image" Target="../media/image1.png"/><Relationship Id="rId11" Type="http://schemas.openxmlformats.org/officeDocument/2006/relationships/chart" Target="../charts/chart290.xml"/><Relationship Id="rId5" Type="http://schemas.openxmlformats.org/officeDocument/2006/relationships/chart" Target="../charts/chart285.xml"/><Relationship Id="rId10" Type="http://schemas.openxmlformats.org/officeDocument/2006/relationships/chart" Target="../charts/chart289.xml"/><Relationship Id="rId4" Type="http://schemas.openxmlformats.org/officeDocument/2006/relationships/chart" Target="../charts/chart284.xml"/><Relationship Id="rId9" Type="http://schemas.openxmlformats.org/officeDocument/2006/relationships/chart" Target="../charts/chart28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3.xml"/><Relationship Id="rId7" Type="http://schemas.openxmlformats.org/officeDocument/2006/relationships/chart" Target="../charts/chart296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image" Target="../media/image1.png"/><Relationship Id="rId11" Type="http://schemas.openxmlformats.org/officeDocument/2006/relationships/chart" Target="../charts/chart300.xml"/><Relationship Id="rId5" Type="http://schemas.openxmlformats.org/officeDocument/2006/relationships/chart" Target="../charts/chart295.xml"/><Relationship Id="rId10" Type="http://schemas.openxmlformats.org/officeDocument/2006/relationships/chart" Target="../charts/chart299.xml"/><Relationship Id="rId4" Type="http://schemas.openxmlformats.org/officeDocument/2006/relationships/chart" Target="../charts/chart294.xml"/><Relationship Id="rId9" Type="http://schemas.openxmlformats.org/officeDocument/2006/relationships/chart" Target="../charts/chart298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3" Type="http://schemas.openxmlformats.org/officeDocument/2006/relationships/chart" Target="../charts/chart303.xml"/><Relationship Id="rId7" Type="http://schemas.openxmlformats.org/officeDocument/2006/relationships/chart" Target="../charts/chart306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6" Type="http://schemas.openxmlformats.org/officeDocument/2006/relationships/image" Target="../media/image1.png"/><Relationship Id="rId11" Type="http://schemas.openxmlformats.org/officeDocument/2006/relationships/chart" Target="../charts/chart310.xml"/><Relationship Id="rId5" Type="http://schemas.openxmlformats.org/officeDocument/2006/relationships/chart" Target="../charts/chart305.xml"/><Relationship Id="rId10" Type="http://schemas.openxmlformats.org/officeDocument/2006/relationships/chart" Target="../charts/chart309.xml"/><Relationship Id="rId4" Type="http://schemas.openxmlformats.org/officeDocument/2006/relationships/chart" Target="../charts/chart304.xml"/><Relationship Id="rId9" Type="http://schemas.openxmlformats.org/officeDocument/2006/relationships/chart" Target="../charts/chart308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7.xml"/><Relationship Id="rId3" Type="http://schemas.openxmlformats.org/officeDocument/2006/relationships/chart" Target="../charts/chart313.xml"/><Relationship Id="rId7" Type="http://schemas.openxmlformats.org/officeDocument/2006/relationships/chart" Target="../charts/chart316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image" Target="../media/image1.png"/><Relationship Id="rId11" Type="http://schemas.openxmlformats.org/officeDocument/2006/relationships/chart" Target="../charts/chart320.xml"/><Relationship Id="rId5" Type="http://schemas.openxmlformats.org/officeDocument/2006/relationships/chart" Target="../charts/chart315.xml"/><Relationship Id="rId10" Type="http://schemas.openxmlformats.org/officeDocument/2006/relationships/chart" Target="../charts/chart319.xml"/><Relationship Id="rId4" Type="http://schemas.openxmlformats.org/officeDocument/2006/relationships/chart" Target="../charts/chart314.xml"/><Relationship Id="rId9" Type="http://schemas.openxmlformats.org/officeDocument/2006/relationships/chart" Target="../charts/chart318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3.xml"/><Relationship Id="rId7" Type="http://schemas.openxmlformats.org/officeDocument/2006/relationships/chart" Target="../charts/chart326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Relationship Id="rId6" Type="http://schemas.openxmlformats.org/officeDocument/2006/relationships/image" Target="../media/image1.png"/><Relationship Id="rId11" Type="http://schemas.openxmlformats.org/officeDocument/2006/relationships/chart" Target="../charts/chart330.xml"/><Relationship Id="rId5" Type="http://schemas.openxmlformats.org/officeDocument/2006/relationships/chart" Target="../charts/chart325.xml"/><Relationship Id="rId10" Type="http://schemas.openxmlformats.org/officeDocument/2006/relationships/chart" Target="../charts/chart329.xml"/><Relationship Id="rId4" Type="http://schemas.openxmlformats.org/officeDocument/2006/relationships/chart" Target="../charts/chart324.xml"/><Relationship Id="rId9" Type="http://schemas.openxmlformats.org/officeDocument/2006/relationships/chart" Target="../charts/chart328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7.xml"/><Relationship Id="rId3" Type="http://schemas.openxmlformats.org/officeDocument/2006/relationships/chart" Target="../charts/chart333.xml"/><Relationship Id="rId7" Type="http://schemas.openxmlformats.org/officeDocument/2006/relationships/chart" Target="../charts/chart336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image" Target="../media/image1.png"/><Relationship Id="rId11" Type="http://schemas.openxmlformats.org/officeDocument/2006/relationships/chart" Target="../charts/chart340.xml"/><Relationship Id="rId5" Type="http://schemas.openxmlformats.org/officeDocument/2006/relationships/chart" Target="../charts/chart335.xml"/><Relationship Id="rId10" Type="http://schemas.openxmlformats.org/officeDocument/2006/relationships/chart" Target="../charts/chart339.xml"/><Relationship Id="rId4" Type="http://schemas.openxmlformats.org/officeDocument/2006/relationships/chart" Target="../charts/chart334.xml"/><Relationship Id="rId9" Type="http://schemas.openxmlformats.org/officeDocument/2006/relationships/chart" Target="../charts/chart338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3" Type="http://schemas.openxmlformats.org/officeDocument/2006/relationships/chart" Target="../charts/chart343.xml"/><Relationship Id="rId7" Type="http://schemas.openxmlformats.org/officeDocument/2006/relationships/chart" Target="../charts/chart346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image" Target="../media/image1.png"/><Relationship Id="rId11" Type="http://schemas.openxmlformats.org/officeDocument/2006/relationships/chart" Target="../charts/chart350.xml"/><Relationship Id="rId5" Type="http://schemas.openxmlformats.org/officeDocument/2006/relationships/chart" Target="../charts/chart345.xml"/><Relationship Id="rId10" Type="http://schemas.openxmlformats.org/officeDocument/2006/relationships/chart" Target="../charts/chart349.xml"/><Relationship Id="rId4" Type="http://schemas.openxmlformats.org/officeDocument/2006/relationships/chart" Target="../charts/chart344.xml"/><Relationship Id="rId9" Type="http://schemas.openxmlformats.org/officeDocument/2006/relationships/chart" Target="../charts/chart348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7.xml"/><Relationship Id="rId3" Type="http://schemas.openxmlformats.org/officeDocument/2006/relationships/chart" Target="../charts/chart353.xml"/><Relationship Id="rId7" Type="http://schemas.openxmlformats.org/officeDocument/2006/relationships/chart" Target="../charts/chart356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image" Target="../media/image1.png"/><Relationship Id="rId11" Type="http://schemas.openxmlformats.org/officeDocument/2006/relationships/chart" Target="../charts/chart360.xml"/><Relationship Id="rId5" Type="http://schemas.openxmlformats.org/officeDocument/2006/relationships/chart" Target="../charts/chart355.xml"/><Relationship Id="rId10" Type="http://schemas.openxmlformats.org/officeDocument/2006/relationships/chart" Target="../charts/chart359.xml"/><Relationship Id="rId4" Type="http://schemas.openxmlformats.org/officeDocument/2006/relationships/chart" Target="../charts/chart354.xml"/><Relationship Id="rId9" Type="http://schemas.openxmlformats.org/officeDocument/2006/relationships/chart" Target="../charts/chart35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7.xml"/><Relationship Id="rId3" Type="http://schemas.openxmlformats.org/officeDocument/2006/relationships/chart" Target="../charts/chart363.xml"/><Relationship Id="rId7" Type="http://schemas.openxmlformats.org/officeDocument/2006/relationships/chart" Target="../charts/chart366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image" Target="../media/image1.png"/><Relationship Id="rId11" Type="http://schemas.openxmlformats.org/officeDocument/2006/relationships/chart" Target="../charts/chart370.xml"/><Relationship Id="rId5" Type="http://schemas.openxmlformats.org/officeDocument/2006/relationships/chart" Target="../charts/chart365.xml"/><Relationship Id="rId10" Type="http://schemas.openxmlformats.org/officeDocument/2006/relationships/chart" Target="../charts/chart369.xml"/><Relationship Id="rId4" Type="http://schemas.openxmlformats.org/officeDocument/2006/relationships/chart" Target="../charts/chart364.xml"/><Relationship Id="rId9" Type="http://schemas.openxmlformats.org/officeDocument/2006/relationships/chart" Target="../charts/chart368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7.xml"/><Relationship Id="rId3" Type="http://schemas.openxmlformats.org/officeDocument/2006/relationships/chart" Target="../charts/chart373.xml"/><Relationship Id="rId7" Type="http://schemas.openxmlformats.org/officeDocument/2006/relationships/chart" Target="../charts/chart376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6" Type="http://schemas.openxmlformats.org/officeDocument/2006/relationships/image" Target="../media/image1.png"/><Relationship Id="rId11" Type="http://schemas.openxmlformats.org/officeDocument/2006/relationships/chart" Target="../charts/chart380.xml"/><Relationship Id="rId5" Type="http://schemas.openxmlformats.org/officeDocument/2006/relationships/chart" Target="../charts/chart375.xml"/><Relationship Id="rId10" Type="http://schemas.openxmlformats.org/officeDocument/2006/relationships/chart" Target="../charts/chart379.xml"/><Relationship Id="rId4" Type="http://schemas.openxmlformats.org/officeDocument/2006/relationships/chart" Target="../charts/chart374.xml"/><Relationship Id="rId9" Type="http://schemas.openxmlformats.org/officeDocument/2006/relationships/chart" Target="../charts/chart378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7.xml"/><Relationship Id="rId3" Type="http://schemas.openxmlformats.org/officeDocument/2006/relationships/chart" Target="../charts/chart383.xml"/><Relationship Id="rId7" Type="http://schemas.openxmlformats.org/officeDocument/2006/relationships/chart" Target="../charts/chart386.xml"/><Relationship Id="rId2" Type="http://schemas.openxmlformats.org/officeDocument/2006/relationships/chart" Target="../charts/chart382.xml"/><Relationship Id="rId1" Type="http://schemas.openxmlformats.org/officeDocument/2006/relationships/chart" Target="../charts/chart381.xml"/><Relationship Id="rId6" Type="http://schemas.openxmlformats.org/officeDocument/2006/relationships/image" Target="../media/image1.png"/><Relationship Id="rId11" Type="http://schemas.openxmlformats.org/officeDocument/2006/relationships/chart" Target="../charts/chart390.xml"/><Relationship Id="rId5" Type="http://schemas.openxmlformats.org/officeDocument/2006/relationships/chart" Target="../charts/chart385.xml"/><Relationship Id="rId10" Type="http://schemas.openxmlformats.org/officeDocument/2006/relationships/chart" Target="../charts/chart389.xml"/><Relationship Id="rId4" Type="http://schemas.openxmlformats.org/officeDocument/2006/relationships/chart" Target="../charts/chart384.xml"/><Relationship Id="rId9" Type="http://schemas.openxmlformats.org/officeDocument/2006/relationships/chart" Target="../charts/chart38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3.xml"/><Relationship Id="rId7" Type="http://schemas.openxmlformats.org/officeDocument/2006/relationships/chart" Target="../charts/chart36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1.png"/><Relationship Id="rId11" Type="http://schemas.openxmlformats.org/officeDocument/2006/relationships/chart" Target="../charts/chart40.xml"/><Relationship Id="rId5" Type="http://schemas.openxmlformats.org/officeDocument/2006/relationships/chart" Target="../charts/chart35.xml"/><Relationship Id="rId10" Type="http://schemas.openxmlformats.org/officeDocument/2006/relationships/chart" Target="../charts/chart39.xml"/><Relationship Id="rId4" Type="http://schemas.openxmlformats.org/officeDocument/2006/relationships/chart" Target="../charts/chart34.xml"/><Relationship Id="rId9" Type="http://schemas.openxmlformats.org/officeDocument/2006/relationships/chart" Target="../charts/chart38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7.xml"/><Relationship Id="rId3" Type="http://schemas.openxmlformats.org/officeDocument/2006/relationships/chart" Target="../charts/chart393.xml"/><Relationship Id="rId7" Type="http://schemas.openxmlformats.org/officeDocument/2006/relationships/chart" Target="../charts/chart396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image" Target="../media/image1.png"/><Relationship Id="rId11" Type="http://schemas.openxmlformats.org/officeDocument/2006/relationships/chart" Target="../charts/chart400.xml"/><Relationship Id="rId5" Type="http://schemas.openxmlformats.org/officeDocument/2006/relationships/chart" Target="../charts/chart395.xml"/><Relationship Id="rId10" Type="http://schemas.openxmlformats.org/officeDocument/2006/relationships/chart" Target="../charts/chart399.xml"/><Relationship Id="rId4" Type="http://schemas.openxmlformats.org/officeDocument/2006/relationships/chart" Target="../charts/chart394.xml"/><Relationship Id="rId9" Type="http://schemas.openxmlformats.org/officeDocument/2006/relationships/chart" Target="../charts/chart398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3.xml"/><Relationship Id="rId7" Type="http://schemas.openxmlformats.org/officeDocument/2006/relationships/chart" Target="../charts/chart406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6" Type="http://schemas.openxmlformats.org/officeDocument/2006/relationships/image" Target="../media/image1.png"/><Relationship Id="rId11" Type="http://schemas.openxmlformats.org/officeDocument/2006/relationships/chart" Target="../charts/chart410.xml"/><Relationship Id="rId5" Type="http://schemas.openxmlformats.org/officeDocument/2006/relationships/chart" Target="../charts/chart405.xml"/><Relationship Id="rId10" Type="http://schemas.openxmlformats.org/officeDocument/2006/relationships/chart" Target="../charts/chart409.xml"/><Relationship Id="rId4" Type="http://schemas.openxmlformats.org/officeDocument/2006/relationships/chart" Target="../charts/chart404.xml"/><Relationship Id="rId9" Type="http://schemas.openxmlformats.org/officeDocument/2006/relationships/chart" Target="../charts/chart408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7.xml"/><Relationship Id="rId3" Type="http://schemas.openxmlformats.org/officeDocument/2006/relationships/chart" Target="../charts/chart413.xml"/><Relationship Id="rId7" Type="http://schemas.openxmlformats.org/officeDocument/2006/relationships/chart" Target="../charts/chart416.xml"/><Relationship Id="rId2" Type="http://schemas.openxmlformats.org/officeDocument/2006/relationships/chart" Target="../charts/chart412.xml"/><Relationship Id="rId1" Type="http://schemas.openxmlformats.org/officeDocument/2006/relationships/chart" Target="../charts/chart411.xml"/><Relationship Id="rId6" Type="http://schemas.openxmlformats.org/officeDocument/2006/relationships/image" Target="../media/image1.png"/><Relationship Id="rId11" Type="http://schemas.openxmlformats.org/officeDocument/2006/relationships/chart" Target="../charts/chart420.xml"/><Relationship Id="rId5" Type="http://schemas.openxmlformats.org/officeDocument/2006/relationships/chart" Target="../charts/chart415.xml"/><Relationship Id="rId10" Type="http://schemas.openxmlformats.org/officeDocument/2006/relationships/chart" Target="../charts/chart419.xml"/><Relationship Id="rId4" Type="http://schemas.openxmlformats.org/officeDocument/2006/relationships/chart" Target="../charts/chart414.xml"/><Relationship Id="rId9" Type="http://schemas.openxmlformats.org/officeDocument/2006/relationships/chart" Target="../charts/chart418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7.xml"/><Relationship Id="rId3" Type="http://schemas.openxmlformats.org/officeDocument/2006/relationships/chart" Target="../charts/chart423.xml"/><Relationship Id="rId7" Type="http://schemas.openxmlformats.org/officeDocument/2006/relationships/chart" Target="../charts/chart426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image" Target="../media/image1.png"/><Relationship Id="rId11" Type="http://schemas.openxmlformats.org/officeDocument/2006/relationships/chart" Target="../charts/chart430.xml"/><Relationship Id="rId5" Type="http://schemas.openxmlformats.org/officeDocument/2006/relationships/chart" Target="../charts/chart425.xml"/><Relationship Id="rId10" Type="http://schemas.openxmlformats.org/officeDocument/2006/relationships/chart" Target="../charts/chart429.xml"/><Relationship Id="rId4" Type="http://schemas.openxmlformats.org/officeDocument/2006/relationships/chart" Target="../charts/chart424.xml"/><Relationship Id="rId9" Type="http://schemas.openxmlformats.org/officeDocument/2006/relationships/chart" Target="../charts/chart428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7.xml"/><Relationship Id="rId3" Type="http://schemas.openxmlformats.org/officeDocument/2006/relationships/chart" Target="../charts/chart433.xml"/><Relationship Id="rId7" Type="http://schemas.openxmlformats.org/officeDocument/2006/relationships/chart" Target="../charts/chart436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6" Type="http://schemas.openxmlformats.org/officeDocument/2006/relationships/image" Target="../media/image1.png"/><Relationship Id="rId11" Type="http://schemas.openxmlformats.org/officeDocument/2006/relationships/chart" Target="../charts/chart440.xml"/><Relationship Id="rId5" Type="http://schemas.openxmlformats.org/officeDocument/2006/relationships/chart" Target="../charts/chart435.xml"/><Relationship Id="rId10" Type="http://schemas.openxmlformats.org/officeDocument/2006/relationships/chart" Target="../charts/chart439.xml"/><Relationship Id="rId4" Type="http://schemas.openxmlformats.org/officeDocument/2006/relationships/chart" Target="../charts/chart434.xml"/><Relationship Id="rId9" Type="http://schemas.openxmlformats.org/officeDocument/2006/relationships/chart" Target="../charts/chart438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7.xml"/><Relationship Id="rId3" Type="http://schemas.openxmlformats.org/officeDocument/2006/relationships/chart" Target="../charts/chart443.xml"/><Relationship Id="rId7" Type="http://schemas.openxmlformats.org/officeDocument/2006/relationships/chart" Target="../charts/chart446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6" Type="http://schemas.openxmlformats.org/officeDocument/2006/relationships/image" Target="../media/image1.png"/><Relationship Id="rId11" Type="http://schemas.openxmlformats.org/officeDocument/2006/relationships/chart" Target="../charts/chart450.xml"/><Relationship Id="rId5" Type="http://schemas.openxmlformats.org/officeDocument/2006/relationships/chart" Target="../charts/chart445.xml"/><Relationship Id="rId10" Type="http://schemas.openxmlformats.org/officeDocument/2006/relationships/chart" Target="../charts/chart449.xml"/><Relationship Id="rId4" Type="http://schemas.openxmlformats.org/officeDocument/2006/relationships/chart" Target="../charts/chart444.xml"/><Relationship Id="rId9" Type="http://schemas.openxmlformats.org/officeDocument/2006/relationships/chart" Target="../charts/chart448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7.xml"/><Relationship Id="rId3" Type="http://schemas.openxmlformats.org/officeDocument/2006/relationships/chart" Target="../charts/chart453.xml"/><Relationship Id="rId7" Type="http://schemas.openxmlformats.org/officeDocument/2006/relationships/chart" Target="../charts/chart456.xml"/><Relationship Id="rId2" Type="http://schemas.openxmlformats.org/officeDocument/2006/relationships/chart" Target="../charts/chart452.xml"/><Relationship Id="rId1" Type="http://schemas.openxmlformats.org/officeDocument/2006/relationships/chart" Target="../charts/chart451.xml"/><Relationship Id="rId6" Type="http://schemas.openxmlformats.org/officeDocument/2006/relationships/image" Target="../media/image1.png"/><Relationship Id="rId11" Type="http://schemas.openxmlformats.org/officeDocument/2006/relationships/chart" Target="../charts/chart460.xml"/><Relationship Id="rId5" Type="http://schemas.openxmlformats.org/officeDocument/2006/relationships/chart" Target="../charts/chart455.xml"/><Relationship Id="rId10" Type="http://schemas.openxmlformats.org/officeDocument/2006/relationships/chart" Target="../charts/chart459.xml"/><Relationship Id="rId4" Type="http://schemas.openxmlformats.org/officeDocument/2006/relationships/chart" Target="../charts/chart454.xml"/><Relationship Id="rId9" Type="http://schemas.openxmlformats.org/officeDocument/2006/relationships/chart" Target="../charts/chart458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7.xml"/><Relationship Id="rId3" Type="http://schemas.openxmlformats.org/officeDocument/2006/relationships/chart" Target="../charts/chart463.xml"/><Relationship Id="rId7" Type="http://schemas.openxmlformats.org/officeDocument/2006/relationships/chart" Target="../charts/chart466.xml"/><Relationship Id="rId2" Type="http://schemas.openxmlformats.org/officeDocument/2006/relationships/chart" Target="../charts/chart462.xml"/><Relationship Id="rId1" Type="http://schemas.openxmlformats.org/officeDocument/2006/relationships/chart" Target="../charts/chart461.xml"/><Relationship Id="rId6" Type="http://schemas.openxmlformats.org/officeDocument/2006/relationships/image" Target="../media/image1.png"/><Relationship Id="rId11" Type="http://schemas.openxmlformats.org/officeDocument/2006/relationships/chart" Target="../charts/chart470.xml"/><Relationship Id="rId5" Type="http://schemas.openxmlformats.org/officeDocument/2006/relationships/chart" Target="../charts/chart465.xml"/><Relationship Id="rId10" Type="http://schemas.openxmlformats.org/officeDocument/2006/relationships/chart" Target="../charts/chart469.xml"/><Relationship Id="rId4" Type="http://schemas.openxmlformats.org/officeDocument/2006/relationships/chart" Target="../charts/chart464.xml"/><Relationship Id="rId9" Type="http://schemas.openxmlformats.org/officeDocument/2006/relationships/chart" Target="../charts/chart468.xml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7.xml"/><Relationship Id="rId3" Type="http://schemas.openxmlformats.org/officeDocument/2006/relationships/chart" Target="../charts/chart473.xml"/><Relationship Id="rId7" Type="http://schemas.openxmlformats.org/officeDocument/2006/relationships/chart" Target="../charts/chart476.xml"/><Relationship Id="rId2" Type="http://schemas.openxmlformats.org/officeDocument/2006/relationships/chart" Target="../charts/chart472.xml"/><Relationship Id="rId1" Type="http://schemas.openxmlformats.org/officeDocument/2006/relationships/chart" Target="../charts/chart471.xml"/><Relationship Id="rId6" Type="http://schemas.openxmlformats.org/officeDocument/2006/relationships/image" Target="../media/image1.png"/><Relationship Id="rId11" Type="http://schemas.openxmlformats.org/officeDocument/2006/relationships/chart" Target="../charts/chart480.xml"/><Relationship Id="rId5" Type="http://schemas.openxmlformats.org/officeDocument/2006/relationships/chart" Target="../charts/chart475.xml"/><Relationship Id="rId10" Type="http://schemas.openxmlformats.org/officeDocument/2006/relationships/chart" Target="../charts/chart479.xml"/><Relationship Id="rId4" Type="http://schemas.openxmlformats.org/officeDocument/2006/relationships/chart" Target="../charts/chart474.xml"/><Relationship Id="rId9" Type="http://schemas.openxmlformats.org/officeDocument/2006/relationships/chart" Target="../charts/chart478.xml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7.xml"/><Relationship Id="rId3" Type="http://schemas.openxmlformats.org/officeDocument/2006/relationships/chart" Target="../charts/chart483.xml"/><Relationship Id="rId7" Type="http://schemas.openxmlformats.org/officeDocument/2006/relationships/chart" Target="../charts/chart486.xml"/><Relationship Id="rId2" Type="http://schemas.openxmlformats.org/officeDocument/2006/relationships/chart" Target="../charts/chart482.xml"/><Relationship Id="rId1" Type="http://schemas.openxmlformats.org/officeDocument/2006/relationships/chart" Target="../charts/chart481.xml"/><Relationship Id="rId6" Type="http://schemas.openxmlformats.org/officeDocument/2006/relationships/image" Target="../media/image1.png"/><Relationship Id="rId11" Type="http://schemas.openxmlformats.org/officeDocument/2006/relationships/chart" Target="../charts/chart490.xml"/><Relationship Id="rId5" Type="http://schemas.openxmlformats.org/officeDocument/2006/relationships/chart" Target="../charts/chart485.xml"/><Relationship Id="rId10" Type="http://schemas.openxmlformats.org/officeDocument/2006/relationships/chart" Target="../charts/chart489.xml"/><Relationship Id="rId4" Type="http://schemas.openxmlformats.org/officeDocument/2006/relationships/chart" Target="../charts/chart484.xml"/><Relationship Id="rId9" Type="http://schemas.openxmlformats.org/officeDocument/2006/relationships/chart" Target="../charts/chart4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BB446B-4616-4E6E-91D5-CE434AB1E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048922-8FC7-4EC0-BEEB-6175937B9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BEBF5D4-531A-4FD7-917C-B5731B14F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2F9796D-B4B2-4275-A1DD-C2AA39162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9884BB-4732-487F-B9EE-216E10855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3837B21-9F52-4E11-A4EA-56E01AED1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C2C1F50-CCDF-454C-A610-D291A03CE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B94BCB7-7E1B-4DD1-B96C-CD2BDBD0B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B2809F6-AD96-41FF-A8B3-0ABB84ECF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B74257D-DA3A-4537-A44D-78DF00689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3011B70-5D23-4285-9A1D-E28EF34FD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7DCEEB8-0F8F-4F7F-BD40-FE4F97377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D034D0-B2A9-4089-B990-1E439AFEF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302D06A-C2F7-45C7-818E-C6C9114B0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0909BE9-2F33-497C-88FB-F6531F3AD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357670-E6B7-46B1-A9C6-4FA6214D0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2DAACD7-DEA7-48C8-9398-DE79FF7DB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96C9A30-B112-46DB-8D0B-3266C5781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1080E36-A2A5-4923-8A89-FCD99F8D5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12068D3-1280-4904-B6B9-8F12FE907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EC92490-E6AE-40FC-8493-01EBD88B6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B01D95D-75FE-4A2D-9C82-777FCAA84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C69B742-7AFC-40F0-BBDF-0D85F3C39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82C9AC-AEFB-4C0F-AD79-CA723EFF6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C2126D-7C77-4425-8C4D-4F0CC8B6C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B1C7C7E-2EC8-4A7F-91C0-113F7E430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F3996DB-C2A8-4E95-8AA8-096C219DE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66EED7F-8726-4224-8F78-32CA344F3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835D48-B229-4201-B050-E22F0E1B9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CF30AB2-2E18-4FCB-8101-FF21A5E5D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9626869-237D-4AF2-B0EB-EF6AAF29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F84B51B-F85A-4C2D-91D0-38C962596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3185FF3-1F48-45DF-9CD9-7D67E5ECD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CBDFE7D-AA4A-4F20-8063-FE183DA54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4443DE-7917-4899-AA29-5080625FF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678DA3-86C5-474B-9C0B-B4D15D6AE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CDDD876-767C-4955-BA67-374D9642F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BD750AF-8E73-487D-981C-3DD2AD4B7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51EE5E0-87B7-4695-B1FF-C1718E717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CC20241-C347-4F9F-AB5D-724F893B5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CCF5535-497C-4E8C-A466-EF8A42E9F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0F1955F-2355-4766-A28A-DC681C4F6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B6041C6-5566-4BD0-BE51-D44C34963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2E83992-84F3-441A-B73E-B34AC7288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53BDC77-0702-4797-860A-AC7BEA559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FED79B-DB83-44C0-B0D3-D3B142B1A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B49A31-EB96-421B-94B2-F09E18919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EF87439-E11E-4344-AFDE-CA9FC83E6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B900C10-3A15-43AA-BDBE-7A497BD09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2088187-89E2-45EB-A815-55F81386F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6D364C4-BE1E-4D1B-898E-DBBA34AAC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4883CE8-69FD-4C39-A661-85260D6DB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5467319-619D-4C0E-8730-76C2884BD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676206A-2CDD-4E02-86A2-F76014C50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FB01097-AC35-4562-8469-158427E4F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8D82F27-25A9-4667-8C29-E39DF7014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BCD0E1-A195-42F4-96A3-FEAD80455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911D1D-9FCA-4A92-831F-C52DD0D98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C82C398-77BB-4B65-A505-8DFA3D5E4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B93D2D-297B-4FF5-A0AA-9E7915E49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C5EBF90-7194-42CA-986A-05DC4A582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8AF5CAB-E379-48A6-A75E-3A5781FF3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F1B0E8B-0289-4094-B1B2-9477899F7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EA5CDDE-CA59-42EF-90EC-833DC56B9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70B032A-5101-464F-AFD7-53D137C2F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B63BA54-008B-4EF3-9521-3621243DF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B8753B-FACB-43B9-A875-C9B52FF43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622001-AABB-4CED-BCB4-180985C2F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0CE4632-21AF-4CF4-B5D0-8E8C2763E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F9058F-C6B2-4A04-BE18-335749267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D8D7DC9-D612-4FDF-AE69-E327BBB4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D81AD9D-B89B-4055-9C60-4410D7B60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3DBB0A-4CAE-4F85-9D60-2AB4AC2F6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9517616-82C8-4E4B-9AFC-B1C0AA1E6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7F74514-39B1-4D96-9D11-A493649C4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963BD31-A333-449D-865B-1D908AED9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AE278B5-FBA8-405D-A914-C610D6977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B090DAB-239D-4FD3-BBC3-5DCD6EEE2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5B16A4-5F69-4CF2-B75B-6A81F6382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DFF84EB-D63B-464C-824D-974DAA97B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E3D73A5-B721-47D2-BA65-1B8CA2D5D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1CC4B5-77C9-4918-9962-71F13138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B2AD4F8-3C85-4300-836B-56A1F8E8F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E4FB9EB-67D4-4E47-AB70-7D118EF88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2E08E12-831E-4E31-87AA-A9356DD03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3C48E9C-19EA-4C2B-9111-76567B881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6571F43-B91E-4578-B870-4D398D6B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B6464F-1173-40F2-B165-54A9BCC0C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D6EA9D6-5297-40EC-AF12-A4A894630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B37515-CDB8-4BBF-AB4E-E607CE2DD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64C741-A114-49E2-B4E9-04D7F5A20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31FC75-5D9E-419C-BDA6-BE7BFAEC9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92B8E84-4F46-460A-839E-25FCB50D4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BFA010F-FEF5-49DE-A14E-472862E46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5FD2C05-1821-40B0-BDA8-B2F8FFB61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ED0445D-2E83-4AA9-9765-BE201072E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1DDBFF6-FB9C-47CF-A1B5-84D588113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BDA7678-A045-4868-8893-15353F733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07C97C3-3972-4D2E-98A5-56CFEE198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F335C03-F9AA-4D61-9693-972884E34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D20B93-6C70-4586-A18F-84B2335EF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E2D6E10-AB63-4F2C-87F4-F23C111E2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EB29DF9-ADA9-4EC1-9CAE-834D6E93A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BD0135-71FA-4B90-B4E6-CD1DCEBC4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2A8F3DF-5D20-4CA9-89DC-509AE9F45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346274-1403-44A9-BFAB-159F86E4B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640DCE6-D496-4932-86E8-6A41702B5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BB245D1-7A3A-46EF-8521-8E68E03A3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D3F80B6-8A35-4AF6-813F-6A30E3D85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464ED62-8B16-436F-ABC4-17E056A6B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C821EFE-DEA6-4BC2-94B5-40C06268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CACDF2-FA07-49B1-AF54-A642895DB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FA08ED-93D2-468F-8692-21FBD6976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2518E1F-E9CF-4504-A539-1C3BC5D30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2F3F12-4EA6-4504-9D2C-4EED6A497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07C90D9-9B6C-4B56-8E36-ADA71C410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C4357C5-FC2A-41C0-8060-78DFC7246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C98A68A-AC4E-4519-95C5-132E21678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031F6EB-CD89-411D-B2B9-B46AB15BF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3EB6D5E-C837-4905-9F9C-FF4E57BC3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8184877-08D9-4CEA-B53A-0B6760AD4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99ECE7C-0A33-4A4C-B1D5-4F6F14C5A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5598DE-5CDE-497A-98A1-0EB4FF886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DB21DB-0F6F-4F3D-84A4-30AB8C2DC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701433-355D-476B-921A-676F0842E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20195C-9DD7-4384-A719-C1C44C137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2D142F-B6E5-416B-B2C3-F83968318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DF811A1-C131-493B-8885-44728862D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4DF13A4-3E00-4A3E-A198-A55EEB6A8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AB5FB14-9D6C-4311-8E17-80DFD0C56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19B4589-E201-4069-BE35-254D732D5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B721E32-996E-49D4-93C4-6235C87EC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270397C-11F7-41CD-A1D8-7C31D4466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45F25E-55E0-4168-A2CD-972B4F2D2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7B5AFDF-8C91-49E7-A80B-1EC7C71B9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1AD8D57-0F5A-4FA9-8293-B790CB507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03A75E-7C66-4EEC-B8DE-1ECC20BB4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6D93324-3B04-4B09-A765-B59EA2710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5A3120-C429-42C7-B30F-9CB9E3575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5622DC4-D883-41CA-A9DE-0700DE167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FCE37B9-0387-4590-AB39-D9C0D2D4B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AA58D02-2E1B-4E33-8192-4ABDAA9A5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424D1A9-AC2F-4B30-91BD-EA69F2131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78D8DF8-E866-491D-A243-98CD5C8E9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07A5FB-C1E8-4322-A777-8C02106B1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79544C-7725-465D-8D8C-4421C347F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80C955A-65E9-4042-95A3-D05C5BFD1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3AB6E81-F2E6-4284-9593-31D6E07D0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943647-64B6-460E-9006-1F2763DB1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C179903-F8A4-4013-840D-447868A12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642D3D6-74BF-4E93-A19E-1E90268AE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7D6DD5C-4F9B-4E2B-9352-8904498A6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41F3F9D-B38D-4567-87DE-B27D21463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44E30A1-CEEE-400C-BC59-BCED4853D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646EF5F-84F4-46EC-9A67-B2172D25E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0000A0-65EA-45D8-AF50-B439D0AC7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EE978B-8D42-4CB8-A172-91D87CB17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B117C1-8207-447D-88C1-97BCA49B0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A8D898B-A093-4919-9A94-912FE9ED4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132E4DD-6821-422E-A382-1E9C87FB5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3BA6622-7506-4FE6-89D2-23A33B5A7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2492427-152F-4D93-9E17-C9B973D16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702EDC2-428C-44E2-AB23-F3F5FFFD0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7B2BDDC-060F-4336-B102-1A8C0169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399E53B-9913-47D3-A92E-CDB7B0BE4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22B63FA-82E6-4924-BE14-E7F7C52D7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4CF03E-FE98-4200-8FF7-FB8F34EEE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5C5075-8BFF-48E6-BEE3-02CEE0F4E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BDE6B7-81FD-4317-BCC7-C3B335E2A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413817-BC23-4AAD-A7F2-E7A55524E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558DC02-E01D-4679-BA6D-D9EB6ABCB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87BE309-9DAE-4319-93FD-EAA604C47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87F5FEC-7C10-483B-90C0-4ED2525C1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AF6515F-54D8-40AB-8A3A-5DBB2BD6F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D0F2CB5-A5F0-4E6B-8613-B143F008E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AE1D74C-AD7E-4B3F-9FCF-603A93241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A5598B2-31C8-4943-97FB-520AD57EC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C99EB4-8377-4F73-A3C0-AAA5F2D30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4082AD-AB09-4025-8F2C-BFF46BC1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FB9CC41-DCA2-48C2-BE4C-B3FAFDC3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A4A720-B63C-4AF8-9503-79313772B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C5CABB8-E747-45C0-9BF1-4A1FCCBB2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1B9F75A-6973-4E93-B8CA-353148D2F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BBD8B6A-50B9-4F41-A5EB-E41B84E5A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4B2F237-5355-4498-A60C-B684F05DA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760FB89-A4F8-42AD-9FFA-347F29355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59CA753-686A-4DB9-83D6-D3071E61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165667A-9BFD-46A5-8129-A38155CD3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F6A4E5-E6B4-4753-B44F-B92439B70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85ABEDA-B303-45AC-95E2-49A88923A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7E28150-23F1-454C-8B6F-F60246D76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53D438-A951-48C9-9347-611308AC3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82EFD3-0DC3-45EE-A52D-9A50342E7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434F4CB-5B27-44AA-91C0-2FA611254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FC05A97-EEFA-47C5-8574-D95DAD5B3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A78530A-58C9-43CB-9C9C-C00BF03BF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526144A-BAD7-4F47-9E42-7207F2604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8F30C09-2E06-42AE-915B-FC69A5238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C022713-152F-413B-B600-7EE2AACBC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1CA128-1098-43CE-BCF0-1FF510262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661B05-E1F2-4D1B-A45A-7624DD844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F6DB18-B0E2-4078-B78C-15F7A348A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9FE5B32-ECA3-4AD8-90A6-CD6EFB787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4DE4F79-DF34-494A-A8D1-65F0BFE30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D859C22-2558-4C8D-AB4F-E9DEDC2EC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3AB55B0-E8F4-461C-A1B1-265560BD7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4FFB9E-FFE4-4783-BBED-2A969C633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49FFDCF-E445-4FA6-B566-1AF8728B0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E831845-32B4-47F2-B8EF-815DEFBAC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FEFFAEA-2B74-4F1C-8C01-044AA8382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E6F914-2C58-4CAB-9C89-AE0136F56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C3AC53-C8B6-446F-81E7-CFFC04F3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0CA296-2163-4D61-807D-5475FA84B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1B7019F-35B0-4244-A01F-475DEC376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454505E-6E59-4B21-987F-7B507057B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40185A6-3D99-47AF-B8E8-92C370C99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F56CE4D-11AF-4D9B-B35B-3F77EED8A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CCD5EEE-91C9-4786-8D6F-6AB7A7355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E26FCAE-65A4-4D2E-B842-23AA9A757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B771658-3BB4-4DE1-A493-837562B00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FA64F41-9709-48E0-BE4B-39DAA7320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39557D-D62A-48B6-9AE8-AC78E3D6D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D0D6D2-EB38-42E1-8945-864D86C19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A83B378-41C7-49A1-8972-05FD83ACE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A3C5A4-2A69-4D39-9F89-91D2080B4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D6B6DE4-8DAA-40C5-989F-46B24B4C0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0FC14F8-A2B5-425B-A82B-210E4ACE6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D4DCE60-4BF4-4DFB-8EAD-DFCC807F1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C7E63D4-F2C3-4359-9BF4-FEB219C87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5D20EF8-04B8-4A3D-A8A0-A20A124B3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57C7734-8D13-4E00-84E2-8236B725D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10FA8A5-67C5-4D23-A96B-08EE7A5BD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80241B-00E2-4BC7-9C24-2BDE0DE96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74D5EFD-AB78-44EA-BEFC-04347ACAC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FEEC44-3BD3-4EE4-96A7-71CCCE1F6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E66EF5-800B-4200-973B-F551AF431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3F15A11-81B7-4111-8A39-06F3AB413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49C89AF-BEAA-4AEE-8FA9-44692279A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FF408A2-ECAA-43C4-AA98-13FECCB92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78749F-187A-4548-9CE1-9BD8B27C2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E8A1404-BC04-4332-989F-179072375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D50355C-54B6-4C7F-87B0-E5A01BBD0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4B8B7CB-B754-4F74-8A25-8D5F54D65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29A872-7805-4744-9C35-96BCF3A41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2A3BDB1-E7FC-48F1-9F59-B54B51919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D72CF9F-41DF-4551-8EA3-3A4AA6A39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AB8A07-FD06-4F9C-B40B-2135BE325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97C2AED-B4EA-4A95-A77F-3A4905AEF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25B26EA-D46E-463B-8C6C-890E66E3E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FC0E3A2-7E1D-4077-A2DE-5D9394AF3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A453B14-9011-413F-87C3-278402798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9DCBF2E-8D24-42BE-A909-C904413B9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C389B29-9CDD-4A5C-8437-B6D405328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96BBA02-B760-47E8-8B31-B99FD54B2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35CA68-50A5-4E8E-AF1D-3106506B8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D0F99E-B085-45EE-8F7C-F177A83F5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0888109-2AF1-4B62-847C-E68D75563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D7F96CF-1E71-4C83-9362-CE5BB3D06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8F3228D-0D4D-428F-9D7E-5EE2F90B1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1BF90FE-41BB-4383-A11F-EFC539DD0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C8DB244-7EBC-406F-800F-D74DBEE01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A6CC263-F381-40FE-BE1E-FCD0F2EA9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3BBA392-89A3-4432-8FAF-78A417D50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8D49ECF-E601-4421-8153-C0AEABC0D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5FBEDC4-875B-4A55-907B-33E628E54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8DF6D3-1755-4C00-898F-D2D4AB86B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B33D40-DCDF-45E4-AC9A-810268357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7272AD7-A0B0-4350-B77D-91FA45A84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DD943EF-7216-4B71-AA0A-C36D0E3C5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ACB7FCE-E242-4B78-A31E-685895717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8B04AD-7C71-485F-8BFF-6C60CA63C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4B00281-6234-4A09-8EF5-087B2AA88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DA52CDF-BBA5-4046-B32B-8B91EB0F1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BD53478-67AD-4474-BA68-A6E1A4D1F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FEC3950-71F9-4ADE-BD9F-50226EDC7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5D0EA64-B644-44DC-B917-6DA3AA2F3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EABB3F-7769-416F-B2BD-1731A5977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86564B8-9781-4A51-9F93-CD2F01E2C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AF53EE-C913-4710-BC66-4F1BB6CEB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53F1BAD-A21E-4DC1-9294-907537CC3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75FEC03-DE31-44A1-96AA-2CD977A27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6C8A251-5A1C-4291-B6A5-9A27AD4B7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E1DC81D-6BFB-4AAA-8322-D7871E70D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9661AF9-7A0E-4C08-A2E0-05726B89F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623548E-B100-4417-AD16-51C5D493F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1F804FD-56FB-4F36-8C72-0735F3C3F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E93FD39-52C4-40E3-8680-E1B6E3224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112FB3-1338-4784-AA73-F32988918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7AE1C43-61CE-40B9-B6F3-2149331E4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9C704D0-F980-4A61-AF97-F7887948B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64349AB-98A2-4D51-9253-86890AF7A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F4CEAC1-A26A-4E51-BB0B-9A046A998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073E1A-22F5-420C-ACBA-F0FD92D6C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F350C3-297B-40D9-A438-6DD02B207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DCDEB07-9667-42D2-B6D6-AF35883F3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9D47F29-1773-4975-84EE-BFAD658FB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9CCCC9D-5C6F-43A3-95BC-E5FE653D6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488171-525F-47CF-B7E7-03A368327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F73504-FA53-4203-9957-C60EB2B73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3F20B93-7E7E-4400-9029-50FAF75F0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966CA43-CB35-4B59-B1EB-901F00478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7A1870-090D-4858-8D5D-D3883ADC1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23FEC28-57C2-4585-8F27-133262305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3A9D80D-2A58-486B-BB9C-7AA56D1ED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315A039-0B83-4C26-A702-DA0D9964E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0E370CC-5262-4EFF-A87D-1524CF170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3482CAB-7DEC-4439-8177-28B240282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F744CFE-E63D-4279-A002-55302D3EA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DDAB193-3E23-4D1B-BFEC-CA284B84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34C01B-D035-4981-B68C-0C727E5D5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E98D427-BF43-4F1C-A9AA-FCB08D4C9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2CEB7F4-ED4F-4B46-8337-887649757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1DB7CA6-46FA-425F-B3D3-D8E30007D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748D369-F1F2-4230-9A86-0274FB65C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B72F18-64B3-4AB9-A414-6CD9012A8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596AA1E-263A-45AB-B221-9F190D407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2596B94-C298-494C-B795-818578A14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1A54C42-41D7-4EF5-9B46-8180CADB7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B8C405F-B1B5-47CC-BD98-2096EC2E4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136450F-5E1B-4380-BF25-462E8F782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691060-A551-4214-9B8D-A3594CE58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B939B4-D05B-44FF-B02C-667D51922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488DDF9-54F3-4356-BDD9-CE0FA7E24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CA3B13-A54B-4150-BC38-6B204934C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C380DA0-EB34-484F-8C9B-33AC5DEF4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1D44474-2092-4684-8812-9B3BACCF1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34D2D2-10D5-4328-B1B7-B1E80FEC0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4903323-7A3E-4761-9043-17C61A65F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31E141D-EDA0-4D39-8120-308B84A81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0FB2EDE-2B18-4C61-B872-49F7C4C27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EC9347F-3136-4515-9EC8-1A6D286DA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229FE1-29A7-4EFE-B6E4-AFC4C2806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5FC157-6BE1-4D0A-B2FF-FAE9A5D9B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1E7E67-EFF1-42E3-AE4F-3886C2889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1C1D25-0537-4858-9F1F-7A8B7E8C1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88DF720-C855-4248-A046-FBAD55C91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3B6165-0E30-47D1-91FA-8F1EFF0B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961ACAB-562C-4A88-A39B-C35E4586F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FA4C1D2-444B-451D-B2D7-DCC00FB1F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6AC7ACE-9543-4ABE-ABA2-6630EB80F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BCF272-0010-421E-982B-1EDAB2BCF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B4967AC-D2CD-4F07-9244-B3D15BF84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0BB4DC-4818-40C4-A08B-AB6053B13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C10C04E-E2FA-4956-A155-723A3BB69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3B0714A-F050-485D-A0D2-8E81EE385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8ED8D1E-A048-4407-B71A-EEB097838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005CF03-6837-40DA-B6CE-0A945B426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D8D3C1A-9387-430C-AFFC-BF0361D9F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14EA01F-FC9F-442A-8EDC-858924E2A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C677BC-6284-418E-8B13-D642244A6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508E6D2-AA9D-44F0-AA38-8BE1CD7E6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DEE3B7-37B1-466C-A7C2-4581302D6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05A6800-ACCE-4BDB-A5AB-700287ABC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EE8450-104E-442B-AAA5-D4883A314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B8A541-39D9-46A6-BCE9-471091C9F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C23E1E-EFEA-4DEE-8A1E-9F9E7E37F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2256B26-BBF4-454C-A6D4-E73CA9BDE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1B7C7E-CA3B-44D5-95F9-3DE2C0E9D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52FBF2D-2412-421D-8AE7-93655DAC2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B41EC4C-C46A-4A6B-A0CE-6D938B448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AA2ABFF-BCDF-46F4-98FB-1D18E5728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0AF8BCA-80B7-4F9B-B6E6-A61B8FCFA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3CD6D5B-55DE-4174-B092-627E6AAAB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36EBE86-E881-4E0F-B172-54C2C45BC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106574-8739-4B56-9D18-A1F4251F5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97C4A27-4A34-4BB6-997D-F76A6F8D9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9A8743-EF4E-4DB5-9782-96D593522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D5263C-6D21-4261-95AE-6F2A2810A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23D917-E9FC-4534-B10A-8AEECB902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B6CFFF-813B-4E46-B1E4-908188190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E6FC90A-1616-438B-9E33-7AAFD2DF0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58C46E4-A030-494E-B7F5-C83BC2CA0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8697CFD-06F5-4BA6-8215-3DE14083E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342F7C3-9332-48FF-963E-2232BC345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E2EA059-B380-47A7-A831-26933FAF7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07AF4E-59F9-410E-87E9-F8B458C23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6062BD-41C6-456B-B4B0-986D3BC3D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A3385A-91B6-4C50-B476-DCB1D65D1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0F076A7-61A9-4491-ADAB-870F281FA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643683D-FB2E-48C3-AA41-C323472E4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CD87F06-31EA-47CA-BBAB-9300679D7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E099313-FE36-4AD2-818D-292193938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2823C80-D205-40DC-8E25-BC92F1165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41990E3-7280-4FF7-B380-9280F349A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D7D24CF-8E0B-4B0F-81C4-9190FDA1D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9167C4B-4C59-4D36-841A-4F1B2CE4E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825290-E626-4860-808C-223C5FE11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88B0528-2ED9-4BBA-867B-0B48F4AC3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D7BFBA-3B9D-4B1D-99C4-2553F5627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BD3BCC8-9926-4961-A0BB-BE4A9D460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05C1A8B-A697-4910-9D04-9D73F762F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3A766B-530F-44A4-8101-FD3E3ABB1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B6222AE-EF9C-4AC4-816C-983D06912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3CBFDF1-28EA-42F6-B244-D549611A9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49E679B-DABF-4B77-8839-2B796BF58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E926491-1FB6-4ACC-9B7E-8E48389A7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8B532F5-07F7-4388-ABCE-A237019A6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6EB3A2-0D4A-4816-9434-117A8F76A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E35196-2177-44B0-A1D6-87E8ABFE0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7C8FE6-15BC-48F8-B9B1-FF1A0FE1F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981202-D932-4953-8FE4-95B12EA24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72013E6-D7D0-4042-AB84-F53CBEF82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3DE7C1D-3074-4BFD-8BDB-17EF81D3A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95A08FC-754A-47AD-9B67-15E4E7992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978BA46-3536-455F-B19E-1BDFFA49A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0FAF795-990C-4E96-B79F-348FD2B1D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883B152-B62B-4283-8D1B-AEFE7EDA8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FE639A6-87D2-4C84-8338-2081BDE40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BE706E-22E9-48E9-8837-57F1A42B0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E20A83-2691-4D02-A0C5-2DB9A2118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565B87A-E4CB-4096-95C0-9AD6A38DD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8E98018-EB3F-4DBC-B874-9737DEAC7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D341D55-75C6-4D1E-908E-A71B0B41E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4766948-F779-41EB-BD47-C43C85A5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2C5751C-36DA-44C9-8DDD-1CE967CFA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2B2F882-B132-4290-AA80-867F64D45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9CF4C6D-5C58-4084-912E-5E854BADA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A712456-2A38-4A65-B26E-F714305DE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6E5C550-2546-4089-8B66-C07C35289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159D12-BFED-4E19-9479-83E1FD720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FEC70C-2D83-4A05-A215-9DDAD6C03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3455E08-B9E4-44A8-8BF7-FBC817DCB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2F79463-833B-4606-88DE-181BFD18E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7D403CA-12AE-4511-956B-3ED84CBC6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3144CBD-AFBF-4587-946C-E551BE8AC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701D2D1-086D-43F5-8B91-57E4906A5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68BC15-22B2-4C32-91F0-4D0B736DA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A56038C-4725-4CD4-AE88-777DFA80F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64E4DF7-41E6-4EF3-9E48-F81DFF618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EE53E94-DAD1-404A-A892-A42D006D3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FF298F-D19A-4E84-8100-35A901CD5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DFE95D-B77E-4649-9715-F34721727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9D01F-24A1-44EE-B465-487F344C3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5AFA85-0D94-4F91-959C-B4E63351E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0A97875-3179-4E1F-AE9F-B5590824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AFD601-8297-4215-A1FE-2F87F7C2B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D88A9CC-200C-406C-9A4C-EBA693673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DA45161-81B0-4D1C-8804-D005EAE34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15AEB6E-9BB7-4B33-A94B-84BF4644E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89DB56B-C1A8-4FA1-90C3-7276764C6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49FD3D2-CC28-43CB-9A90-1162A41E1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DE7D58-7C7F-4DCE-821A-3E8599490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17FDD9A-834B-472B-B17B-293C6D2DB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E3F5FBE-4A7E-47F5-88DF-E46A52C3B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BA4F70-A569-4864-9808-BEDB1A968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674871-4FD9-415D-9C7D-041E3162E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00EBF8-5EAE-43C3-B5AE-9DD879890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44A0427-C799-45F7-B85D-FB93E2156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AA3CD02-2DC8-4DB1-AFCE-4D55B9908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03C8FE1-C5B7-4C14-AA34-B5B345FFB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A84E3BC-76E9-4F4D-B54A-E832C6DC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A304AFC-EB12-4516-AFC6-6D3364FC0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F595E6-7E47-48C2-B6DB-6B6951D78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3A21E05-CE4E-4AB2-AD93-9AC749B1F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DE5694-7729-4A10-BE50-1483F2970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A17F96-54D7-40CE-83BB-0BBB4FF2E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228EF6B-1407-485B-98FD-0C1CC2DDC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899A35A-A509-4ED1-9147-7DDC664BE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E1CF55D-AED1-48A7-A401-2546D3325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C1A48FE-7A44-42BA-843F-39346EA34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0BEBE0B-35E2-43DB-A332-3EF18AD0E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C4D6324-FA75-42FA-8A56-B1E23C079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3C3B55D-C53B-4EB9-97B0-3989CB195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1AEF79-4B87-4A94-83B2-931775D23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E0055A-405C-4619-89C1-04ECC3548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B2B4BB8-C96D-4DB3-B75C-8214CB920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45F3766-F40F-44EC-BC0B-257479FC9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1BD16C5-ECCF-4029-9D9A-25B5D75D1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CA08B9A-5180-4E12-8C4E-E1989E548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DEAAA88-D095-4F3E-8813-7E5854F2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DAB6EAF-B9E9-41CA-8494-AE0693DBB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6EED9F8-20F3-4169-8999-44C6683EE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9F4DDF1-3F40-4C6B-A4D0-4FF1ADDE5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097AE64-FC97-40FA-8D10-04F9CC2E9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B13CA4-1F5D-4520-9359-0EBCF3EE0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36AE65-C22E-4417-80FF-9F93A5361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45571D-ADE8-446F-B77C-6DA52E939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F74324-4E93-4BD4-B83C-01D40BFAC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E52E970-447E-4A42-9217-FC1D32C90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7A69EB6-4C82-4739-9A22-4F0301156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2265D52-1826-45CE-85A9-941D9C416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8717B02-1644-489D-A6E9-167991EAF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A23A636-D575-444B-A292-DE91182F4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FE2E367-D9F3-43B1-9231-67BCD1D3A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DACBA54-82D2-40E1-8F5C-32D97FA84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FB0703-0F5B-4D1C-91DE-D39565639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D875AB-9D18-40C6-9AD8-F1C89703A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6C4A70-9BD5-4332-9366-DA2A90B73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0C84BA9-2113-4B2D-A6A4-F2780017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9DA879-91C1-4DB7-8157-3E6C630A5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71D1282-E64D-47B9-9AC3-FEC6DF327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DEAE946-2F0F-4CCB-9BF0-481B777D0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F9F8DF-DBC5-423D-80BD-12D8101FB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3C502CD-50D1-4D77-A29F-2BFE64545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DD0376-B300-4E38-B7E0-8269D7B2A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81F4A7E-675C-4060-8F7A-8EEC5BA35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F2D5AD-7F5F-4E2C-9E51-0A185B5E1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1BB4B3-E997-4A1C-B3CA-40AB9E1A5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3671DA0-D5FD-4A2A-B656-85DE1D70D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F17AD96-D904-43BA-A62F-0EE035E3C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9BFC83C-B97B-4A33-9C41-926C6E4C9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277B8C6-F49B-49C6-983B-042A2D125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DAAF029-7338-4587-AF5F-94DFF4E2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1A1F6CD-A507-48CA-8E0D-09254302C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DAE762-E580-452B-B524-9E12DB399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0E026C7-A9C6-41A2-A746-13E55C2E8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924E4D2-7D54-45EF-A31D-6126837F0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F33561-0CCC-4D75-8A88-82EA4EF5D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6B8AF-812B-4539-A6A5-2C833D42C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CAE0AA2-FDE5-4EB8-8612-4D4D4C633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AD7461E-D5DE-4B30-AFEE-277DF3F2F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8611BA5-F8B8-46F3-AF72-8A42B0FAD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05BDE5B-35CF-4931-99F8-5248DB937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1EFE7C9-50BD-4D1F-A849-F173405E0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F90113B-61FA-4D6A-9514-0D4A763B2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117D6E5-EDE7-4268-8864-E70F2783C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CF2DB3B-2D29-41FD-B871-A54976523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9E1A86E-23B0-4E49-9CBA-AAAC0D9D9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F5EA74-FDAA-4277-8362-3E01BAFFE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9C61C2-9C2C-41C9-ADA8-5505E22D4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6A2F20-51CD-466C-BCF6-15670D715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8FE6C05-3F12-413E-BC67-BDEE29108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33036CE-C00D-402F-A7B8-9D58DBC0A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B7369C-28A3-440D-A32A-1F3D1EE13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6C2E143-ED78-4339-B494-9BA8AAA9B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FAB089A-F8F9-40E3-BD80-D9B23FAE7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7BBCFD7-A3BE-4B42-A87E-2F96D130B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4430EF3-E980-4B36-BEDA-095830066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53D41E9-9567-432B-BF43-266ACB234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A87D0A-60F9-40D7-94CC-46B7CB85B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431214-690E-47EA-89B7-A1DCF413E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54247F9-A722-4247-95D2-BD385DA78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A642035-0E39-47F0-AAB0-B221B7026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2DBF900-F421-4CF5-96BF-670248F30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7375E3-863D-4368-8F12-E2D288660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5008080-E957-4C0C-A15D-C2E89D960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68AAA2D-9F26-4C13-9C73-9DAB2D421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0945600-CA85-433F-A24E-909584BD5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F33B4E4-6798-4647-9BA3-E6FB38583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233A108-4E38-47F8-8348-829ED3836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A98215-B323-47EF-B14B-3F6429031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604328-E72C-4EAF-9696-71628D4AE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EC6419-9187-4E6E-817E-1D970191C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D66B7A-8BD2-461D-993A-105E5BD30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650F7FB-654E-4783-8F5C-1E0FE4B23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791A322-49F8-4FF6-BBED-3343CF556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8F39D82-5309-451F-BDC4-F19EACF6F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9AFEF7C-9916-42A3-A66F-48FEC4367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1C5ED4A-9840-49E4-9B2D-CC064775F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6DAA0F2-0B7C-4316-AFF2-350183821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A69C8C0-66DE-4040-8F7F-A460AB215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3524D7-2059-4502-8759-93B08DB26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B88395-5C3C-4943-BE65-BB30CAFB4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09EE4D2-B35F-47D3-A850-142214EF7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1CD2C60-0841-465F-BC27-850EB9DB5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CAB2167-66B3-4AC1-98ED-D1820BAA3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69B6350-6FEC-4C7F-B91A-D06352B78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39BB679-87F9-418E-A75E-0F6A4A5D6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1974ED-BF4E-4284-8B40-63517899C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25C2035-3FE4-46CB-9A9A-AE5A47D9F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140DCEC-B41A-4BD3-929B-27BD20E8B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12671B0-11B4-4B4C-A2EF-C207A1C8E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7DC266-CE7B-412F-8A8A-C8ACD0708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591D3D-23DB-45A8-AB15-70C263AA4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CAB94FF-F9CF-4BAD-88BA-4ECD6A4FC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4B00CA-CEA2-4B8C-B27B-2B285ABC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D71CCC-A74E-4727-A854-D4B11AF89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8CE156-91DA-40C6-B441-BCB3571A8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D331F7C-3E8F-4CBF-810E-1F02BA1D0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4B3081D-896F-46EA-8E35-2A83FB07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6D81BC3-5FF7-45D1-A838-BE658E7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C9333DA-C765-4385-AC58-754F948D3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5C0CF1C-D4F6-45E5-8887-4AE873B80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F099C2-02D2-4C15-887A-55CCAC697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BF5F2FB-F324-40BF-A8F1-543332824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82F7BE2-30F1-4438-B1EC-D2D7B009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7C084C-2371-4600-BF2C-6D3F974FC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D6A2755-40E2-49ED-B79C-F44983918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85337A-C9E7-40D5-ADF2-442376E80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A262D00-3CE6-459F-8898-B93DBA028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6AB76DA-12DF-4C0F-9E67-1F2BE7325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460A404-358A-46B0-AFC7-96FF65B00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3E6DCC8-8DD4-4A50-AD4D-88EA27337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A7D3D2A-7496-4E4F-82E4-DC7C17173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42F9E3-A972-4EF8-AA26-0C6182880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4BB928-A97C-40E2-BAEF-945BC3C93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0298EF4-1DAD-4962-960A-E59DC4A6C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F34C90-E915-465C-88E8-77F262F9C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C25F160-167B-4438-98E1-CB4BADB17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BFFC432-BA7F-4231-A4C9-210C2521B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836D15C-C9D5-4E30-AAA6-E91941E5C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B5DA506-E67B-4C74-975C-5EF9E313A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FDCC320-E6A2-4637-B32E-CDBE441F9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302A14E-0F17-4817-90D9-0E34F2135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4858542-3670-4B43-8789-542BDC2C4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DCB4B5-B48E-469E-9FAC-1452470AB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7C2C903-EA34-466C-B712-9CB03D02C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A60A357-4E8B-451C-849C-CB0B81CCE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7093869-A704-493C-B639-27C5AB755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CC6904C-F653-4CCC-A191-667A35F08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9BDD7CA-FB0F-4B3D-A9A4-0FE31C1A5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7EFE716-EB7E-4B57-B003-6163B8C42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44F2E71-21BF-4EA5-94FC-3DA40FE57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B623DD1-90CB-41BE-9D39-4DBB5D27F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7D6BAE9-33A8-46F3-8D71-FF230DB11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2342D95-A0DE-4821-A120-92BB27DC5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D8225F-2E5C-4695-9C13-48CB85A78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3901D7-AD9A-4488-9137-9FF724AF9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2D36505-8C07-459D-8DEC-24B382FA2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CAC22A0-CB76-48CC-801F-3A995672E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5595FA1-5F9C-447D-9FC4-169D494AD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FECCA7C-36B1-403A-B1F8-7D94571A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CABB0B8-2924-470A-A4EA-83B0F9370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4D861EE-9783-4937-A8BB-55F686DF1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EBD7D86-CAA1-4581-B24F-EC04C6CAF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3314720-BDB2-4BFF-9C29-AE40EFAC7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175A33-0748-44B5-AD95-78BD3C70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ADB0E0-3C71-4DA1-B492-25F09FB8E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15D204-7D40-4020-BE90-E8F7F7997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92E66-03A1-4A90-B33E-938ECF43A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E1409D-B455-4179-855C-558590E7D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A9F0A68-FA8E-49B7-8763-B32F76349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FFA5DEF-CA66-49BD-BAEA-59350AE78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DD25653-3A9C-4CE3-BF97-9AE3E891B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EC9D37F-2DEC-4851-9D49-B963FB29D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8ECD70E-0E6D-455D-9A3D-670B4093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F429A50-E3C9-4F4E-BAF7-1C9731A4D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301C3FB-0C30-4E00-BF90-CA026B581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C0F232-F6E7-4926-98B1-6A49E9A72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C1FDDE-1090-4BDF-A65A-5A63F82EE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76A3BC-E35E-41EF-A408-A19B208E3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61DE11-CA81-45DC-B924-5A37ED3BF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47EF3D2-4E9B-4E36-9627-61D8E2E62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70AA57A-1589-43C2-AFE5-7AC7C5707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30FDAE1-2302-4E41-9491-9DAA4B7F4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09AA827-49C4-420B-AC69-DA271B34E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7A3D6BD-FCA7-425F-B8AA-F1F99FF44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37606F0-46C1-4773-BA8B-936375164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453AECA-003D-4CE4-B688-64C003B09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7B10E4-75B7-44A8-9913-09AD20BB3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1B937A-0890-4A48-9D77-F5EE2B8DE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DC6DB5-C1EE-4DA1-83EB-CB25D9F32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373E60-A883-44C0-A38D-B21B1D0AA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FD8AAA5-D7F7-446B-83CB-3262F00BD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DCD3A17-5C61-47BC-95E9-10AE16406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580D7F8-CBEA-4864-951B-8A715312E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D95295E-BC02-4EFA-ACD7-B90E233AC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FBEC017-8A4C-45EB-B857-7F7EDCEA9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3F0B0C8-D060-4BC1-B4EF-734333165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F0C3687-9B9B-4B94-B58B-82E175DBF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E693CD-8644-4DD1-B3C6-750FA999E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939BB5-FDD9-47CF-867E-5DC000C06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CF1C43-7933-49C3-A090-8D7DE6447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A01F10-CDE7-452C-BC31-BF05A100B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4852E22-193A-47C5-B677-F627C214C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C0D7E1-45A8-4B32-A91F-2AE24D324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B1AD2E6-D2A5-4C2C-9704-E03896BCA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9179440-9FE3-403C-BFB3-F7E31478A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955ABFA-4C92-4BCC-8F4B-1692C574A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8C874C8-9AA3-44E9-AF94-DB8EF3709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2304CEE-6526-4F9C-B0A3-2B5823B58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657DC4-C63C-444A-B206-5A828BAFE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FDADC24-5134-438F-802D-8FAF83D83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30FC101-D50B-45EE-893F-D4F964892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428C571-9572-4095-B6F6-6ABA0E114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92519C2-E3C2-4C8D-A2CC-8244EF820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05F1D99-9534-423E-A121-6C1C790CD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48DED6D-14F1-4DAA-89E8-7726F4C1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69107B6-EE8D-437A-B132-36BA2138C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CDC3B07-AABF-489A-A8F6-3D7BAF620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3EBB986-55AD-4675-8C13-EABE43F0D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499F8EA-2B51-449B-AC25-C4458FBAD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8BEF8A-4CB8-4356-B960-C86D99DFB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733D29-93B0-4C7B-A6AD-C8405B62A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77EB08C-4C49-4C91-9CED-6A6F37078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098BFF-83AB-4748-832D-4C46DCDCF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E87A640-C600-4309-8741-3E6AD49CE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56EC061-E5E1-491A-9EA3-A99CEA96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00543F-CF96-42AD-98FC-0AD1F9B6C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EF69AD9-7780-40B9-8B86-D4ECC7188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DE677C2-0F08-4506-AC24-893C0A271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8CCB37E-82DB-49C8-9ADB-68C3A84F4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64D1B3B-B02F-4088-A1D6-C397F5588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F086B5-E26A-43BE-B276-0841CEB45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BD8A67E-42D3-4BCE-B90F-05EC51F94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39E59EF-ADCE-4A25-AC66-48E410235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71987E1-C3F0-4DC0-91A8-94D646B55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0D4B80-4121-4275-91D1-4BC1732A0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E38CF31-700F-4C3F-B0FA-E840B39F1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ECD8466-9E27-4CC4-81AB-0F3301DAC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DDB1D61-EE7B-443F-A988-A0D15DA65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BF76417-9087-4FA9-8B44-EC1E4C2F1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4232B81-83CE-43C8-B27A-E5C05B042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A546B55-73C8-4EEA-B79C-BB25541F6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6F8557-17EB-4D6E-8D93-49DD7D6BD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043A26-0791-4446-90B0-899ED5DAC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556076-227C-4032-AAAC-78BEC739F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440A46-FA8F-487B-A037-92A37835C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679AE1A-AEAA-48D5-8192-82106E712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4A06FAD-5F9A-4CED-A75C-7D8B44891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B5840B6-A21B-4009-901C-F63BDAB54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C11DA62-A576-411B-AE15-3CD6229C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0087885-AACE-4A17-AD4B-E077C65CE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19FA283-1E0C-4B0A-BC81-8C099EEF6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229DFA9-FBE2-4F71-A82E-87969A9E2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65A714-4E0D-404F-91EF-4F59D58C7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604A6D-02C9-4B73-8902-8F95D02DF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2EAC979-0119-4486-B504-909352FAD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8F2383E-9400-456F-B742-BD8CD54F1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C490D5E-3DB0-44DD-89F1-247D9517E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BD42305-764D-45A5-99A8-CE5A60F42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8CC0E47-609F-42D2-9F22-F74317604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D2438E2-8253-4539-8B3F-AE6A6823F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E733BD0-A45E-466F-BB2A-B1F6F7F16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C1963B-BE46-4D2C-8D09-A828A8DD1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8C44BA0-CD3D-4D52-9BE7-9CA3E83F4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D3F586A-44CB-4C01-9663-A5C5F0166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C1F1B8-DA14-4A3A-A559-981D287E9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FACA969-4B11-4D5A-812A-6FDA87DA5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9AA2199-9FA2-4221-B3F4-981F2B979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62F299B-3073-4B45-947F-92F2D94F3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51A6273-7184-4144-B2AB-3C87D1379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9FB6C3F-2CEB-4695-951D-488F5FD4B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324FA71-D20A-4CFA-A3F1-C4A6B9D2C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1BFC26E-F33D-40C1-B855-89B134BBC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C5E0101-F92B-4C9D-9E3B-720B3A4C2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6E46AEB-C3DE-4F39-9BE3-1C2E009BA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CDBEB3-76A6-498F-B817-B46CA92C1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32E9228-FFEF-4650-85E7-E58BDB45C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9C2281-F5C2-475E-A901-3726482C8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D396DF0-8722-4318-A803-EB44652DF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3F1AF2-E510-4A8A-A5E3-7E1EC5002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B61887A-8DE5-4681-9613-D0BA5EEE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EF60809-99AA-4047-80D7-E629496E5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6B601CB-4B68-4D4D-B837-27B25A705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C6A1237-6C0D-4621-97E7-ABCD44594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E30884-DBB9-4BF6-98A2-75E889FCF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17D9C91-7434-4B47-8A2C-1FCF6E1B4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22EED1-CC54-42EA-AFD9-2A8179B5D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D42C8D-0ACF-49D3-80C2-3E7E729A3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088837-D1AF-495A-88FD-67027868C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556621-FD33-4DA2-8FBE-93B4D3C34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FC943F-9F0F-4250-B260-2918BBDE0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3868DEC-EE2D-4297-BC0B-649ACC74D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BC7FC29-E116-4CFB-9BEA-D738DB442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5D05F86-8DDD-4FDF-9C7A-953211554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1FF35CF-059C-4C5A-86D5-1DFDC87F6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C91E90A-AB1F-468A-8966-9FDC7C89E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8E6C74-A96E-4068-BDCC-B059BAE3B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C6F300-8676-4C38-A1F6-C0C30491B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0CE97B-E449-4160-BFF2-C2257880A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AAB7EA9-A5F1-4590-8427-18A0E71A5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48A9004-4D17-4848-B9A8-114CF8A5D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D041D88-6E39-4AD5-BD1D-EB234DA70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115E931-1403-4EA8-8B16-2F7C32826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F19D68E-35F7-4309-8929-E345893B5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60C7E96-2FAA-41E0-B391-C1EE50576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DB194E6-58A7-43F3-95E7-73669C8E0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A23CC70-FC7A-44C7-865D-5D807EAFB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0D2087D-6937-4CAC-B270-42DC92760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B404C1-B316-4F6E-AAD8-CE056A5F9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3FDAF09-8539-4E0B-9EC5-28CCC7361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C6389C-CA5E-4793-A84E-EFA3B241F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DB201C-6A2C-4FA8-8E54-D3378426A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295385-05A9-4BE0-AEF7-2AF96B7EE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567D2EA-9C41-4A81-A609-968795A50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0B39BFB-EBD0-443D-8F5E-987DF6077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CEAB253-23FC-44A0-ABF7-50E710796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D38DE85-84CD-43EA-93A7-AFFE3A416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4A57B4B-59FC-4484-BF55-C2E0612AB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89FF401-80EE-4549-83C3-00F4F17B4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%C2%A9+Copyright?OpenDocumen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BBC5F-2230-4A9C-B09D-AD2C2A911993}">
  <sheetPr codeName="Sheet4"/>
  <dimension ref="A1:C88"/>
  <sheetViews>
    <sheetView showGridLines="0" tabSelected="1" workbookViewId="0"/>
  </sheetViews>
  <sheetFormatPr defaultRowHeight="15" x14ac:dyDescent="0.25"/>
  <cols>
    <col min="1" max="2" width="7.7109375" style="58" customWidth="1"/>
    <col min="3" max="3" width="64.140625" style="58" customWidth="1"/>
    <col min="4" max="4" width="25.5703125" style="58" customWidth="1"/>
    <col min="5" max="5" width="52.28515625" style="58" customWidth="1"/>
    <col min="6" max="256" width="9.140625" style="58"/>
    <col min="257" max="258" width="7.7109375" style="58" customWidth="1"/>
    <col min="259" max="259" width="60.5703125" style="58" customWidth="1"/>
    <col min="260" max="260" width="25.5703125" style="58" customWidth="1"/>
    <col min="261" max="261" width="52.28515625" style="58" customWidth="1"/>
    <col min="262" max="512" width="9.140625" style="58"/>
    <col min="513" max="514" width="7.7109375" style="58" customWidth="1"/>
    <col min="515" max="515" width="60.5703125" style="58" customWidth="1"/>
    <col min="516" max="516" width="25.5703125" style="58" customWidth="1"/>
    <col min="517" max="517" width="52.28515625" style="58" customWidth="1"/>
    <col min="518" max="768" width="9.140625" style="58"/>
    <col min="769" max="770" width="7.7109375" style="58" customWidth="1"/>
    <col min="771" max="771" width="60.5703125" style="58" customWidth="1"/>
    <col min="772" max="772" width="25.5703125" style="58" customWidth="1"/>
    <col min="773" max="773" width="52.28515625" style="58" customWidth="1"/>
    <col min="774" max="1024" width="9.140625" style="58"/>
    <col min="1025" max="1026" width="7.7109375" style="58" customWidth="1"/>
    <col min="1027" max="1027" width="60.5703125" style="58" customWidth="1"/>
    <col min="1028" max="1028" width="25.5703125" style="58" customWidth="1"/>
    <col min="1029" max="1029" width="52.28515625" style="58" customWidth="1"/>
    <col min="1030" max="1280" width="9.140625" style="58"/>
    <col min="1281" max="1282" width="7.7109375" style="58" customWidth="1"/>
    <col min="1283" max="1283" width="60.5703125" style="58" customWidth="1"/>
    <col min="1284" max="1284" width="25.5703125" style="58" customWidth="1"/>
    <col min="1285" max="1285" width="52.28515625" style="58" customWidth="1"/>
    <col min="1286" max="1536" width="9.140625" style="58"/>
    <col min="1537" max="1538" width="7.7109375" style="58" customWidth="1"/>
    <col min="1539" max="1539" width="60.5703125" style="58" customWidth="1"/>
    <col min="1540" max="1540" width="25.5703125" style="58" customWidth="1"/>
    <col min="1541" max="1541" width="52.28515625" style="58" customWidth="1"/>
    <col min="1542" max="1792" width="9.140625" style="58"/>
    <col min="1793" max="1794" width="7.7109375" style="58" customWidth="1"/>
    <col min="1795" max="1795" width="60.5703125" style="58" customWidth="1"/>
    <col min="1796" max="1796" width="25.5703125" style="58" customWidth="1"/>
    <col min="1797" max="1797" width="52.28515625" style="58" customWidth="1"/>
    <col min="1798" max="2048" width="9.140625" style="58"/>
    <col min="2049" max="2050" width="7.7109375" style="58" customWidth="1"/>
    <col min="2051" max="2051" width="60.5703125" style="58" customWidth="1"/>
    <col min="2052" max="2052" width="25.5703125" style="58" customWidth="1"/>
    <col min="2053" max="2053" width="52.28515625" style="58" customWidth="1"/>
    <col min="2054" max="2304" width="9.140625" style="58"/>
    <col min="2305" max="2306" width="7.7109375" style="58" customWidth="1"/>
    <col min="2307" max="2307" width="60.5703125" style="58" customWidth="1"/>
    <col min="2308" max="2308" width="25.5703125" style="58" customWidth="1"/>
    <col min="2309" max="2309" width="52.28515625" style="58" customWidth="1"/>
    <col min="2310" max="2560" width="9.140625" style="58"/>
    <col min="2561" max="2562" width="7.7109375" style="58" customWidth="1"/>
    <col min="2563" max="2563" width="60.5703125" style="58" customWidth="1"/>
    <col min="2564" max="2564" width="25.5703125" style="58" customWidth="1"/>
    <col min="2565" max="2565" width="52.28515625" style="58" customWidth="1"/>
    <col min="2566" max="2816" width="9.140625" style="58"/>
    <col min="2817" max="2818" width="7.7109375" style="58" customWidth="1"/>
    <col min="2819" max="2819" width="60.5703125" style="58" customWidth="1"/>
    <col min="2820" max="2820" width="25.5703125" style="58" customWidth="1"/>
    <col min="2821" max="2821" width="52.28515625" style="58" customWidth="1"/>
    <col min="2822" max="3072" width="9.140625" style="58"/>
    <col min="3073" max="3074" width="7.7109375" style="58" customWidth="1"/>
    <col min="3075" max="3075" width="60.5703125" style="58" customWidth="1"/>
    <col min="3076" max="3076" width="25.5703125" style="58" customWidth="1"/>
    <col min="3077" max="3077" width="52.28515625" style="58" customWidth="1"/>
    <col min="3078" max="3328" width="9.140625" style="58"/>
    <col min="3329" max="3330" width="7.7109375" style="58" customWidth="1"/>
    <col min="3331" max="3331" width="60.5703125" style="58" customWidth="1"/>
    <col min="3332" max="3332" width="25.5703125" style="58" customWidth="1"/>
    <col min="3333" max="3333" width="52.28515625" style="58" customWidth="1"/>
    <col min="3334" max="3584" width="9.140625" style="58"/>
    <col min="3585" max="3586" width="7.7109375" style="58" customWidth="1"/>
    <col min="3587" max="3587" width="60.5703125" style="58" customWidth="1"/>
    <col min="3588" max="3588" width="25.5703125" style="58" customWidth="1"/>
    <col min="3589" max="3589" width="52.28515625" style="58" customWidth="1"/>
    <col min="3590" max="3840" width="9.140625" style="58"/>
    <col min="3841" max="3842" width="7.7109375" style="58" customWidth="1"/>
    <col min="3843" max="3843" width="60.5703125" style="58" customWidth="1"/>
    <col min="3844" max="3844" width="25.5703125" style="58" customWidth="1"/>
    <col min="3845" max="3845" width="52.28515625" style="58" customWidth="1"/>
    <col min="3846" max="4096" width="9.140625" style="58"/>
    <col min="4097" max="4098" width="7.7109375" style="58" customWidth="1"/>
    <col min="4099" max="4099" width="60.5703125" style="58" customWidth="1"/>
    <col min="4100" max="4100" width="25.5703125" style="58" customWidth="1"/>
    <col min="4101" max="4101" width="52.28515625" style="58" customWidth="1"/>
    <col min="4102" max="4352" width="9.140625" style="58"/>
    <col min="4353" max="4354" width="7.7109375" style="58" customWidth="1"/>
    <col min="4355" max="4355" width="60.5703125" style="58" customWidth="1"/>
    <col min="4356" max="4356" width="25.5703125" style="58" customWidth="1"/>
    <col min="4357" max="4357" width="52.28515625" style="58" customWidth="1"/>
    <col min="4358" max="4608" width="9.140625" style="58"/>
    <col min="4609" max="4610" width="7.7109375" style="58" customWidth="1"/>
    <col min="4611" max="4611" width="60.5703125" style="58" customWidth="1"/>
    <col min="4612" max="4612" width="25.5703125" style="58" customWidth="1"/>
    <col min="4613" max="4613" width="52.28515625" style="58" customWidth="1"/>
    <col min="4614" max="4864" width="9.140625" style="58"/>
    <col min="4865" max="4866" width="7.7109375" style="58" customWidth="1"/>
    <col min="4867" max="4867" width="60.5703125" style="58" customWidth="1"/>
    <col min="4868" max="4868" width="25.5703125" style="58" customWidth="1"/>
    <col min="4869" max="4869" width="52.28515625" style="58" customWidth="1"/>
    <col min="4870" max="5120" width="9.140625" style="58"/>
    <col min="5121" max="5122" width="7.7109375" style="58" customWidth="1"/>
    <col min="5123" max="5123" width="60.5703125" style="58" customWidth="1"/>
    <col min="5124" max="5124" width="25.5703125" style="58" customWidth="1"/>
    <col min="5125" max="5125" width="52.28515625" style="58" customWidth="1"/>
    <col min="5126" max="5376" width="9.140625" style="58"/>
    <col min="5377" max="5378" width="7.7109375" style="58" customWidth="1"/>
    <col min="5379" max="5379" width="60.5703125" style="58" customWidth="1"/>
    <col min="5380" max="5380" width="25.5703125" style="58" customWidth="1"/>
    <col min="5381" max="5381" width="52.28515625" style="58" customWidth="1"/>
    <col min="5382" max="5632" width="9.140625" style="58"/>
    <col min="5633" max="5634" width="7.7109375" style="58" customWidth="1"/>
    <col min="5635" max="5635" width="60.5703125" style="58" customWidth="1"/>
    <col min="5636" max="5636" width="25.5703125" style="58" customWidth="1"/>
    <col min="5637" max="5637" width="52.28515625" style="58" customWidth="1"/>
    <col min="5638" max="5888" width="9.140625" style="58"/>
    <col min="5889" max="5890" width="7.7109375" style="58" customWidth="1"/>
    <col min="5891" max="5891" width="60.5703125" style="58" customWidth="1"/>
    <col min="5892" max="5892" width="25.5703125" style="58" customWidth="1"/>
    <col min="5893" max="5893" width="52.28515625" style="58" customWidth="1"/>
    <col min="5894" max="6144" width="9.140625" style="58"/>
    <col min="6145" max="6146" width="7.7109375" style="58" customWidth="1"/>
    <col min="6147" max="6147" width="60.5703125" style="58" customWidth="1"/>
    <col min="6148" max="6148" width="25.5703125" style="58" customWidth="1"/>
    <col min="6149" max="6149" width="52.28515625" style="58" customWidth="1"/>
    <col min="6150" max="6400" width="9.140625" style="58"/>
    <col min="6401" max="6402" width="7.7109375" style="58" customWidth="1"/>
    <col min="6403" max="6403" width="60.5703125" style="58" customWidth="1"/>
    <col min="6404" max="6404" width="25.5703125" style="58" customWidth="1"/>
    <col min="6405" max="6405" width="52.28515625" style="58" customWidth="1"/>
    <col min="6406" max="6656" width="9.140625" style="58"/>
    <col min="6657" max="6658" width="7.7109375" style="58" customWidth="1"/>
    <col min="6659" max="6659" width="60.5703125" style="58" customWidth="1"/>
    <col min="6660" max="6660" width="25.5703125" style="58" customWidth="1"/>
    <col min="6661" max="6661" width="52.28515625" style="58" customWidth="1"/>
    <col min="6662" max="6912" width="9.140625" style="58"/>
    <col min="6913" max="6914" width="7.7109375" style="58" customWidth="1"/>
    <col min="6915" max="6915" width="60.5703125" style="58" customWidth="1"/>
    <col min="6916" max="6916" width="25.5703125" style="58" customWidth="1"/>
    <col min="6917" max="6917" width="52.28515625" style="58" customWidth="1"/>
    <col min="6918" max="7168" width="9.140625" style="58"/>
    <col min="7169" max="7170" width="7.7109375" style="58" customWidth="1"/>
    <col min="7171" max="7171" width="60.5703125" style="58" customWidth="1"/>
    <col min="7172" max="7172" width="25.5703125" style="58" customWidth="1"/>
    <col min="7173" max="7173" width="52.28515625" style="58" customWidth="1"/>
    <col min="7174" max="7424" width="9.140625" style="58"/>
    <col min="7425" max="7426" width="7.7109375" style="58" customWidth="1"/>
    <col min="7427" max="7427" width="60.5703125" style="58" customWidth="1"/>
    <col min="7428" max="7428" width="25.5703125" style="58" customWidth="1"/>
    <col min="7429" max="7429" width="52.28515625" style="58" customWidth="1"/>
    <col min="7430" max="7680" width="9.140625" style="58"/>
    <col min="7681" max="7682" width="7.7109375" style="58" customWidth="1"/>
    <col min="7683" max="7683" width="60.5703125" style="58" customWidth="1"/>
    <col min="7684" max="7684" width="25.5703125" style="58" customWidth="1"/>
    <col min="7685" max="7685" width="52.28515625" style="58" customWidth="1"/>
    <col min="7686" max="7936" width="9.140625" style="58"/>
    <col min="7937" max="7938" width="7.7109375" style="58" customWidth="1"/>
    <col min="7939" max="7939" width="60.5703125" style="58" customWidth="1"/>
    <col min="7940" max="7940" width="25.5703125" style="58" customWidth="1"/>
    <col min="7941" max="7941" width="52.28515625" style="58" customWidth="1"/>
    <col min="7942" max="8192" width="9.140625" style="58"/>
    <col min="8193" max="8194" width="7.7109375" style="58" customWidth="1"/>
    <col min="8195" max="8195" width="60.5703125" style="58" customWidth="1"/>
    <col min="8196" max="8196" width="25.5703125" style="58" customWidth="1"/>
    <col min="8197" max="8197" width="52.28515625" style="58" customWidth="1"/>
    <col min="8198" max="8448" width="9.140625" style="58"/>
    <col min="8449" max="8450" width="7.7109375" style="58" customWidth="1"/>
    <col min="8451" max="8451" width="60.5703125" style="58" customWidth="1"/>
    <col min="8452" max="8452" width="25.5703125" style="58" customWidth="1"/>
    <col min="8453" max="8453" width="52.28515625" style="58" customWidth="1"/>
    <col min="8454" max="8704" width="9.140625" style="58"/>
    <col min="8705" max="8706" width="7.7109375" style="58" customWidth="1"/>
    <col min="8707" max="8707" width="60.5703125" style="58" customWidth="1"/>
    <col min="8708" max="8708" width="25.5703125" style="58" customWidth="1"/>
    <col min="8709" max="8709" width="52.28515625" style="58" customWidth="1"/>
    <col min="8710" max="8960" width="9.140625" style="58"/>
    <col min="8961" max="8962" width="7.7109375" style="58" customWidth="1"/>
    <col min="8963" max="8963" width="60.5703125" style="58" customWidth="1"/>
    <col min="8964" max="8964" width="25.5703125" style="58" customWidth="1"/>
    <col min="8965" max="8965" width="52.28515625" style="58" customWidth="1"/>
    <col min="8966" max="9216" width="9.140625" style="58"/>
    <col min="9217" max="9218" width="7.7109375" style="58" customWidth="1"/>
    <col min="9219" max="9219" width="60.5703125" style="58" customWidth="1"/>
    <col min="9220" max="9220" width="25.5703125" style="58" customWidth="1"/>
    <col min="9221" max="9221" width="52.28515625" style="58" customWidth="1"/>
    <col min="9222" max="9472" width="9.140625" style="58"/>
    <col min="9473" max="9474" width="7.7109375" style="58" customWidth="1"/>
    <col min="9475" max="9475" width="60.5703125" style="58" customWidth="1"/>
    <col min="9476" max="9476" width="25.5703125" style="58" customWidth="1"/>
    <col min="9477" max="9477" width="52.28515625" style="58" customWidth="1"/>
    <col min="9478" max="9728" width="9.140625" style="58"/>
    <col min="9729" max="9730" width="7.7109375" style="58" customWidth="1"/>
    <col min="9731" max="9731" width="60.5703125" style="58" customWidth="1"/>
    <col min="9732" max="9732" width="25.5703125" style="58" customWidth="1"/>
    <col min="9733" max="9733" width="52.28515625" style="58" customWidth="1"/>
    <col min="9734" max="9984" width="9.140625" style="58"/>
    <col min="9985" max="9986" width="7.7109375" style="58" customWidth="1"/>
    <col min="9987" max="9987" width="60.5703125" style="58" customWidth="1"/>
    <col min="9988" max="9988" width="25.5703125" style="58" customWidth="1"/>
    <col min="9989" max="9989" width="52.28515625" style="58" customWidth="1"/>
    <col min="9990" max="10240" width="9.140625" style="58"/>
    <col min="10241" max="10242" width="7.7109375" style="58" customWidth="1"/>
    <col min="10243" max="10243" width="60.5703125" style="58" customWidth="1"/>
    <col min="10244" max="10244" width="25.5703125" style="58" customWidth="1"/>
    <col min="10245" max="10245" width="52.28515625" style="58" customWidth="1"/>
    <col min="10246" max="10496" width="9.140625" style="58"/>
    <col min="10497" max="10498" width="7.7109375" style="58" customWidth="1"/>
    <col min="10499" max="10499" width="60.5703125" style="58" customWidth="1"/>
    <col min="10500" max="10500" width="25.5703125" style="58" customWidth="1"/>
    <col min="10501" max="10501" width="52.28515625" style="58" customWidth="1"/>
    <col min="10502" max="10752" width="9.140625" style="58"/>
    <col min="10753" max="10754" width="7.7109375" style="58" customWidth="1"/>
    <col min="10755" max="10755" width="60.5703125" style="58" customWidth="1"/>
    <col min="10756" max="10756" width="25.5703125" style="58" customWidth="1"/>
    <col min="10757" max="10757" width="52.28515625" style="58" customWidth="1"/>
    <col min="10758" max="11008" width="9.140625" style="58"/>
    <col min="11009" max="11010" width="7.7109375" style="58" customWidth="1"/>
    <col min="11011" max="11011" width="60.5703125" style="58" customWidth="1"/>
    <col min="11012" max="11012" width="25.5703125" style="58" customWidth="1"/>
    <col min="11013" max="11013" width="52.28515625" style="58" customWidth="1"/>
    <col min="11014" max="11264" width="9.140625" style="58"/>
    <col min="11265" max="11266" width="7.7109375" style="58" customWidth="1"/>
    <col min="11267" max="11267" width="60.5703125" style="58" customWidth="1"/>
    <col min="11268" max="11268" width="25.5703125" style="58" customWidth="1"/>
    <col min="11269" max="11269" width="52.28515625" style="58" customWidth="1"/>
    <col min="11270" max="11520" width="9.140625" style="58"/>
    <col min="11521" max="11522" width="7.7109375" style="58" customWidth="1"/>
    <col min="11523" max="11523" width="60.5703125" style="58" customWidth="1"/>
    <col min="11524" max="11524" width="25.5703125" style="58" customWidth="1"/>
    <col min="11525" max="11525" width="52.28515625" style="58" customWidth="1"/>
    <col min="11526" max="11776" width="9.140625" style="58"/>
    <col min="11777" max="11778" width="7.7109375" style="58" customWidth="1"/>
    <col min="11779" max="11779" width="60.5703125" style="58" customWidth="1"/>
    <col min="11780" max="11780" width="25.5703125" style="58" customWidth="1"/>
    <col min="11781" max="11781" width="52.28515625" style="58" customWidth="1"/>
    <col min="11782" max="12032" width="9.140625" style="58"/>
    <col min="12033" max="12034" width="7.7109375" style="58" customWidth="1"/>
    <col min="12035" max="12035" width="60.5703125" style="58" customWidth="1"/>
    <col min="12036" max="12036" width="25.5703125" style="58" customWidth="1"/>
    <col min="12037" max="12037" width="52.28515625" style="58" customWidth="1"/>
    <col min="12038" max="12288" width="9.140625" style="58"/>
    <col min="12289" max="12290" width="7.7109375" style="58" customWidth="1"/>
    <col min="12291" max="12291" width="60.5703125" style="58" customWidth="1"/>
    <col min="12292" max="12292" width="25.5703125" style="58" customWidth="1"/>
    <col min="12293" max="12293" width="52.28515625" style="58" customWidth="1"/>
    <col min="12294" max="12544" width="9.140625" style="58"/>
    <col min="12545" max="12546" width="7.7109375" style="58" customWidth="1"/>
    <col min="12547" max="12547" width="60.5703125" style="58" customWidth="1"/>
    <col min="12548" max="12548" width="25.5703125" style="58" customWidth="1"/>
    <col min="12549" max="12549" width="52.28515625" style="58" customWidth="1"/>
    <col min="12550" max="12800" width="9.140625" style="58"/>
    <col min="12801" max="12802" width="7.7109375" style="58" customWidth="1"/>
    <col min="12803" max="12803" width="60.5703125" style="58" customWidth="1"/>
    <col min="12804" max="12804" width="25.5703125" style="58" customWidth="1"/>
    <col min="12805" max="12805" width="52.28515625" style="58" customWidth="1"/>
    <col min="12806" max="13056" width="9.140625" style="58"/>
    <col min="13057" max="13058" width="7.7109375" style="58" customWidth="1"/>
    <col min="13059" max="13059" width="60.5703125" style="58" customWidth="1"/>
    <col min="13060" max="13060" width="25.5703125" style="58" customWidth="1"/>
    <col min="13061" max="13061" width="52.28515625" style="58" customWidth="1"/>
    <col min="13062" max="13312" width="9.140625" style="58"/>
    <col min="13313" max="13314" width="7.7109375" style="58" customWidth="1"/>
    <col min="13315" max="13315" width="60.5703125" style="58" customWidth="1"/>
    <col min="13316" max="13316" width="25.5703125" style="58" customWidth="1"/>
    <col min="13317" max="13317" width="52.28515625" style="58" customWidth="1"/>
    <col min="13318" max="13568" width="9.140625" style="58"/>
    <col min="13569" max="13570" width="7.7109375" style="58" customWidth="1"/>
    <col min="13571" max="13571" width="60.5703125" style="58" customWidth="1"/>
    <col min="13572" max="13572" width="25.5703125" style="58" customWidth="1"/>
    <col min="13573" max="13573" width="52.28515625" style="58" customWidth="1"/>
    <col min="13574" max="13824" width="9.140625" style="58"/>
    <col min="13825" max="13826" width="7.7109375" style="58" customWidth="1"/>
    <col min="13827" max="13827" width="60.5703125" style="58" customWidth="1"/>
    <col min="13828" max="13828" width="25.5703125" style="58" customWidth="1"/>
    <col min="13829" max="13829" width="52.28515625" style="58" customWidth="1"/>
    <col min="13830" max="14080" width="9.140625" style="58"/>
    <col min="14081" max="14082" width="7.7109375" style="58" customWidth="1"/>
    <col min="14083" max="14083" width="60.5703125" style="58" customWidth="1"/>
    <col min="14084" max="14084" width="25.5703125" style="58" customWidth="1"/>
    <col min="14085" max="14085" width="52.28515625" style="58" customWidth="1"/>
    <col min="14086" max="14336" width="9.140625" style="58"/>
    <col min="14337" max="14338" width="7.7109375" style="58" customWidth="1"/>
    <col min="14339" max="14339" width="60.5703125" style="58" customWidth="1"/>
    <col min="14340" max="14340" width="25.5703125" style="58" customWidth="1"/>
    <col min="14341" max="14341" width="52.28515625" style="58" customWidth="1"/>
    <col min="14342" max="14592" width="9.140625" style="58"/>
    <col min="14593" max="14594" width="7.7109375" style="58" customWidth="1"/>
    <col min="14595" max="14595" width="60.5703125" style="58" customWidth="1"/>
    <col min="14596" max="14596" width="25.5703125" style="58" customWidth="1"/>
    <col min="14597" max="14597" width="52.28515625" style="58" customWidth="1"/>
    <col min="14598" max="14848" width="9.140625" style="58"/>
    <col min="14849" max="14850" width="7.7109375" style="58" customWidth="1"/>
    <col min="14851" max="14851" width="60.5703125" style="58" customWidth="1"/>
    <col min="14852" max="14852" width="25.5703125" style="58" customWidth="1"/>
    <col min="14853" max="14853" width="52.28515625" style="58" customWidth="1"/>
    <col min="14854" max="15104" width="9.140625" style="58"/>
    <col min="15105" max="15106" width="7.7109375" style="58" customWidth="1"/>
    <col min="15107" max="15107" width="60.5703125" style="58" customWidth="1"/>
    <col min="15108" max="15108" width="25.5703125" style="58" customWidth="1"/>
    <col min="15109" max="15109" width="52.28515625" style="58" customWidth="1"/>
    <col min="15110" max="15360" width="9.140625" style="58"/>
    <col min="15361" max="15362" width="7.7109375" style="58" customWidth="1"/>
    <col min="15363" max="15363" width="60.5703125" style="58" customWidth="1"/>
    <col min="15364" max="15364" width="25.5703125" style="58" customWidth="1"/>
    <col min="15365" max="15365" width="52.28515625" style="58" customWidth="1"/>
    <col min="15366" max="15616" width="9.140625" style="58"/>
    <col min="15617" max="15618" width="7.7109375" style="58" customWidth="1"/>
    <col min="15619" max="15619" width="60.5703125" style="58" customWidth="1"/>
    <col min="15620" max="15620" width="25.5703125" style="58" customWidth="1"/>
    <col min="15621" max="15621" width="52.28515625" style="58" customWidth="1"/>
    <col min="15622" max="15872" width="9.140625" style="58"/>
    <col min="15873" max="15874" width="7.7109375" style="58" customWidth="1"/>
    <col min="15875" max="15875" width="60.5703125" style="58" customWidth="1"/>
    <col min="15876" max="15876" width="25.5703125" style="58" customWidth="1"/>
    <col min="15877" max="15877" width="52.28515625" style="58" customWidth="1"/>
    <col min="15878" max="16128" width="9.140625" style="58"/>
    <col min="16129" max="16130" width="7.7109375" style="58" customWidth="1"/>
    <col min="16131" max="16131" width="60.5703125" style="58" customWidth="1"/>
    <col min="16132" max="16132" width="25.5703125" style="58" customWidth="1"/>
    <col min="16133" max="16133" width="52.28515625" style="58" customWidth="1"/>
    <col min="16134" max="16384" width="9.140625" style="58"/>
  </cols>
  <sheetData>
    <row r="1" spans="1:3" ht="60" customHeight="1" x14ac:dyDescent="0.25">
      <c r="A1" s="3" t="s">
        <v>84</v>
      </c>
      <c r="B1" s="3"/>
      <c r="C1" s="3"/>
    </row>
    <row r="2" spans="1:3" ht="19.5" customHeight="1" x14ac:dyDescent="0.25">
      <c r="A2" s="6" t="s">
        <v>201</v>
      </c>
    </row>
    <row r="3" spans="1:3" ht="12.75" customHeight="1" x14ac:dyDescent="0.25">
      <c r="A3" s="1" t="s">
        <v>266</v>
      </c>
    </row>
    <row r="4" spans="1:3" ht="12.75" customHeight="1" x14ac:dyDescent="0.25"/>
    <row r="5" spans="1:3" ht="12.75" customHeight="1" x14ac:dyDescent="0.25">
      <c r="B5" s="7" t="s">
        <v>95</v>
      </c>
    </row>
    <row r="6" spans="1:3" ht="12.75" customHeight="1" x14ac:dyDescent="0.25">
      <c r="B6" s="8" t="s">
        <v>96</v>
      </c>
    </row>
    <row r="7" spans="1:3" ht="12.75" customHeight="1" x14ac:dyDescent="0.25">
      <c r="A7" s="9"/>
      <c r="B7" s="17">
        <v>10.1</v>
      </c>
      <c r="C7" s="18" t="s">
        <v>113</v>
      </c>
    </row>
    <row r="8" spans="1:3" ht="12.75" customHeight="1" x14ac:dyDescent="0.25">
      <c r="A8" s="9"/>
      <c r="B8" s="17">
        <v>10.199999999999999</v>
      </c>
      <c r="C8" s="18" t="s">
        <v>114</v>
      </c>
    </row>
    <row r="9" spans="1:3" ht="12.75" customHeight="1" x14ac:dyDescent="0.25">
      <c r="A9" s="9"/>
      <c r="B9" s="17">
        <v>10.3</v>
      </c>
      <c r="C9" s="18" t="s">
        <v>115</v>
      </c>
    </row>
    <row r="10" spans="1:3" ht="12.75" customHeight="1" x14ac:dyDescent="0.25">
      <c r="A10" s="9"/>
      <c r="B10" s="17">
        <v>10.4</v>
      </c>
      <c r="C10" s="18" t="s">
        <v>116</v>
      </c>
    </row>
    <row r="11" spans="1:3" ht="12.75" customHeight="1" x14ac:dyDescent="0.25">
      <c r="A11" s="9"/>
      <c r="B11" s="17">
        <v>10.5</v>
      </c>
      <c r="C11" s="18" t="s">
        <v>117</v>
      </c>
    </row>
    <row r="12" spans="1:3" ht="12.75" customHeight="1" x14ac:dyDescent="0.25">
      <c r="B12" s="17">
        <v>10.6</v>
      </c>
      <c r="C12" s="18" t="s">
        <v>118</v>
      </c>
    </row>
    <row r="13" spans="1:3" ht="12.75" customHeight="1" x14ac:dyDescent="0.25">
      <c r="B13" s="17">
        <v>10.7</v>
      </c>
      <c r="C13" s="18" t="s">
        <v>119</v>
      </c>
    </row>
    <row r="14" spans="1:3" ht="12.75" customHeight="1" x14ac:dyDescent="0.25">
      <c r="B14" s="17">
        <v>10.8</v>
      </c>
      <c r="C14" s="18" t="s">
        <v>120</v>
      </c>
    </row>
    <row r="15" spans="1:3" ht="12.75" customHeight="1" x14ac:dyDescent="0.25">
      <c r="B15" s="17">
        <v>10.9</v>
      </c>
      <c r="C15" s="18" t="s">
        <v>121</v>
      </c>
    </row>
    <row r="16" spans="1:3" ht="12.75" customHeight="1" x14ac:dyDescent="0.25">
      <c r="B16" s="57" t="s">
        <v>122</v>
      </c>
      <c r="C16" s="18" t="s">
        <v>111</v>
      </c>
    </row>
    <row r="17" spans="2:3" ht="12.75" customHeight="1" x14ac:dyDescent="0.25">
      <c r="B17" s="17">
        <v>10.11</v>
      </c>
      <c r="C17" s="18" t="s">
        <v>123</v>
      </c>
    </row>
    <row r="18" spans="2:3" ht="12.75" customHeight="1" x14ac:dyDescent="0.25">
      <c r="B18" s="17">
        <v>10.119999999999999</v>
      </c>
      <c r="C18" s="18" t="s">
        <v>124</v>
      </c>
    </row>
    <row r="19" spans="2:3" ht="12.75" customHeight="1" x14ac:dyDescent="0.25">
      <c r="B19" s="17">
        <v>10.130000000000001</v>
      </c>
      <c r="C19" s="18" t="s">
        <v>125</v>
      </c>
    </row>
    <row r="20" spans="2:3" ht="12.75" customHeight="1" x14ac:dyDescent="0.25">
      <c r="B20" s="17">
        <v>10.14</v>
      </c>
      <c r="C20" s="18" t="s">
        <v>126</v>
      </c>
    </row>
    <row r="21" spans="2:3" ht="12.75" customHeight="1" x14ac:dyDescent="0.25">
      <c r="B21" s="17">
        <v>10.15</v>
      </c>
      <c r="C21" s="18" t="s">
        <v>127</v>
      </c>
    </row>
    <row r="22" spans="2:3" ht="12.75" customHeight="1" x14ac:dyDescent="0.25">
      <c r="B22" s="17">
        <v>10.16</v>
      </c>
      <c r="C22" s="18" t="s">
        <v>128</v>
      </c>
    </row>
    <row r="23" spans="2:3" ht="12.75" customHeight="1" x14ac:dyDescent="0.25">
      <c r="B23" s="17">
        <v>10.17</v>
      </c>
      <c r="C23" s="18" t="s">
        <v>129</v>
      </c>
    </row>
    <row r="24" spans="2:3" ht="12.75" customHeight="1" x14ac:dyDescent="0.25">
      <c r="B24" s="17">
        <v>10.18</v>
      </c>
      <c r="C24" s="18" t="s">
        <v>130</v>
      </c>
    </row>
    <row r="25" spans="2:3" ht="12.75" customHeight="1" x14ac:dyDescent="0.25">
      <c r="B25" s="17">
        <v>10.19</v>
      </c>
      <c r="C25" s="18" t="s">
        <v>131</v>
      </c>
    </row>
    <row r="26" spans="2:3" ht="12.75" customHeight="1" x14ac:dyDescent="0.25">
      <c r="B26" s="57" t="s">
        <v>133</v>
      </c>
      <c r="C26" s="18" t="s">
        <v>132</v>
      </c>
    </row>
    <row r="27" spans="2:3" ht="12.75" customHeight="1" x14ac:dyDescent="0.25">
      <c r="B27" s="17">
        <v>10.210000000000001</v>
      </c>
      <c r="C27" s="18" t="s">
        <v>134</v>
      </c>
    </row>
    <row r="28" spans="2:3" ht="12.75" customHeight="1" x14ac:dyDescent="0.25">
      <c r="B28" s="17">
        <v>10.220000000000001</v>
      </c>
      <c r="C28" s="18" t="s">
        <v>135</v>
      </c>
    </row>
    <row r="29" spans="2:3" ht="12.75" customHeight="1" x14ac:dyDescent="0.25">
      <c r="B29" s="17">
        <v>10.23</v>
      </c>
      <c r="C29" s="18" t="s">
        <v>136</v>
      </c>
    </row>
    <row r="30" spans="2:3" ht="12.75" customHeight="1" x14ac:dyDescent="0.25">
      <c r="B30" s="17">
        <v>10.24</v>
      </c>
      <c r="C30" s="18" t="s">
        <v>137</v>
      </c>
    </row>
    <row r="31" spans="2:3" ht="12.75" customHeight="1" x14ac:dyDescent="0.25">
      <c r="B31" s="17">
        <v>10.25</v>
      </c>
      <c r="C31" s="18" t="s">
        <v>138</v>
      </c>
    </row>
    <row r="32" spans="2:3" ht="12.75" customHeight="1" x14ac:dyDescent="0.25">
      <c r="B32" s="17">
        <v>10.26</v>
      </c>
      <c r="C32" s="18" t="s">
        <v>139</v>
      </c>
    </row>
    <row r="33" spans="2:3" ht="12.75" customHeight="1" x14ac:dyDescent="0.25">
      <c r="B33" s="17">
        <v>10.27</v>
      </c>
      <c r="C33" s="18" t="s">
        <v>112</v>
      </c>
    </row>
    <row r="34" spans="2:3" ht="12.75" customHeight="1" x14ac:dyDescent="0.25">
      <c r="B34" s="17">
        <v>10.28</v>
      </c>
      <c r="C34" s="18" t="s">
        <v>140</v>
      </c>
    </row>
    <row r="35" spans="2:3" ht="12.75" customHeight="1" x14ac:dyDescent="0.25">
      <c r="B35" s="17">
        <v>10.29</v>
      </c>
      <c r="C35" s="18" t="s">
        <v>141</v>
      </c>
    </row>
    <row r="36" spans="2:3" ht="12.75" customHeight="1" x14ac:dyDescent="0.25">
      <c r="B36" s="57" t="s">
        <v>143</v>
      </c>
      <c r="C36" s="18" t="s">
        <v>142</v>
      </c>
    </row>
    <row r="37" spans="2:3" ht="12.75" customHeight="1" x14ac:dyDescent="0.25">
      <c r="B37" s="17">
        <v>10.31</v>
      </c>
      <c r="C37" s="18" t="s">
        <v>144</v>
      </c>
    </row>
    <row r="38" spans="2:3" ht="12.75" customHeight="1" x14ac:dyDescent="0.25">
      <c r="B38" s="17">
        <v>10.32</v>
      </c>
      <c r="C38" s="18" t="s">
        <v>145</v>
      </c>
    </row>
    <row r="39" spans="2:3" ht="12.75" customHeight="1" x14ac:dyDescent="0.25">
      <c r="B39" s="17">
        <v>10.33</v>
      </c>
      <c r="C39" s="18" t="s">
        <v>146</v>
      </c>
    </row>
    <row r="40" spans="2:3" ht="12.75" customHeight="1" x14ac:dyDescent="0.25">
      <c r="B40" s="17">
        <v>10.34</v>
      </c>
      <c r="C40" s="18" t="s">
        <v>147</v>
      </c>
    </row>
    <row r="41" spans="2:3" ht="12.75" customHeight="1" x14ac:dyDescent="0.25">
      <c r="B41" s="17">
        <v>10.35</v>
      </c>
      <c r="C41" s="18" t="s">
        <v>148</v>
      </c>
    </row>
    <row r="42" spans="2:3" ht="12.75" customHeight="1" x14ac:dyDescent="0.25">
      <c r="B42" s="17">
        <v>10.36</v>
      </c>
      <c r="C42" s="18" t="s">
        <v>149</v>
      </c>
    </row>
    <row r="43" spans="2:3" ht="12.75" customHeight="1" x14ac:dyDescent="0.25">
      <c r="B43" s="17">
        <v>10.37</v>
      </c>
      <c r="C43" s="18" t="s">
        <v>150</v>
      </c>
    </row>
    <row r="44" spans="2:3" ht="12.75" customHeight="1" x14ac:dyDescent="0.25">
      <c r="B44" s="17">
        <v>10.38</v>
      </c>
      <c r="C44" s="18" t="s">
        <v>151</v>
      </c>
    </row>
    <row r="45" spans="2:3" ht="12.75" customHeight="1" x14ac:dyDescent="0.25">
      <c r="B45" s="17">
        <v>10.39</v>
      </c>
      <c r="C45" s="18" t="s">
        <v>152</v>
      </c>
    </row>
    <row r="46" spans="2:3" ht="12.75" customHeight="1" x14ac:dyDescent="0.25">
      <c r="B46" s="57" t="s">
        <v>154</v>
      </c>
      <c r="C46" s="18" t="s">
        <v>153</v>
      </c>
    </row>
    <row r="47" spans="2:3" ht="12.75" customHeight="1" x14ac:dyDescent="0.25">
      <c r="B47" s="17">
        <v>10.41</v>
      </c>
      <c r="C47" s="18" t="s">
        <v>155</v>
      </c>
    </row>
    <row r="48" spans="2:3" ht="12.75" customHeight="1" x14ac:dyDescent="0.25">
      <c r="B48" s="17">
        <v>10.42</v>
      </c>
      <c r="C48" s="18" t="s">
        <v>156</v>
      </c>
    </row>
    <row r="49" spans="2:3" ht="12.75" customHeight="1" x14ac:dyDescent="0.25">
      <c r="B49" s="17">
        <v>10.43</v>
      </c>
      <c r="C49" s="18" t="s">
        <v>157</v>
      </c>
    </row>
    <row r="50" spans="2:3" ht="12.75" customHeight="1" x14ac:dyDescent="0.25">
      <c r="B50" s="17">
        <v>10.44</v>
      </c>
      <c r="C50" s="18" t="s">
        <v>158</v>
      </c>
    </row>
    <row r="51" spans="2:3" ht="12.75" customHeight="1" x14ac:dyDescent="0.25">
      <c r="B51" s="17">
        <v>10.45</v>
      </c>
      <c r="C51" s="18" t="s">
        <v>159</v>
      </c>
    </row>
    <row r="52" spans="2:3" ht="12.75" customHeight="1" x14ac:dyDescent="0.25">
      <c r="B52" s="17">
        <v>10.46</v>
      </c>
      <c r="C52" s="18" t="s">
        <v>160</v>
      </c>
    </row>
    <row r="53" spans="2:3" ht="12.75" customHeight="1" x14ac:dyDescent="0.25">
      <c r="B53" s="17">
        <v>10.47</v>
      </c>
      <c r="C53" s="18" t="s">
        <v>161</v>
      </c>
    </row>
    <row r="54" spans="2:3" ht="12.75" customHeight="1" x14ac:dyDescent="0.25">
      <c r="B54" s="17">
        <v>10.48</v>
      </c>
      <c r="C54" s="18" t="s">
        <v>162</v>
      </c>
    </row>
    <row r="55" spans="2:3" ht="12.75" customHeight="1" x14ac:dyDescent="0.25">
      <c r="B55" s="17">
        <v>10.49</v>
      </c>
      <c r="C55" s="18" t="s">
        <v>163</v>
      </c>
    </row>
    <row r="56" spans="2:3" ht="12.75" customHeight="1" x14ac:dyDescent="0.25">
      <c r="B56" s="57" t="s">
        <v>165</v>
      </c>
      <c r="C56" s="18" t="s">
        <v>164</v>
      </c>
    </row>
    <row r="57" spans="2:3" ht="12.75" customHeight="1" x14ac:dyDescent="0.25">
      <c r="B57" s="17">
        <v>10.51</v>
      </c>
      <c r="C57" s="18" t="s">
        <v>166</v>
      </c>
    </row>
    <row r="58" spans="2:3" ht="12.75" customHeight="1" x14ac:dyDescent="0.25">
      <c r="B58" s="17">
        <v>10.52</v>
      </c>
      <c r="C58" s="18" t="s">
        <v>167</v>
      </c>
    </row>
    <row r="59" spans="2:3" ht="12.75" customHeight="1" x14ac:dyDescent="0.25">
      <c r="B59" s="17">
        <v>10.53</v>
      </c>
      <c r="C59" s="18" t="s">
        <v>168</v>
      </c>
    </row>
    <row r="60" spans="2:3" ht="12.75" customHeight="1" x14ac:dyDescent="0.25">
      <c r="B60" s="17">
        <v>10.54</v>
      </c>
      <c r="C60" s="18" t="s">
        <v>169</v>
      </c>
    </row>
    <row r="61" spans="2:3" ht="12.75" customHeight="1" x14ac:dyDescent="0.25">
      <c r="B61" s="17">
        <v>10.55</v>
      </c>
      <c r="C61" s="18" t="s">
        <v>170</v>
      </c>
    </row>
    <row r="62" spans="2:3" ht="12.75" customHeight="1" x14ac:dyDescent="0.25">
      <c r="B62" s="17">
        <v>10.56</v>
      </c>
      <c r="C62" s="18" t="s">
        <v>171</v>
      </c>
    </row>
    <row r="63" spans="2:3" ht="12.75" customHeight="1" x14ac:dyDescent="0.25">
      <c r="B63" s="17">
        <v>10.57</v>
      </c>
      <c r="C63" s="18" t="s">
        <v>172</v>
      </c>
    </row>
    <row r="64" spans="2:3" ht="12.75" customHeight="1" x14ac:dyDescent="0.25">
      <c r="B64" s="17">
        <v>10.58</v>
      </c>
      <c r="C64" s="18" t="s">
        <v>173</v>
      </c>
    </row>
    <row r="65" spans="2:3" ht="12.75" customHeight="1" x14ac:dyDescent="0.25">
      <c r="B65" s="17">
        <v>10.59</v>
      </c>
      <c r="C65" s="18" t="s">
        <v>174</v>
      </c>
    </row>
    <row r="66" spans="2:3" ht="12.75" customHeight="1" x14ac:dyDescent="0.25">
      <c r="B66" s="57" t="s">
        <v>176</v>
      </c>
      <c r="C66" s="18" t="s">
        <v>175</v>
      </c>
    </row>
    <row r="67" spans="2:3" ht="12.75" customHeight="1" x14ac:dyDescent="0.25">
      <c r="B67" s="17">
        <v>10.61</v>
      </c>
      <c r="C67" s="18" t="s">
        <v>177</v>
      </c>
    </row>
    <row r="68" spans="2:3" ht="12.75" customHeight="1" x14ac:dyDescent="0.25">
      <c r="B68" s="17">
        <v>10.62</v>
      </c>
      <c r="C68" s="18" t="s">
        <v>178</v>
      </c>
    </row>
    <row r="69" spans="2:3" ht="12.75" customHeight="1" x14ac:dyDescent="0.25">
      <c r="B69" s="17">
        <v>10.63</v>
      </c>
      <c r="C69" s="18" t="s">
        <v>179</v>
      </c>
    </row>
    <row r="70" spans="2:3" ht="12.75" customHeight="1" x14ac:dyDescent="0.25">
      <c r="B70" s="17">
        <v>10.64</v>
      </c>
      <c r="C70" s="18" t="s">
        <v>180</v>
      </c>
    </row>
    <row r="71" spans="2:3" ht="12.75" customHeight="1" x14ac:dyDescent="0.25">
      <c r="B71" s="17">
        <v>10.65</v>
      </c>
      <c r="C71" s="18" t="s">
        <v>181</v>
      </c>
    </row>
    <row r="72" spans="2:3" ht="12.75" customHeight="1" x14ac:dyDescent="0.25">
      <c r="B72" s="17">
        <v>10.66</v>
      </c>
      <c r="C72" s="18" t="s">
        <v>182</v>
      </c>
    </row>
    <row r="73" spans="2:3" ht="12.75" customHeight="1" x14ac:dyDescent="0.25">
      <c r="B73" s="17">
        <v>10.67</v>
      </c>
      <c r="C73" s="18" t="s">
        <v>183</v>
      </c>
    </row>
    <row r="74" spans="2:3" ht="12.75" customHeight="1" x14ac:dyDescent="0.25">
      <c r="B74" s="17">
        <v>10.68</v>
      </c>
      <c r="C74" s="18" t="s">
        <v>184</v>
      </c>
    </row>
    <row r="75" spans="2:3" ht="12.75" customHeight="1" x14ac:dyDescent="0.25">
      <c r="B75" s="17">
        <v>10.69</v>
      </c>
      <c r="C75" s="18" t="s">
        <v>185</v>
      </c>
    </row>
    <row r="76" spans="2:3" ht="12.75" customHeight="1" x14ac:dyDescent="0.25">
      <c r="B76" s="57" t="s">
        <v>187</v>
      </c>
      <c r="C76" s="18" t="s">
        <v>186</v>
      </c>
    </row>
    <row r="77" spans="2:3" x14ac:dyDescent="0.25">
      <c r="B77" s="10"/>
      <c r="C77" s="11"/>
    </row>
    <row r="78" spans="2:3" x14ac:dyDescent="0.25">
      <c r="B78" s="59"/>
      <c r="C78" s="59"/>
    </row>
    <row r="79" spans="2:3" ht="15.75" x14ac:dyDescent="0.25">
      <c r="B79" s="12" t="s">
        <v>97</v>
      </c>
      <c r="C79" s="13"/>
    </row>
    <row r="80" spans="2:3" ht="15.75" x14ac:dyDescent="0.25">
      <c r="B80" s="7"/>
      <c r="C80" s="59"/>
    </row>
    <row r="81" spans="2:3" x14ac:dyDescent="0.25">
      <c r="B81" s="14"/>
      <c r="C81" s="59"/>
    </row>
    <row r="82" spans="2:3" x14ac:dyDescent="0.25">
      <c r="B82" s="14"/>
      <c r="C82" s="59"/>
    </row>
    <row r="83" spans="2:3" ht="15.75" x14ac:dyDescent="0.25">
      <c r="B83" s="15" t="s">
        <v>98</v>
      </c>
      <c r="C83" s="59"/>
    </row>
    <row r="84" spans="2:3" x14ac:dyDescent="0.25">
      <c r="B84" s="16"/>
      <c r="C84" s="16"/>
    </row>
    <row r="85" spans="2:3" ht="21.95" customHeight="1" x14ac:dyDescent="0.25">
      <c r="B85" s="138" t="s">
        <v>99</v>
      </c>
      <c r="C85" s="138"/>
    </row>
    <row r="86" spans="2:3" x14ac:dyDescent="0.25">
      <c r="B86" s="16"/>
      <c r="C86" s="16"/>
    </row>
    <row r="87" spans="2:3" x14ac:dyDescent="0.25">
      <c r="B87" s="16"/>
      <c r="C87" s="16"/>
    </row>
    <row r="88" spans="2:3" x14ac:dyDescent="0.25">
      <c r="B88" s="139" t="s">
        <v>196</v>
      </c>
      <c r="C88" s="139"/>
    </row>
  </sheetData>
  <mergeCells count="2">
    <mergeCell ref="B85:C85"/>
    <mergeCell ref="B88:C88"/>
  </mergeCells>
  <hyperlinks>
    <hyperlink ref="B24:C24" r:id="rId1" display="© Commonwealth of Australia &lt;&lt;yyyy&gt;&gt;" xr:uid="{5056C559-01A9-47EF-AC9B-200CB783AE9A}"/>
    <hyperlink ref="B79:C79" r:id="rId2" display="More information available from the ABS web site" xr:uid="{57C0CE2F-6B41-498E-A0D3-98E9679230A5}"/>
    <hyperlink ref="B88:C88" r:id="rId3" display="© Commonwealth of Australia &lt;&lt;yyyy&gt;&gt;" xr:uid="{4D098D73-82CF-48A0-B261-C4B27CAAC2BE}"/>
    <hyperlink ref="B7" location="'Table 10.1'!A1" display="10.1" xr:uid="{B9AEDE79-0A92-43E9-9C11-BAB246F54EDE}"/>
    <hyperlink ref="B8" location="'Table 10.2'!A1" display="10.2" xr:uid="{776EDEBE-F030-4412-AD9C-6E8860E28966}"/>
    <hyperlink ref="B9" location="'Table 10.3'!A1" display="10.3" xr:uid="{1D7D0D33-D386-46AB-9D18-2268DCB54ED8}"/>
    <hyperlink ref="B10" location="'Table 10.4'!A1" display="10.4" xr:uid="{F5333FE1-F0A1-4190-95F7-EEDFE4352875}"/>
    <hyperlink ref="B11" location="'Table 10.5'!A1" display="10.5" xr:uid="{B73F31B4-A4CB-47D9-9397-6A3CD89F40D9}"/>
    <hyperlink ref="B12" location="'Table 10.6'!A1" display="10.6" xr:uid="{B1DD5A89-4FAA-4D08-92FE-8FF2CBDC62E0}"/>
    <hyperlink ref="B13" location="'Table 10.7'!A1" display="10.7" xr:uid="{4623C80D-BE8B-4A93-A3A7-2CCC60EE0443}"/>
    <hyperlink ref="B14" location="'Table 10.8'!A1" display="10.8" xr:uid="{A8FEB403-1584-4C03-8327-C37D599F6197}"/>
    <hyperlink ref="B15" location="'Table 10.9'!A1" display="10.9" xr:uid="{5AB12DB8-D5D3-4EF3-82E8-49922BD139E3}"/>
    <hyperlink ref="B16" location="'Table 10.10'!A1" display="10.10" xr:uid="{A57BACE1-E7E6-4AF1-9CA3-F33D45353F7F}"/>
    <hyperlink ref="B17" location="'Table 10.11'!A1" display="10.11" xr:uid="{B994A668-006D-4674-9F0F-1B58FA17DF69}"/>
    <hyperlink ref="B18" location="'Table 10.12'!A1" display="10.12" xr:uid="{674F348C-9A5E-4087-8B8D-8967DFF66280}"/>
    <hyperlink ref="B19" location="'Table 10.13'!A1" display="10.13" xr:uid="{5B7CE892-2093-4A65-9A60-BEC2C977F63C}"/>
    <hyperlink ref="B20" location="'Table 10.14'!A1" display="10.14" xr:uid="{9AE06CAA-BD8E-4D66-8E3F-CAC355B93BD7}"/>
    <hyperlink ref="B21" location="'Table 10.15'!A1" display="10.15" xr:uid="{727B2082-3538-4039-B019-C7D4FB366B80}"/>
    <hyperlink ref="B22" location="'Table 10.16'!A1" display="10.16" xr:uid="{49E041D3-C6E5-45F8-A175-C7D72E2F3C5B}"/>
    <hyperlink ref="B23" location="'Table 10.17'!A1" display="10.17" xr:uid="{66DD4D3B-0901-4D30-99A8-36C2913E0255}"/>
    <hyperlink ref="B24" location="'Table 10.18'!A1" display="10.18" xr:uid="{5CA79B41-F11A-4EB1-BB3C-F5D0CE266456}"/>
    <hyperlink ref="B25" location="'Table 10.19'!A1" display="10.19" xr:uid="{173168F7-EB03-4746-A394-CBC54D3C7607}"/>
    <hyperlink ref="B26" location="'Table 10.20'!A1" display="10.20" xr:uid="{7B80562C-FD1D-42AF-9F00-DDF4732FA9E4}"/>
    <hyperlink ref="B27" location="'Table 10.21'!A1" display="10.21" xr:uid="{307C6979-4F3A-4A6C-A713-7751525209FB}"/>
    <hyperlink ref="B28" location="'Table 10.22'!A1" display="10.22" xr:uid="{C66CC308-D1A9-4783-8394-B3ABE260F6C0}"/>
    <hyperlink ref="B29" location="'Table 10.23'!A1" display="10.23" xr:uid="{04D231DB-0BBA-407E-9A15-7958FF594C7E}"/>
    <hyperlink ref="B30" location="'Table 10.24'!A1" display="10.24" xr:uid="{0D1B9B91-1506-4D42-8131-6206A8084BE9}"/>
    <hyperlink ref="B31" location="'Table 10.25'!A1" display="10.25" xr:uid="{F89C7D91-5E83-4F29-BC90-38C5C3B25932}"/>
    <hyperlink ref="B32" location="'Table 10.26'!A1" display="10.26" xr:uid="{54E25626-C182-4458-AE4C-202644A6F2DE}"/>
    <hyperlink ref="B33" location="'Table 10.27'!A1" display="10.27" xr:uid="{B778DB5F-CB74-45C1-88EC-105F9FC06599}"/>
    <hyperlink ref="B34" location="'Table 10.28'!A1" display="10.28" xr:uid="{004114F1-C01C-4AB9-B00C-1D3DEB7EC04C}"/>
    <hyperlink ref="B35" location="'Table 10.29'!A1" display="10.29" xr:uid="{05A7DB9C-A9D3-4AA5-991D-A9815090EE31}"/>
    <hyperlink ref="B36" location="'Table 10.30'!A1" display="10.30" xr:uid="{569160F1-0965-45EE-B541-F88C20427FBC}"/>
    <hyperlink ref="B37" location="'Table 10.31'!A1" display="10.31" xr:uid="{5BD95A5B-3526-45C1-9B53-781AA7DEC30D}"/>
    <hyperlink ref="B38" location="'Table 10.32'!A1" display="10.32" xr:uid="{FB1E71E4-31E8-42EC-8BFE-3E8F8641A27D}"/>
    <hyperlink ref="B39" location="'Table 10.33'!A1" display="10.33" xr:uid="{DFA497C1-CCB8-4438-BFC6-81746F9C6DB2}"/>
    <hyperlink ref="B40" location="'Table 10.34'!A1" display="10.34" xr:uid="{B0B46824-A7C9-4600-BE3A-1B4DC0271A11}"/>
    <hyperlink ref="B41" location="'Table 10.35'!A1" display="10.35" xr:uid="{36725ED3-5D9D-47B6-957C-E02D8168F86D}"/>
    <hyperlink ref="B42" location="'Table 10.36'!A1" display="10.36" xr:uid="{ECE0C733-F0C3-495F-8F88-0E99C2D9CB98}"/>
    <hyperlink ref="B43" location="'Table 10.37'!A1" display="10.37" xr:uid="{87C7097C-A56A-4300-BD40-63D7146FC0B7}"/>
    <hyperlink ref="B44" location="'Table 10.38'!A1" display="10.38" xr:uid="{6A961D36-0555-4975-B9E4-1553F7A82986}"/>
    <hyperlink ref="B45" location="'Table 10.39'!A1" display="10.39" xr:uid="{193A6FF1-AC5F-4623-A539-7C5D48746FBC}"/>
    <hyperlink ref="B46" location="'Table 10.40'!A1" display="10.40" xr:uid="{B68383D6-726E-46B8-81E3-3F1EBD9EDDE1}"/>
    <hyperlink ref="B47" location="'Table 10.41'!A1" display="10.41" xr:uid="{B56EC13B-1536-47BD-9CAE-BBCFC1CAB632}"/>
    <hyperlink ref="B48" location="'Table 10.42'!A1" display="10.42" xr:uid="{6772D5E0-5569-42E8-B2DB-6468B6F75398}"/>
    <hyperlink ref="B49" location="'Table 10.43'!A1" display="10.43" xr:uid="{E5DAA849-01BC-43F9-8294-A5BBFB698A4E}"/>
    <hyperlink ref="B50" location="'Table 10.44'!A1" display="10.44" xr:uid="{E25C1605-B33B-41F4-8040-BF4CB2549E32}"/>
    <hyperlink ref="B51" location="'Table 10.45'!A1" display="10.45" xr:uid="{AFD506FC-C7F3-4BD2-B690-D7EF55D39676}"/>
    <hyperlink ref="B52" location="'Table 10.46'!A1" display="10.46" xr:uid="{98EC356B-44DE-4076-9AB2-B5BB22B5B6EB}"/>
    <hyperlink ref="B53" location="'Table 10.47'!A1" display="10.47" xr:uid="{8710FC7A-2032-448C-A916-64C94F765153}"/>
    <hyperlink ref="B54" location="'Table 10.48'!A1" display="10.48" xr:uid="{D9A9DF0C-0E13-40F4-9901-62BFF29B082F}"/>
    <hyperlink ref="B55" location="'Table 10.49'!A1" display="10.49" xr:uid="{BE77FA77-5FFD-4C6B-B79B-05B94A123A13}"/>
    <hyperlink ref="B56" location="'Table 10.50'!A1" display="10.50" xr:uid="{084764E5-5FE6-4DF4-A252-4331B8936392}"/>
    <hyperlink ref="B57" location="'Table 10.51'!A1" display="10.51" xr:uid="{75F1B097-75F7-418C-8FDD-5A29F8EEF102}"/>
    <hyperlink ref="B58" location="'Table 10.52'!A1" display="10.52" xr:uid="{B018125C-336D-40F6-801F-445594375179}"/>
    <hyperlink ref="B59" location="'Table 10.53'!A1" display="10.53" xr:uid="{E84B055B-4E89-4262-A6E6-EAD9FCE78C8B}"/>
    <hyperlink ref="B60" location="'Table 10.54'!A1" display="10.54" xr:uid="{21311D9E-7634-47CA-A442-18FB33589A53}"/>
    <hyperlink ref="B61" location="'Table 10.55'!A1" display="10.55" xr:uid="{A1E0AE77-895D-41A3-9934-469CD2F0ABD1}"/>
    <hyperlink ref="B62" location="'Table 10.56'!A1" display="10.56" xr:uid="{760C065F-2A98-4675-8AD6-792C60197132}"/>
    <hyperlink ref="B63" location="'Table 10.57'!A1" display="10.57" xr:uid="{526CC7D1-4E32-4E9E-BE62-F3DAABB1576C}"/>
    <hyperlink ref="B64" location="'Table 10.58'!A1" display="10.58" xr:uid="{9624BC67-5A97-4C18-BE33-6354409F3F58}"/>
    <hyperlink ref="B65" location="'Table 10.59'!A1" display="10.59" xr:uid="{B83134C5-422E-4446-B62E-40E017596F38}"/>
    <hyperlink ref="B66" location="'Table 10.60'!A1" display="10.60" xr:uid="{7F5AEBF9-E50D-4DE2-AE13-5DC2AFCFEEA0}"/>
    <hyperlink ref="B67" location="'Table 10.61'!A1" display="10.61" xr:uid="{C40EC6D4-2B59-4210-844F-C9D1F3444A52}"/>
    <hyperlink ref="B68" location="'Table 10.62'!A1" display="10.62" xr:uid="{193FDF6E-5008-4F90-95DB-E7E8B71BD99E}"/>
    <hyperlink ref="B69" location="'Table 10.63'!A1" display="10.63" xr:uid="{1B959EFD-66B8-4144-BB57-3953BAC75092}"/>
    <hyperlink ref="B70" location="'Table 10.64'!A1" display="10.64" xr:uid="{1E4B488E-2A52-4771-8C55-386B196333AD}"/>
    <hyperlink ref="B71" location="'Table 10.65'!A1" display="10.65" xr:uid="{EC462725-2798-4E3C-974C-B9C86CAA10E8}"/>
    <hyperlink ref="B72" location="'Table 10.66'!A1" display="10.66" xr:uid="{52F196E9-E798-449C-A07B-300098E2FE4E}"/>
    <hyperlink ref="B73" location="'Table 10.67'!A1" display="10.67" xr:uid="{E056FD2D-4E98-478C-8FBC-9E106892E788}"/>
    <hyperlink ref="B74" location="'Table 10.68'!A1" display="10.68" xr:uid="{F43E7762-2EEF-4DE5-9719-1C832377D12E}"/>
    <hyperlink ref="B75" location="'Table 10.69'!A1" display="10.69" xr:uid="{CF382F72-1D3B-4447-9E79-B33D7E76976F}"/>
    <hyperlink ref="B76" location="'Table 10.70'!A1" display="10.70" xr:uid="{9B3F59BF-4C85-4FB8-8054-C66896BCEE5F}"/>
  </hyperlinks>
  <pageMargins left="0.7" right="0.7" top="0.75" bottom="0.75" header="0.3" footer="0.3"/>
  <pageSetup paperSize="9" orientation="portrait" verticalDpi="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8CA49-AF06-404D-9F0D-358E23538E90}">
  <sheetPr codeName="Sheet7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Burnside</v>
      </c>
      <c r="T1" s="103"/>
      <c r="U1" s="103"/>
      <c r="V1" s="103"/>
      <c r="W1" s="103"/>
      <c r="X1" s="103"/>
      <c r="Y1" s="104" t="str">
        <f>Y3</f>
        <v>10.9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121</v>
      </c>
      <c r="Y3" s="109" t="s">
        <v>202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10.9 Burnside,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33480</v>
      </c>
      <c r="W4" s="112">
        <v>33135</v>
      </c>
      <c r="X4" s="112">
        <v>34055</v>
      </c>
      <c r="Y4" s="112">
        <v>34555</v>
      </c>
      <c r="Z4" s="112">
        <v>34770</v>
      </c>
      <c r="AB4" s="113" t="str">
        <f>TEXT(Z4,"###,###")</f>
        <v>34,770</v>
      </c>
      <c r="AD4" s="114">
        <f>Z4/Y4-1</f>
        <v>6.2219649833599178E-3</v>
      </c>
      <c r="AF4" s="114">
        <f>Z4/V4-1</f>
        <v>3.853046594982068E-2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16308</v>
      </c>
      <c r="W5" s="112">
        <v>16169</v>
      </c>
      <c r="X5" s="112">
        <v>16686</v>
      </c>
      <c r="Y5" s="112">
        <v>16853</v>
      </c>
      <c r="Z5" s="112">
        <v>16945</v>
      </c>
      <c r="AB5" s="113" t="str">
        <f>TEXT(Z5,"###,###")</f>
        <v>16,945</v>
      </c>
      <c r="AD5" s="114">
        <f t="shared" ref="AD5:AD9" si="0">Z5/Y5-1</f>
        <v>5.4589687296029421E-3</v>
      </c>
      <c r="AF5" s="114">
        <f t="shared" ref="AF5:AF9" si="1">Z5/V5-1</f>
        <v>3.90605837625706E-2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17172</v>
      </c>
      <c r="W6" s="112">
        <v>16966</v>
      </c>
      <c r="X6" s="112">
        <v>17369</v>
      </c>
      <c r="Y6" s="112">
        <v>17702</v>
      </c>
      <c r="Z6" s="112">
        <v>17827</v>
      </c>
      <c r="AB6" s="113" t="str">
        <f>TEXT(Z6,"###,###")</f>
        <v>17,827</v>
      </c>
      <c r="AD6" s="114">
        <f t="shared" si="0"/>
        <v>7.0613490001130153E-3</v>
      </c>
      <c r="AF6" s="114">
        <f t="shared" si="1"/>
        <v>3.8143489401351038E-2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24095</v>
      </c>
      <c r="W7" s="112">
        <v>23946</v>
      </c>
      <c r="X7" s="112">
        <v>24197</v>
      </c>
      <c r="Y7" s="112">
        <v>24419</v>
      </c>
      <c r="Z7" s="112">
        <v>24484</v>
      </c>
      <c r="AB7" s="113" t="str">
        <f>TEXT(Z7,"###,###")</f>
        <v>24,484</v>
      </c>
      <c r="AD7" s="114">
        <f t="shared" si="0"/>
        <v>2.6618616650968541E-3</v>
      </c>
      <c r="AF7" s="114">
        <f t="shared" si="1"/>
        <v>1.6144428304627478E-2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34,770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24,484</v>
      </c>
      <c r="P8" s="69"/>
      <c r="S8" s="111" t="s">
        <v>87</v>
      </c>
      <c r="T8" s="112"/>
      <c r="U8" s="112"/>
      <c r="V8" s="112">
        <v>41809</v>
      </c>
      <c r="W8" s="112">
        <v>43978</v>
      </c>
      <c r="X8" s="112">
        <v>44025.79</v>
      </c>
      <c r="Y8" s="112">
        <v>45599</v>
      </c>
      <c r="Z8" s="112">
        <v>46441</v>
      </c>
      <c r="AB8" s="113" t="str">
        <f>TEXT(Z8,"$###,###")</f>
        <v>$46,441</v>
      </c>
      <c r="AD8" s="114">
        <f t="shared" si="0"/>
        <v>1.8465317221868949E-2</v>
      </c>
      <c r="AF8" s="114">
        <f t="shared" si="1"/>
        <v>0.11078954292138055</v>
      </c>
    </row>
    <row r="9" spans="1:32" x14ac:dyDescent="0.25">
      <c r="A9" s="32" t="s">
        <v>15</v>
      </c>
      <c r="B9" s="73"/>
      <c r="C9" s="74"/>
      <c r="D9" s="75">
        <f>AD104</f>
        <v>70.532067874604536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49.583401404999186</v>
      </c>
      <c r="P9" s="76" t="s">
        <v>88</v>
      </c>
      <c r="S9" s="111" t="s">
        <v>7</v>
      </c>
      <c r="T9" s="112"/>
      <c r="U9" s="112"/>
      <c r="V9" s="112">
        <v>1784286129</v>
      </c>
      <c r="W9" s="112">
        <v>1813016393</v>
      </c>
      <c r="X9" s="112">
        <v>1840518148</v>
      </c>
      <c r="Y9" s="112">
        <v>1901300100</v>
      </c>
      <c r="Z9" s="112">
        <v>1942903897</v>
      </c>
      <c r="AB9" s="113" t="str">
        <f>TEXT(Z9/1000000,"$#,###.0")&amp;" mil"</f>
        <v>$1,942.9 mil</v>
      </c>
      <c r="AD9" s="114">
        <f t="shared" si="0"/>
        <v>2.1881762379331926E-2</v>
      </c>
      <c r="AF9" s="114">
        <f t="shared" si="1"/>
        <v>8.8897047072207469E-2</v>
      </c>
    </row>
    <row r="10" spans="1:32" x14ac:dyDescent="0.25">
      <c r="A10" s="32" t="s">
        <v>18</v>
      </c>
      <c r="B10" s="73"/>
      <c r="C10" s="74"/>
      <c r="D10" s="75">
        <f>AD105</f>
        <v>20.859936727063559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50.424767194902799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90.201764417578829</v>
      </c>
      <c r="P11" s="76" t="s">
        <v>88</v>
      </c>
      <c r="S11" s="111" t="s">
        <v>30</v>
      </c>
      <c r="T11" s="116"/>
      <c r="U11" s="116"/>
      <c r="V11" s="116">
        <v>29067</v>
      </c>
      <c r="W11" s="116">
        <v>28486</v>
      </c>
      <c r="X11" s="116">
        <v>29244</v>
      </c>
      <c r="Y11" s="116">
        <v>29765</v>
      </c>
      <c r="Z11" s="116">
        <v>29993</v>
      </c>
    </row>
    <row r="12" spans="1:32" ht="28.5" customHeight="1" x14ac:dyDescent="0.25">
      <c r="A12" s="32" t="s">
        <v>20</v>
      </c>
      <c r="B12" s="74"/>
      <c r="C12" s="74"/>
      <c r="D12" s="75">
        <f>AD108</f>
        <v>17.431693989071036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19.51478516582258</v>
      </c>
      <c r="P12" s="76" t="s">
        <v>88</v>
      </c>
      <c r="S12" s="111" t="s">
        <v>31</v>
      </c>
      <c r="T12" s="116"/>
      <c r="U12" s="116"/>
      <c r="V12" s="116">
        <v>4416</v>
      </c>
      <c r="W12" s="116">
        <v>4648</v>
      </c>
      <c r="X12" s="116">
        <v>4811</v>
      </c>
      <c r="Y12" s="116">
        <v>4789</v>
      </c>
      <c r="Z12" s="116">
        <v>4780</v>
      </c>
    </row>
    <row r="13" spans="1:32" ht="15" customHeight="1" x14ac:dyDescent="0.25">
      <c r="A13" s="32" t="s">
        <v>21</v>
      </c>
      <c r="B13" s="74"/>
      <c r="C13" s="74"/>
      <c r="D13" s="75">
        <f>AD109</f>
        <v>13.347713546160483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44.0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20.828300258843832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16.80277664352797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39.78142076502732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83.197223356472023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335</v>
      </c>
      <c r="Z15" s="116">
        <v>366</v>
      </c>
      <c r="AB15" s="121">
        <f t="shared" ref="AB15:AB34" si="2">IF(Z15="np",0,Z15/$Z$34)</f>
        <v>1.052661853950358E-2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283</v>
      </c>
      <c r="Z16" s="116">
        <v>303</v>
      </c>
      <c r="AB16" s="121">
        <f t="shared" si="2"/>
        <v>8.7146596105726372E-3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1327</v>
      </c>
      <c r="Z17" s="116">
        <v>1362</v>
      </c>
      <c r="AB17" s="121">
        <f t="shared" si="2"/>
        <v>3.9172826368316607E-2</v>
      </c>
    </row>
    <row r="18" spans="1:28" x14ac:dyDescent="0.25">
      <c r="A18" s="65" t="str">
        <f>$S$1&amp;" ("&amp;$V$2&amp;" to "&amp;$Z$2&amp;")"</f>
        <v>Burnside (2014-15 to 2018-19)</v>
      </c>
      <c r="B18" s="65"/>
      <c r="C18" s="65"/>
      <c r="D18" s="65"/>
      <c r="E18" s="65"/>
      <c r="F18" s="65"/>
      <c r="G18" s="65" t="str">
        <f>$S$1&amp;" ("&amp;$V$2&amp;" to "&amp;$Z$2&amp;")"</f>
        <v>Burnside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218</v>
      </c>
      <c r="Z18" s="116">
        <v>218</v>
      </c>
      <c r="AB18" s="121">
        <f t="shared" si="2"/>
        <v>6.2699531191578702E-3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1283</v>
      </c>
      <c r="Z19" s="116">
        <v>1245</v>
      </c>
      <c r="AB19" s="121">
        <f t="shared" si="2"/>
        <v>3.5807759786016281E-2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995</v>
      </c>
      <c r="Z20" s="116">
        <v>1009</v>
      </c>
      <c r="AB20" s="121">
        <f t="shared" si="2"/>
        <v>2.902010411573528E-2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2495</v>
      </c>
      <c r="Z21" s="116">
        <v>2443</v>
      </c>
      <c r="AB21" s="121">
        <f t="shared" si="2"/>
        <v>7.0263740688544393E-2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2346</v>
      </c>
      <c r="Z22" s="116">
        <v>2529</v>
      </c>
      <c r="AB22" s="121">
        <f t="shared" si="2"/>
        <v>7.2737208432799336E-2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684</v>
      </c>
      <c r="Z23" s="116">
        <v>737</v>
      </c>
      <c r="AB23" s="121">
        <f t="shared" si="2"/>
        <v>2.119704334320803E-2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503</v>
      </c>
      <c r="Z24" s="116">
        <v>658</v>
      </c>
      <c r="AB24" s="121">
        <f t="shared" si="2"/>
        <v>1.8924904368834306E-2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1370</v>
      </c>
      <c r="Z25" s="116">
        <v>1449</v>
      </c>
      <c r="AB25" s="121">
        <f t="shared" si="2"/>
        <v>4.1675055365411717E-2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791</v>
      </c>
      <c r="Z26" s="116">
        <v>802</v>
      </c>
      <c r="AB26" s="121">
        <f t="shared" si="2"/>
        <v>2.3066524777819321E-2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3820</v>
      </c>
      <c r="Z27" s="116">
        <v>4008</v>
      </c>
      <c r="AB27" s="121">
        <f t="shared" si="2"/>
        <v>0.11527510138341626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2283</v>
      </c>
      <c r="Z28" s="116">
        <v>2290</v>
      </c>
      <c r="AB28" s="121">
        <f t="shared" si="2"/>
        <v>6.5863269003997818E-2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2071</v>
      </c>
      <c r="Z29" s="116">
        <v>2161</v>
      </c>
      <c r="AB29" s="121">
        <f t="shared" si="2"/>
        <v>6.2153067387615404E-2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4055</v>
      </c>
      <c r="Z30" s="116">
        <v>3959</v>
      </c>
      <c r="AB30" s="121">
        <f t="shared" si="2"/>
        <v>0.11386579999424774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5769</v>
      </c>
      <c r="Z31" s="116">
        <v>5734</v>
      </c>
      <c r="AB31" s="121">
        <f t="shared" si="2"/>
        <v>0.16491702378555609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824</v>
      </c>
      <c r="Z32" s="116">
        <v>844</v>
      </c>
      <c r="AB32" s="121">
        <f t="shared" si="2"/>
        <v>2.4274497397106617E-2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922</v>
      </c>
      <c r="Z33" s="116">
        <v>909</v>
      </c>
      <c r="AB33" s="121">
        <f t="shared" si="2"/>
        <v>2.6143978831717908E-2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34555</v>
      </c>
      <c r="Z34" s="124">
        <v>34769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20375</v>
      </c>
      <c r="AB37" s="136">
        <f>Z37/Z40*100</f>
        <v>83.197223356472023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4115</v>
      </c>
      <c r="AB38" s="136">
        <f>Z38/Z40*100</f>
        <v>16.80277664352797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24490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8</v>
      </c>
      <c r="X44" s="116">
        <v>10</v>
      </c>
      <c r="Y44" s="116">
        <v>12</v>
      </c>
      <c r="Z44" s="116">
        <v>22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184</v>
      </c>
      <c r="X45" s="116">
        <v>205</v>
      </c>
      <c r="Y45" s="116">
        <v>223</v>
      </c>
      <c r="Z45" s="116">
        <v>272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820</v>
      </c>
      <c r="X46" s="116">
        <v>851</v>
      </c>
      <c r="Y46" s="116">
        <v>839</v>
      </c>
      <c r="Z46" s="116">
        <v>907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1410</v>
      </c>
      <c r="X47" s="116">
        <v>1499</v>
      </c>
      <c r="Y47" s="116">
        <v>1514</v>
      </c>
      <c r="Z47" s="116">
        <v>1489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1655</v>
      </c>
      <c r="X48" s="116">
        <v>1612</v>
      </c>
      <c r="Y48" s="116">
        <v>1698</v>
      </c>
      <c r="Z48" s="116">
        <v>1603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Burnside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1266</v>
      </c>
      <c r="X49" s="116">
        <v>1382</v>
      </c>
      <c r="Y49" s="116">
        <v>1383</v>
      </c>
      <c r="Z49" s="116">
        <v>1438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1367</v>
      </c>
      <c r="X50" s="116">
        <v>1453</v>
      </c>
      <c r="Y50" s="116">
        <v>1571</v>
      </c>
      <c r="Z50" s="116">
        <v>1577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1585</v>
      </c>
      <c r="X51" s="116">
        <v>1596</v>
      </c>
      <c r="Y51" s="116">
        <v>1556</v>
      </c>
      <c r="Z51" s="116">
        <v>1629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1718</v>
      </c>
      <c r="X52" s="116">
        <v>1782</v>
      </c>
      <c r="Y52" s="116">
        <v>1926</v>
      </c>
      <c r="Z52" s="116">
        <v>1767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1594</v>
      </c>
      <c r="X53" s="116">
        <v>1628</v>
      </c>
      <c r="Y53" s="116">
        <v>1482</v>
      </c>
      <c r="Z53" s="116">
        <v>1539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1513</v>
      </c>
      <c r="X54" s="116">
        <v>1578</v>
      </c>
      <c r="Y54" s="116">
        <v>1578</v>
      </c>
      <c r="Z54" s="116">
        <v>1558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1251</v>
      </c>
      <c r="X55" s="116">
        <v>1233</v>
      </c>
      <c r="Y55" s="116">
        <v>1249</v>
      </c>
      <c r="Z55" s="116">
        <v>1329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886</v>
      </c>
      <c r="X56" s="116">
        <v>886</v>
      </c>
      <c r="Y56" s="116">
        <v>852</v>
      </c>
      <c r="Z56" s="116">
        <v>861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549</v>
      </c>
      <c r="X57" s="116">
        <v>598</v>
      </c>
      <c r="Y57" s="116">
        <v>579</v>
      </c>
      <c r="Z57" s="116">
        <v>552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220</v>
      </c>
      <c r="X58" s="116">
        <v>233</v>
      </c>
      <c r="Y58" s="116">
        <v>223</v>
      </c>
      <c r="Z58" s="116">
        <v>234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78</v>
      </c>
      <c r="X59" s="116">
        <v>82</v>
      </c>
      <c r="Y59" s="116">
        <v>100</v>
      </c>
      <c r="Z59" s="116">
        <v>117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64</v>
      </c>
      <c r="X60" s="116">
        <v>58</v>
      </c>
      <c r="Y60" s="116">
        <v>54</v>
      </c>
      <c r="Z60" s="116">
        <v>52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16169</v>
      </c>
      <c r="X61" s="116">
        <v>16686</v>
      </c>
      <c r="Y61" s="116">
        <v>16853</v>
      </c>
      <c r="Z61" s="116">
        <v>16944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19</v>
      </c>
      <c r="X63" s="116">
        <v>13</v>
      </c>
      <c r="Y63" s="116">
        <v>11</v>
      </c>
      <c r="Z63" s="116">
        <v>22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Burnside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298</v>
      </c>
      <c r="X64" s="116">
        <v>358</v>
      </c>
      <c r="Y64" s="116">
        <v>333</v>
      </c>
      <c r="Z64" s="116">
        <v>367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1040</v>
      </c>
      <c r="X65" s="116">
        <v>1074</v>
      </c>
      <c r="Y65" s="116">
        <v>1102</v>
      </c>
      <c r="Z65" s="116">
        <v>1188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1578</v>
      </c>
      <c r="X66" s="116">
        <v>1672</v>
      </c>
      <c r="Y66" s="116">
        <v>1746</v>
      </c>
      <c r="Z66" s="116">
        <v>1705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1691</v>
      </c>
      <c r="X67" s="116">
        <v>1671</v>
      </c>
      <c r="Y67" s="116">
        <v>1715</v>
      </c>
      <c r="Z67" s="116">
        <v>1828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1360</v>
      </c>
      <c r="X68" s="116">
        <v>1401</v>
      </c>
      <c r="Y68" s="116">
        <v>1476</v>
      </c>
      <c r="Z68" s="116">
        <v>1488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1455</v>
      </c>
      <c r="X69" s="116">
        <v>1563</v>
      </c>
      <c r="Y69" s="116">
        <v>1606</v>
      </c>
      <c r="Z69" s="116">
        <v>1624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1722</v>
      </c>
      <c r="X70" s="116">
        <v>1701</v>
      </c>
      <c r="Y70" s="116">
        <v>1855</v>
      </c>
      <c r="Z70" s="116">
        <v>1777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1828</v>
      </c>
      <c r="X71" s="116">
        <v>1915</v>
      </c>
      <c r="Y71" s="116">
        <v>1952</v>
      </c>
      <c r="Z71" s="116">
        <v>1896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1723</v>
      </c>
      <c r="X72" s="116">
        <v>1777</v>
      </c>
      <c r="Y72" s="116">
        <v>1660</v>
      </c>
      <c r="Z72" s="116">
        <v>1671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1664</v>
      </c>
      <c r="X73" s="116">
        <v>1578</v>
      </c>
      <c r="Y73" s="116">
        <v>1649</v>
      </c>
      <c r="Z73" s="116">
        <v>1628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1169</v>
      </c>
      <c r="X74" s="116">
        <v>1248</v>
      </c>
      <c r="Y74" s="116">
        <v>1243</v>
      </c>
      <c r="Z74" s="116">
        <v>1278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729</v>
      </c>
      <c r="X75" s="116">
        <v>698</v>
      </c>
      <c r="Y75" s="116">
        <v>685</v>
      </c>
      <c r="Z75" s="116">
        <v>686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311</v>
      </c>
      <c r="X76" s="116">
        <v>349</v>
      </c>
      <c r="Y76" s="116">
        <v>339</v>
      </c>
      <c r="Z76" s="116">
        <v>376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166</v>
      </c>
      <c r="X77" s="116">
        <v>152</v>
      </c>
      <c r="Y77" s="116">
        <v>136</v>
      </c>
      <c r="Z77" s="116">
        <v>121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89</v>
      </c>
      <c r="X78" s="116">
        <v>91</v>
      </c>
      <c r="Y78" s="116">
        <v>88</v>
      </c>
      <c r="Z78" s="116">
        <v>90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106</v>
      </c>
      <c r="X79" s="116">
        <v>108</v>
      </c>
      <c r="Y79" s="116">
        <v>100</v>
      </c>
      <c r="Z79" s="116">
        <v>80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16966</v>
      </c>
      <c r="X80" s="116">
        <v>17369</v>
      </c>
      <c r="Y80" s="116">
        <v>17702</v>
      </c>
      <c r="Z80" s="116">
        <v>17825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Burnside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1959</v>
      </c>
      <c r="X83" s="116">
        <v>1982</v>
      </c>
      <c r="Y83" s="116">
        <v>2007</v>
      </c>
      <c r="Z83" s="116">
        <v>2006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3603</v>
      </c>
      <c r="X84" s="116">
        <v>3553</v>
      </c>
      <c r="Y84" s="116">
        <v>3636</v>
      </c>
      <c r="Z84" s="116">
        <v>3713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34,770</v>
      </c>
      <c r="D85" s="98">
        <f t="shared" ref="D85:D90" si="4">AD4</f>
        <v>6.2219649833599178E-3</v>
      </c>
      <c r="E85" s="99">
        <f t="shared" ref="E85:E90" si="5">AD4</f>
        <v>6.2219649833599178E-3</v>
      </c>
      <c r="F85" s="98">
        <f t="shared" ref="F85:F90" si="6">AF4</f>
        <v>3.853046594982068E-2</v>
      </c>
      <c r="G85" s="99">
        <f t="shared" ref="G85:G90" si="7">AF4</f>
        <v>3.853046594982068E-2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751</v>
      </c>
      <c r="X85" s="116">
        <v>801</v>
      </c>
      <c r="Y85" s="116">
        <v>808</v>
      </c>
      <c r="Z85" s="116">
        <v>858</v>
      </c>
    </row>
    <row r="86" spans="1:30" ht="15" customHeight="1" x14ac:dyDescent="0.25">
      <c r="A86" s="100" t="s">
        <v>4</v>
      </c>
      <c r="B86" s="51"/>
      <c r="C86" s="101" t="str">
        <f t="shared" si="3"/>
        <v>16,945</v>
      </c>
      <c r="D86" s="98">
        <f t="shared" si="4"/>
        <v>5.4589687296029421E-3</v>
      </c>
      <c r="E86" s="99">
        <f t="shared" si="5"/>
        <v>5.4589687296029421E-3</v>
      </c>
      <c r="F86" s="98">
        <f t="shared" si="6"/>
        <v>3.90605837625706E-2</v>
      </c>
      <c r="G86" s="99">
        <f t="shared" si="7"/>
        <v>3.90605837625706E-2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610</v>
      </c>
      <c r="X86" s="116">
        <v>659</v>
      </c>
      <c r="Y86" s="116">
        <v>680</v>
      </c>
      <c r="Z86" s="116">
        <v>662</v>
      </c>
    </row>
    <row r="87" spans="1:30" ht="15" customHeight="1" x14ac:dyDescent="0.25">
      <c r="A87" s="100" t="s">
        <v>5</v>
      </c>
      <c r="B87" s="51"/>
      <c r="C87" s="101" t="str">
        <f t="shared" si="3"/>
        <v>17,827</v>
      </c>
      <c r="D87" s="98">
        <f t="shared" si="4"/>
        <v>7.0613490001130153E-3</v>
      </c>
      <c r="E87" s="99">
        <f t="shared" si="5"/>
        <v>7.0613490001130153E-3</v>
      </c>
      <c r="F87" s="98">
        <f t="shared" si="6"/>
        <v>3.8143489401351038E-2</v>
      </c>
      <c r="G87" s="99">
        <f t="shared" si="7"/>
        <v>3.8143489401351038E-2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749</v>
      </c>
      <c r="X87" s="116">
        <v>776</v>
      </c>
      <c r="Y87" s="116">
        <v>790</v>
      </c>
      <c r="Z87" s="116">
        <v>775</v>
      </c>
    </row>
    <row r="88" spans="1:30" ht="15" customHeight="1" x14ac:dyDescent="0.25">
      <c r="A88" s="51" t="s">
        <v>6</v>
      </c>
      <c r="B88" s="51"/>
      <c r="C88" s="101" t="str">
        <f t="shared" si="3"/>
        <v>24,484</v>
      </c>
      <c r="D88" s="98">
        <f t="shared" si="4"/>
        <v>2.6618616650968541E-3</v>
      </c>
      <c r="E88" s="99">
        <f t="shared" si="5"/>
        <v>2.6618616650968541E-3</v>
      </c>
      <c r="F88" s="98">
        <f t="shared" si="6"/>
        <v>1.6144428304627478E-2</v>
      </c>
      <c r="G88" s="99">
        <f t="shared" si="7"/>
        <v>1.6144428304627478E-2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638</v>
      </c>
      <c r="X88" s="116">
        <v>642</v>
      </c>
      <c r="Y88" s="116">
        <v>680</v>
      </c>
      <c r="Z88" s="116">
        <v>663</v>
      </c>
    </row>
    <row r="89" spans="1:30" ht="15" customHeight="1" x14ac:dyDescent="0.25">
      <c r="A89" s="51" t="s">
        <v>102</v>
      </c>
      <c r="B89" s="51"/>
      <c r="C89" s="101" t="str">
        <f t="shared" si="3"/>
        <v>$46,441</v>
      </c>
      <c r="D89" s="98">
        <f t="shared" si="4"/>
        <v>1.8465317221868949E-2</v>
      </c>
      <c r="E89" s="99">
        <f t="shared" si="5"/>
        <v>1.8465317221868949E-2</v>
      </c>
      <c r="F89" s="98">
        <f t="shared" si="6"/>
        <v>0.11078954292138055</v>
      </c>
      <c r="G89" s="99">
        <f t="shared" si="7"/>
        <v>0.11078954292138055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242</v>
      </c>
      <c r="X89" s="116">
        <v>253</v>
      </c>
      <c r="Y89" s="116">
        <v>259</v>
      </c>
      <c r="Z89" s="116">
        <v>258</v>
      </c>
    </row>
    <row r="90" spans="1:30" ht="15" customHeight="1" x14ac:dyDescent="0.25">
      <c r="A90" s="51" t="s">
        <v>7</v>
      </c>
      <c r="B90" s="51"/>
      <c r="C90" s="101" t="str">
        <f t="shared" si="3"/>
        <v>$1,942.9 mil</v>
      </c>
      <c r="D90" s="98">
        <f t="shared" si="4"/>
        <v>2.1881762379331926E-2</v>
      </c>
      <c r="E90" s="99">
        <f t="shared" si="5"/>
        <v>2.1881762379331926E-2</v>
      </c>
      <c r="F90" s="98">
        <f t="shared" si="6"/>
        <v>8.8897047072207469E-2</v>
      </c>
      <c r="G90" s="99">
        <f t="shared" si="7"/>
        <v>8.8897047072207469E-2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537</v>
      </c>
      <c r="X90" s="116">
        <v>583</v>
      </c>
      <c r="Y90" s="116">
        <v>622</v>
      </c>
      <c r="Z90" s="116">
        <v>590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11900</v>
      </c>
      <c r="X91" s="116">
        <v>11997</v>
      </c>
      <c r="Y91" s="116">
        <v>12090</v>
      </c>
      <c r="Z91" s="116">
        <v>12143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1099</v>
      </c>
      <c r="X93" s="116">
        <v>1164</v>
      </c>
      <c r="Y93" s="116">
        <v>1209</v>
      </c>
      <c r="Z93" s="116">
        <v>1206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3899</v>
      </c>
      <c r="X94" s="116">
        <v>3887</v>
      </c>
      <c r="Y94" s="116">
        <v>4015</v>
      </c>
      <c r="Z94" s="116">
        <v>4092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233</v>
      </c>
      <c r="X95" s="116">
        <v>259</v>
      </c>
      <c r="Y95" s="116">
        <v>275</v>
      </c>
      <c r="Z95" s="116">
        <v>274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1042</v>
      </c>
      <c r="X96" s="116">
        <v>1122</v>
      </c>
      <c r="Y96" s="116">
        <v>1147</v>
      </c>
      <c r="Z96" s="116">
        <v>1163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2105</v>
      </c>
      <c r="X97" s="116">
        <v>2177</v>
      </c>
      <c r="Y97" s="116">
        <v>2182</v>
      </c>
      <c r="Z97" s="116">
        <v>2119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932</v>
      </c>
      <c r="X98" s="116">
        <v>956</v>
      </c>
      <c r="Y98" s="116">
        <v>968</v>
      </c>
      <c r="Z98" s="116">
        <v>960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18</v>
      </c>
      <c r="X99" s="116">
        <v>23</v>
      </c>
      <c r="Y99" s="116">
        <v>22</v>
      </c>
      <c r="Z99" s="116">
        <v>25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204</v>
      </c>
      <c r="X100" s="116">
        <v>238</v>
      </c>
      <c r="Y100" s="116">
        <v>266</v>
      </c>
      <c r="Z100" s="116">
        <v>250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12046</v>
      </c>
      <c r="X101" s="116">
        <v>12200</v>
      </c>
      <c r="Y101" s="116">
        <v>12329</v>
      </c>
      <c r="Z101" s="116">
        <v>12350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22183</v>
      </c>
      <c r="X104" s="116">
        <v>23765</v>
      </c>
      <c r="Y104" s="116">
        <v>23955</v>
      </c>
      <c r="Z104" s="116">
        <v>24524</v>
      </c>
      <c r="AB104" s="113" t="str">
        <f>TEXT(Z104,"###,###")</f>
        <v>24,524</v>
      </c>
      <c r="AD104" s="134">
        <f>Z104/($Z$4)*100</f>
        <v>70.532067874604536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7136</v>
      </c>
      <c r="X105" s="116">
        <v>7252</v>
      </c>
      <c r="Y105" s="116">
        <v>7392</v>
      </c>
      <c r="Z105" s="116">
        <v>7253</v>
      </c>
      <c r="AB105" s="113" t="str">
        <f>TEXT(Z105,"###,###")</f>
        <v>7,253</v>
      </c>
      <c r="AD105" s="134">
        <f>Z105/($Z$4)*100</f>
        <v>20.859936727063559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29319</v>
      </c>
      <c r="X106" s="124">
        <v>31017</v>
      </c>
      <c r="Y106" s="124">
        <v>31347</v>
      </c>
      <c r="Z106" s="124">
        <v>31777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5219</v>
      </c>
      <c r="X108" s="116">
        <v>5944</v>
      </c>
      <c r="Y108" s="116">
        <v>6577</v>
      </c>
      <c r="Z108" s="116">
        <v>6061</v>
      </c>
      <c r="AB108" s="113" t="str">
        <f>TEXT(Z108,"###,###")</f>
        <v>6,061</v>
      </c>
      <c r="AD108" s="134">
        <f>Z108/($Z$4)*100</f>
        <v>17.431693989071036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4497</v>
      </c>
      <c r="X109" s="116">
        <v>4899</v>
      </c>
      <c r="Y109" s="116">
        <v>4587</v>
      </c>
      <c r="Z109" s="116">
        <v>4641</v>
      </c>
      <c r="AB109" s="113" t="str">
        <f>TEXT(Z109,"###,###")</f>
        <v>4,641</v>
      </c>
      <c r="AD109" s="134">
        <f>Z109/($Z$4)*100</f>
        <v>13.347713546160483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6678</v>
      </c>
      <c r="X110" s="116">
        <v>6798</v>
      </c>
      <c r="Y110" s="116">
        <v>6904</v>
      </c>
      <c r="Z110" s="116">
        <v>7242</v>
      </c>
      <c r="AB110" s="113" t="str">
        <f>TEXT(Z110,"###,###")</f>
        <v>7,242</v>
      </c>
      <c r="AD110" s="134">
        <f>Z110/($Z$4)*100</f>
        <v>20.828300258843832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12923</v>
      </c>
      <c r="X111" s="116">
        <v>13376</v>
      </c>
      <c r="Y111" s="116">
        <v>13277</v>
      </c>
      <c r="Z111" s="116">
        <v>13832</v>
      </c>
      <c r="AB111" s="113" t="str">
        <f>TEXT(Z111,"###,###")</f>
        <v>13,832</v>
      </c>
      <c r="AD111" s="134">
        <f>Z111/($Z$4)*100</f>
        <v>39.78142076502732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33135</v>
      </c>
      <c r="X112" s="116">
        <v>34055</v>
      </c>
      <c r="Y112" s="116">
        <v>34555</v>
      </c>
      <c r="Z112" s="116">
        <v>34769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42.16</v>
      </c>
      <c r="W118" s="135">
        <v>43.46</v>
      </c>
      <c r="X118" s="135">
        <v>44.39</v>
      </c>
      <c r="Y118" s="135">
        <v>44.18</v>
      </c>
      <c r="Z118" s="135">
        <v>43.98</v>
      </c>
      <c r="AB118" s="113" t="str">
        <f>TEXT(Z118,"##.0")</f>
        <v>44.0</v>
      </c>
    </row>
    <row r="120" spans="19:32" x14ac:dyDescent="0.25">
      <c r="S120" s="105" t="s">
        <v>104</v>
      </c>
      <c r="T120" s="116"/>
      <c r="U120" s="116"/>
      <c r="V120" s="116">
        <v>19682</v>
      </c>
      <c r="W120" s="116">
        <v>19297</v>
      </c>
      <c r="X120" s="116">
        <v>19386</v>
      </c>
      <c r="Y120" s="116">
        <v>19629</v>
      </c>
      <c r="Z120" s="116">
        <v>19706</v>
      </c>
      <c r="AB120" s="113" t="str">
        <f>TEXT(Z120,"###,###")</f>
        <v>19,706</v>
      </c>
    </row>
    <row r="121" spans="19:32" x14ac:dyDescent="0.25">
      <c r="S121" s="105" t="s">
        <v>105</v>
      </c>
      <c r="T121" s="116"/>
      <c r="U121" s="116"/>
      <c r="V121" s="116">
        <v>2288</v>
      </c>
      <c r="W121" s="116">
        <v>2397</v>
      </c>
      <c r="X121" s="116">
        <v>2470</v>
      </c>
      <c r="Y121" s="116">
        <v>2438</v>
      </c>
      <c r="Z121" s="116">
        <v>2399</v>
      </c>
      <c r="AB121" s="113" t="str">
        <f>TEXT(Z121,"###,###")</f>
        <v>2,399</v>
      </c>
    </row>
    <row r="122" spans="19:32" x14ac:dyDescent="0.25">
      <c r="S122" s="105" t="s">
        <v>106</v>
      </c>
      <c r="T122" s="116"/>
      <c r="U122" s="116"/>
      <c r="V122" s="116">
        <v>2119</v>
      </c>
      <c r="W122" s="116">
        <v>2251</v>
      </c>
      <c r="X122" s="116">
        <v>2341</v>
      </c>
      <c r="Y122" s="116">
        <v>2352</v>
      </c>
      <c r="Z122" s="116">
        <v>2379</v>
      </c>
      <c r="AB122" s="113" t="str">
        <f>TEXT(Z122,"###,###")</f>
        <v>2,379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21801</v>
      </c>
      <c r="W124" s="116">
        <v>21548</v>
      </c>
      <c r="X124" s="116">
        <v>21727</v>
      </c>
      <c r="Y124" s="116">
        <v>21981</v>
      </c>
      <c r="Z124" s="116">
        <v>22085</v>
      </c>
      <c r="AB124" s="113" t="str">
        <f>TEXT(Z124,"###,###")</f>
        <v>22,085</v>
      </c>
      <c r="AD124" s="131">
        <f>Z124/$Z$7*100</f>
        <v>90.201764417578829</v>
      </c>
    </row>
    <row r="125" spans="19:32" x14ac:dyDescent="0.25">
      <c r="S125" s="105" t="s">
        <v>108</v>
      </c>
      <c r="T125" s="116"/>
      <c r="U125" s="116"/>
      <c r="V125" s="116">
        <v>4407</v>
      </c>
      <c r="W125" s="116">
        <v>4648</v>
      </c>
      <c r="X125" s="116">
        <v>4811</v>
      </c>
      <c r="Y125" s="116">
        <v>4790</v>
      </c>
      <c r="Z125" s="116">
        <v>4778</v>
      </c>
      <c r="AB125" s="113" t="str">
        <f>TEXT(Z125,"###,###")</f>
        <v>4,778</v>
      </c>
      <c r="AD125" s="131">
        <f>Z125/$Z$7*100</f>
        <v>19.51478516582258</v>
      </c>
    </row>
    <row r="127" spans="19:32" x14ac:dyDescent="0.25">
      <c r="S127" s="105" t="s">
        <v>109</v>
      </c>
      <c r="T127" s="116"/>
      <c r="U127" s="116"/>
      <c r="V127" s="116">
        <v>11937</v>
      </c>
      <c r="W127" s="116">
        <v>11900</v>
      </c>
      <c r="X127" s="116">
        <v>11997</v>
      </c>
      <c r="Y127" s="116">
        <v>12090</v>
      </c>
      <c r="Z127" s="116">
        <v>12140</v>
      </c>
      <c r="AB127" s="113" t="str">
        <f>TEXT(Z127,"###,###")</f>
        <v>12,140</v>
      </c>
      <c r="AD127" s="131">
        <f>Z127/$Z$7*100</f>
        <v>49.583401404999186</v>
      </c>
    </row>
    <row r="128" spans="19:32" x14ac:dyDescent="0.25">
      <c r="S128" s="105" t="s">
        <v>110</v>
      </c>
      <c r="T128" s="116"/>
      <c r="U128" s="116"/>
      <c r="V128" s="116">
        <v>12158</v>
      </c>
      <c r="W128" s="116">
        <v>12046</v>
      </c>
      <c r="X128" s="116">
        <v>12200</v>
      </c>
      <c r="Y128" s="116">
        <v>12329</v>
      </c>
      <c r="Z128" s="116">
        <v>12346</v>
      </c>
      <c r="AB128" s="113" t="str">
        <f>TEXT(Z128,"###,###")</f>
        <v>12,346</v>
      </c>
      <c r="AD128" s="131">
        <f>Z128/$Z$7*100</f>
        <v>50.424767194902799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25D88CB-DC84-4963-8A9E-C5B0EBBA78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11092414-C8A7-4E26-BB19-B71BDF4B61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9842ED52-9EB0-47D7-A212-856DCA7C9D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6BC16693-9A22-44AB-A746-AC6970F966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D4F0F-242A-4A43-806C-19172681A334}">
  <sheetPr codeName="Sheet7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Campbelltown</v>
      </c>
      <c r="T1" s="103"/>
      <c r="U1" s="103"/>
      <c r="V1" s="103"/>
      <c r="W1" s="103"/>
      <c r="X1" s="103"/>
      <c r="Y1" s="104" t="str">
        <f>Y3</f>
        <v>10.10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111</v>
      </c>
      <c r="Y3" s="109" t="s">
        <v>122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10.10 Campbelltown,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35670</v>
      </c>
      <c r="W4" s="112">
        <v>35302</v>
      </c>
      <c r="X4" s="112">
        <v>36524</v>
      </c>
      <c r="Y4" s="112">
        <v>38219</v>
      </c>
      <c r="Z4" s="112">
        <v>39143</v>
      </c>
      <c r="AB4" s="113" t="str">
        <f>TEXT(Z4,"###,###")</f>
        <v>39,143</v>
      </c>
      <c r="AD4" s="114">
        <f>Z4/Y4-1</f>
        <v>2.4176456736178409E-2</v>
      </c>
      <c r="AF4" s="114">
        <f>Z4/V4-1</f>
        <v>9.7364732268012233E-2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17744</v>
      </c>
      <c r="W5" s="112">
        <v>17582</v>
      </c>
      <c r="X5" s="112">
        <v>18117</v>
      </c>
      <c r="Y5" s="112">
        <v>19032</v>
      </c>
      <c r="Z5" s="112">
        <v>19340</v>
      </c>
      <c r="AB5" s="113" t="str">
        <f>TEXT(Z5,"###,###")</f>
        <v>19,340</v>
      </c>
      <c r="AD5" s="114">
        <f t="shared" ref="AD5:AD9" si="0">Z5/Y5-1</f>
        <v>1.6183270281630913E-2</v>
      </c>
      <c r="AF5" s="114">
        <f t="shared" ref="AF5:AF9" si="1">Z5/V5-1</f>
        <v>8.9945897204688929E-2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17926</v>
      </c>
      <c r="W6" s="112">
        <v>17720</v>
      </c>
      <c r="X6" s="112">
        <v>18407</v>
      </c>
      <c r="Y6" s="112">
        <v>19187</v>
      </c>
      <c r="Z6" s="112">
        <v>19802</v>
      </c>
      <c r="AB6" s="113" t="str">
        <f>TEXT(Z6,"###,###")</f>
        <v>19,802</v>
      </c>
      <c r="AD6" s="114">
        <f t="shared" si="0"/>
        <v>3.205295251993534E-2</v>
      </c>
      <c r="AF6" s="114">
        <f t="shared" si="1"/>
        <v>0.10465246011380125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26436</v>
      </c>
      <c r="W7" s="112">
        <v>26335</v>
      </c>
      <c r="X7" s="112">
        <v>26669</v>
      </c>
      <c r="Y7" s="112">
        <v>27456</v>
      </c>
      <c r="Z7" s="112">
        <v>28173</v>
      </c>
      <c r="AB7" s="113" t="str">
        <f>TEXT(Z7,"###,###")</f>
        <v>28,173</v>
      </c>
      <c r="AD7" s="114">
        <f t="shared" si="0"/>
        <v>2.6114510489510412E-2</v>
      </c>
      <c r="AF7" s="114">
        <f t="shared" si="1"/>
        <v>6.5705855651384537E-2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39,143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28,173</v>
      </c>
      <c r="P8" s="69"/>
      <c r="S8" s="111" t="s">
        <v>87</v>
      </c>
      <c r="T8" s="112"/>
      <c r="U8" s="112"/>
      <c r="V8" s="112">
        <v>40502</v>
      </c>
      <c r="W8" s="112">
        <v>41341.07</v>
      </c>
      <c r="X8" s="112">
        <v>42095</v>
      </c>
      <c r="Y8" s="112">
        <v>42025.69</v>
      </c>
      <c r="Z8" s="112">
        <v>44194</v>
      </c>
      <c r="AB8" s="113" t="str">
        <f>TEXT(Z8,"$###,###")</f>
        <v>$44,194</v>
      </c>
      <c r="AD8" s="114">
        <f t="shared" si="0"/>
        <v>5.1594869709456148E-2</v>
      </c>
      <c r="AF8" s="114">
        <f t="shared" si="1"/>
        <v>9.1155992296676702E-2</v>
      </c>
    </row>
    <row r="9" spans="1:32" x14ac:dyDescent="0.25">
      <c r="A9" s="32" t="s">
        <v>15</v>
      </c>
      <c r="B9" s="73"/>
      <c r="C9" s="74"/>
      <c r="D9" s="75">
        <f>AD104</f>
        <v>72.876376363589912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50.076314201540484</v>
      </c>
      <c r="P9" s="76" t="s">
        <v>88</v>
      </c>
      <c r="S9" s="111" t="s">
        <v>7</v>
      </c>
      <c r="T9" s="112"/>
      <c r="U9" s="112"/>
      <c r="V9" s="112">
        <v>1359456843</v>
      </c>
      <c r="W9" s="112">
        <v>1388064722</v>
      </c>
      <c r="X9" s="112">
        <v>1425580374</v>
      </c>
      <c r="Y9" s="112">
        <v>1504747939</v>
      </c>
      <c r="Z9" s="112">
        <v>1588509460</v>
      </c>
      <c r="AB9" s="113" t="str">
        <f>TEXT(Z9/1000000,"$#,###.0")&amp;" mil"</f>
        <v>$1,588.5 mil</v>
      </c>
      <c r="AD9" s="114">
        <f t="shared" si="0"/>
        <v>5.5664818558026852E-2</v>
      </c>
      <c r="AF9" s="114">
        <f t="shared" si="1"/>
        <v>0.1684883328068989</v>
      </c>
    </row>
    <row r="10" spans="1:32" x14ac:dyDescent="0.25">
      <c r="A10" s="32" t="s">
        <v>18</v>
      </c>
      <c r="B10" s="73"/>
      <c r="C10" s="74"/>
      <c r="D10" s="75">
        <f>AD105</f>
        <v>18.994456224612318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49.920136300713445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91.715472260675114</v>
      </c>
      <c r="P11" s="76" t="s">
        <v>88</v>
      </c>
      <c r="S11" s="111" t="s">
        <v>30</v>
      </c>
      <c r="T11" s="116"/>
      <c r="U11" s="116"/>
      <c r="V11" s="116">
        <v>31744</v>
      </c>
      <c r="W11" s="116">
        <v>31390</v>
      </c>
      <c r="X11" s="116">
        <v>32499</v>
      </c>
      <c r="Y11" s="116">
        <v>33953</v>
      </c>
      <c r="Z11" s="116">
        <v>34680</v>
      </c>
    </row>
    <row r="12" spans="1:32" ht="28.5" customHeight="1" x14ac:dyDescent="0.25">
      <c r="A12" s="32" t="s">
        <v>20</v>
      </c>
      <c r="B12" s="74"/>
      <c r="C12" s="74"/>
      <c r="D12" s="75">
        <f>AD108</f>
        <v>14.132795135784177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15.830759947467431</v>
      </c>
      <c r="P12" s="76" t="s">
        <v>88</v>
      </c>
      <c r="S12" s="111" t="s">
        <v>31</v>
      </c>
      <c r="T12" s="116"/>
      <c r="U12" s="116"/>
      <c r="V12" s="116">
        <v>3929</v>
      </c>
      <c r="W12" s="116">
        <v>3914</v>
      </c>
      <c r="X12" s="116">
        <v>4025</v>
      </c>
      <c r="Y12" s="116">
        <v>4266</v>
      </c>
      <c r="Z12" s="116">
        <v>4464</v>
      </c>
    </row>
    <row r="13" spans="1:32" ht="15" customHeight="1" x14ac:dyDescent="0.25">
      <c r="A13" s="32" t="s">
        <v>21</v>
      </c>
      <c r="B13" s="74"/>
      <c r="C13" s="74"/>
      <c r="D13" s="75">
        <f>AD109</f>
        <v>13.294841989627775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41.4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22.405027718876937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16.078528827037776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42.022839332703164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83.921471172962228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198</v>
      </c>
      <c r="Z15" s="116">
        <v>188</v>
      </c>
      <c r="AB15" s="121">
        <f t="shared" ref="AB15:AB34" si="2">IF(Z15="np",0,Z15/$Z$34)</f>
        <v>4.8036385006515574E-3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187</v>
      </c>
      <c r="Z16" s="116">
        <v>185</v>
      </c>
      <c r="AB16" s="121">
        <f t="shared" si="2"/>
        <v>4.7269846947900962E-3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1894</v>
      </c>
      <c r="Z17" s="116">
        <v>1907</v>
      </c>
      <c r="AB17" s="121">
        <f t="shared" si="2"/>
        <v>4.872626925926872E-2</v>
      </c>
    </row>
    <row r="18" spans="1:28" x14ac:dyDescent="0.25">
      <c r="A18" s="65" t="str">
        <f>$S$1&amp;" ("&amp;$V$2&amp;" to "&amp;$Z$2&amp;")"</f>
        <v>Campbelltown (2014-15 to 2018-19)</v>
      </c>
      <c r="B18" s="65"/>
      <c r="C18" s="65"/>
      <c r="D18" s="65"/>
      <c r="E18" s="65"/>
      <c r="F18" s="65"/>
      <c r="G18" s="65" t="str">
        <f>$S$1&amp;" ("&amp;$V$2&amp;" to "&amp;$Z$2&amp;")"</f>
        <v>Campbelltown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284</v>
      </c>
      <c r="Z18" s="116">
        <v>301</v>
      </c>
      <c r="AB18" s="121">
        <f t="shared" si="2"/>
        <v>7.6909318547665889E-3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2279</v>
      </c>
      <c r="Z19" s="116">
        <v>2287</v>
      </c>
      <c r="AB19" s="121">
        <f t="shared" si="2"/>
        <v>5.8435751335053784E-2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1338</v>
      </c>
      <c r="Z20" s="116">
        <v>1427</v>
      </c>
      <c r="AB20" s="121">
        <f t="shared" si="2"/>
        <v>3.6461660321434962E-2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3600</v>
      </c>
      <c r="Z21" s="116">
        <v>3644</v>
      </c>
      <c r="AB21" s="121">
        <f t="shared" si="2"/>
        <v>9.3108822853054649E-2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2677</v>
      </c>
      <c r="Z22" s="116">
        <v>2764</v>
      </c>
      <c r="AB22" s="121">
        <f t="shared" si="2"/>
        <v>7.0623706467026093E-2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1149</v>
      </c>
      <c r="Z23" s="116">
        <v>1218</v>
      </c>
      <c r="AB23" s="121">
        <f t="shared" si="2"/>
        <v>3.1121445179753175E-2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508</v>
      </c>
      <c r="Z24" s="116">
        <v>533</v>
      </c>
      <c r="AB24" s="121">
        <f t="shared" si="2"/>
        <v>1.3618826174719574E-2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1525</v>
      </c>
      <c r="Z25" s="116">
        <v>1556</v>
      </c>
      <c r="AB25" s="121">
        <f t="shared" si="2"/>
        <v>3.9757773973477781E-2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673</v>
      </c>
      <c r="Z26" s="116">
        <v>737</v>
      </c>
      <c r="AB26" s="121">
        <f t="shared" si="2"/>
        <v>1.8831284973298924E-2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2998</v>
      </c>
      <c r="Z27" s="116">
        <v>3161</v>
      </c>
      <c r="AB27" s="121">
        <f t="shared" si="2"/>
        <v>8.0767560109359426E-2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3240</v>
      </c>
      <c r="Z28" s="116">
        <v>3425</v>
      </c>
      <c r="AB28" s="121">
        <f t="shared" si="2"/>
        <v>8.7513095025168006E-2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2429</v>
      </c>
      <c r="Z29" s="116">
        <v>2650</v>
      </c>
      <c r="AB29" s="121">
        <f t="shared" si="2"/>
        <v>6.7710861844290565E-2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4087</v>
      </c>
      <c r="Z30" s="116">
        <v>3964</v>
      </c>
      <c r="AB30" s="121">
        <f t="shared" si="2"/>
        <v>0.10128522881161049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4947</v>
      </c>
      <c r="Z31" s="116">
        <v>5282</v>
      </c>
      <c r="AB31" s="121">
        <f t="shared" si="2"/>
        <v>0.13496180085341236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690</v>
      </c>
      <c r="Z32" s="116">
        <v>713</v>
      </c>
      <c r="AB32" s="121">
        <f t="shared" si="2"/>
        <v>1.8218054526407235E-2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1366</v>
      </c>
      <c r="Z33" s="116">
        <v>1400</v>
      </c>
      <c r="AB33" s="121">
        <f t="shared" si="2"/>
        <v>3.5771776068681808E-2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38219</v>
      </c>
      <c r="Z34" s="124">
        <v>39137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23639</v>
      </c>
      <c r="AB37" s="136">
        <f>Z37/Z40*100</f>
        <v>83.921471172962228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4529</v>
      </c>
      <c r="AB38" s="136">
        <f>Z38/Z40*100</f>
        <v>16.078528827037776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28168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12</v>
      </c>
      <c r="X44" s="116">
        <v>6</v>
      </c>
      <c r="Y44" s="116">
        <v>14</v>
      </c>
      <c r="Z44" s="116">
        <v>17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248</v>
      </c>
      <c r="X45" s="116">
        <v>254</v>
      </c>
      <c r="Y45" s="116">
        <v>296</v>
      </c>
      <c r="Z45" s="116">
        <v>316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880</v>
      </c>
      <c r="X46" s="116">
        <v>914</v>
      </c>
      <c r="Y46" s="116">
        <v>954</v>
      </c>
      <c r="Z46" s="116">
        <v>1055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1644</v>
      </c>
      <c r="X47" s="116">
        <v>1687</v>
      </c>
      <c r="Y47" s="116">
        <v>1859</v>
      </c>
      <c r="Z47" s="116">
        <v>1854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2115</v>
      </c>
      <c r="X48" s="116">
        <v>2171</v>
      </c>
      <c r="Y48" s="116">
        <v>2302</v>
      </c>
      <c r="Z48" s="116">
        <v>2375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Campbelltown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2023</v>
      </c>
      <c r="X49" s="116">
        <v>2207</v>
      </c>
      <c r="Y49" s="116">
        <v>2231</v>
      </c>
      <c r="Z49" s="116">
        <v>2295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1892</v>
      </c>
      <c r="X50" s="116">
        <v>2033</v>
      </c>
      <c r="Y50" s="116">
        <v>2172</v>
      </c>
      <c r="Z50" s="116">
        <v>2176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1895</v>
      </c>
      <c r="X51" s="116">
        <v>1855</v>
      </c>
      <c r="Y51" s="116">
        <v>1905</v>
      </c>
      <c r="Z51" s="116">
        <v>1992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1893</v>
      </c>
      <c r="X52" s="116">
        <v>1840</v>
      </c>
      <c r="Y52" s="116">
        <v>1936</v>
      </c>
      <c r="Z52" s="116">
        <v>1906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1684</v>
      </c>
      <c r="X53" s="116">
        <v>1700</v>
      </c>
      <c r="Y53" s="116">
        <v>1680</v>
      </c>
      <c r="Z53" s="116">
        <v>1651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1307</v>
      </c>
      <c r="X54" s="116">
        <v>1417</v>
      </c>
      <c r="Y54" s="116">
        <v>1521</v>
      </c>
      <c r="Z54" s="116">
        <v>1484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950</v>
      </c>
      <c r="X55" s="116">
        <v>978</v>
      </c>
      <c r="Y55" s="116">
        <v>1038</v>
      </c>
      <c r="Z55" s="116">
        <v>1087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592</v>
      </c>
      <c r="X56" s="116">
        <v>563</v>
      </c>
      <c r="Y56" s="116">
        <v>624</v>
      </c>
      <c r="Z56" s="116">
        <v>578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227</v>
      </c>
      <c r="X57" s="116">
        <v>265</v>
      </c>
      <c r="Y57" s="116">
        <v>274</v>
      </c>
      <c r="Z57" s="116">
        <v>316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134</v>
      </c>
      <c r="X58" s="116">
        <v>131</v>
      </c>
      <c r="Y58" s="116">
        <v>120</v>
      </c>
      <c r="Z58" s="116">
        <v>118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57</v>
      </c>
      <c r="X59" s="116">
        <v>62</v>
      </c>
      <c r="Y59" s="116">
        <v>67</v>
      </c>
      <c r="Z59" s="116">
        <v>76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34</v>
      </c>
      <c r="X60" s="116">
        <v>33</v>
      </c>
      <c r="Y60" s="116">
        <v>39</v>
      </c>
      <c r="Z60" s="116">
        <v>33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17582</v>
      </c>
      <c r="X61" s="116">
        <v>18117</v>
      </c>
      <c r="Y61" s="116">
        <v>19032</v>
      </c>
      <c r="Z61" s="116">
        <v>19336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18</v>
      </c>
      <c r="X63" s="116">
        <v>11</v>
      </c>
      <c r="Y63" s="116">
        <v>23</v>
      </c>
      <c r="Z63" s="116">
        <v>14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Campbelltown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367</v>
      </c>
      <c r="X64" s="116">
        <v>346</v>
      </c>
      <c r="Y64" s="116">
        <v>321</v>
      </c>
      <c r="Z64" s="116">
        <v>367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1019</v>
      </c>
      <c r="X65" s="116">
        <v>1025</v>
      </c>
      <c r="Y65" s="116">
        <v>1120</v>
      </c>
      <c r="Z65" s="116">
        <v>1190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1716</v>
      </c>
      <c r="X66" s="116">
        <v>1887</v>
      </c>
      <c r="Y66" s="116">
        <v>1978</v>
      </c>
      <c r="Z66" s="116">
        <v>1992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2062</v>
      </c>
      <c r="X67" s="116">
        <v>2075</v>
      </c>
      <c r="Y67" s="116">
        <v>2289</v>
      </c>
      <c r="Z67" s="116">
        <v>2375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1987</v>
      </c>
      <c r="X68" s="116">
        <v>2097</v>
      </c>
      <c r="Y68" s="116">
        <v>2093</v>
      </c>
      <c r="Z68" s="116">
        <v>2144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1710</v>
      </c>
      <c r="X69" s="116">
        <v>1847</v>
      </c>
      <c r="Y69" s="116">
        <v>2071</v>
      </c>
      <c r="Z69" s="116">
        <v>2096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1735</v>
      </c>
      <c r="X70" s="116">
        <v>1758</v>
      </c>
      <c r="Y70" s="116">
        <v>1798</v>
      </c>
      <c r="Z70" s="116">
        <v>1877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1938</v>
      </c>
      <c r="X71" s="116">
        <v>2060</v>
      </c>
      <c r="Y71" s="116">
        <v>2066</v>
      </c>
      <c r="Z71" s="116">
        <v>2078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1758</v>
      </c>
      <c r="X72" s="116">
        <v>1783</v>
      </c>
      <c r="Y72" s="116">
        <v>1837</v>
      </c>
      <c r="Z72" s="116">
        <v>1869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1537</v>
      </c>
      <c r="X73" s="116">
        <v>1577</v>
      </c>
      <c r="Y73" s="116">
        <v>1623</v>
      </c>
      <c r="Z73" s="116">
        <v>1673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956</v>
      </c>
      <c r="X74" s="116">
        <v>1019</v>
      </c>
      <c r="Y74" s="116">
        <v>1015</v>
      </c>
      <c r="Z74" s="116">
        <v>1142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519</v>
      </c>
      <c r="X75" s="116">
        <v>510</v>
      </c>
      <c r="Y75" s="116">
        <v>496</v>
      </c>
      <c r="Z75" s="116">
        <v>511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192</v>
      </c>
      <c r="X76" s="116">
        <v>213</v>
      </c>
      <c r="Y76" s="116">
        <v>234</v>
      </c>
      <c r="Z76" s="116">
        <v>259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95</v>
      </c>
      <c r="X77" s="116">
        <v>104</v>
      </c>
      <c r="Y77" s="116">
        <v>124</v>
      </c>
      <c r="Z77" s="116">
        <v>113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55</v>
      </c>
      <c r="X78" s="116">
        <v>46</v>
      </c>
      <c r="Y78" s="116">
        <v>49</v>
      </c>
      <c r="Z78" s="116">
        <v>41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50</v>
      </c>
      <c r="X79" s="116">
        <v>49</v>
      </c>
      <c r="Y79" s="116">
        <v>51</v>
      </c>
      <c r="Z79" s="116">
        <v>44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17720</v>
      </c>
      <c r="X80" s="116">
        <v>18407</v>
      </c>
      <c r="Y80" s="116">
        <v>19187</v>
      </c>
      <c r="Z80" s="116">
        <v>19800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Campbelltown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1533</v>
      </c>
      <c r="X83" s="116">
        <v>1569</v>
      </c>
      <c r="Y83" s="116">
        <v>1653</v>
      </c>
      <c r="Z83" s="116">
        <v>1665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2656</v>
      </c>
      <c r="X84" s="116">
        <v>2732</v>
      </c>
      <c r="Y84" s="116">
        <v>2879</v>
      </c>
      <c r="Z84" s="116">
        <v>2994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39,143</v>
      </c>
      <c r="D85" s="98">
        <f t="shared" ref="D85:D90" si="4">AD4</f>
        <v>2.4176456736178409E-2</v>
      </c>
      <c r="E85" s="99">
        <f t="shared" ref="E85:E90" si="5">AD4</f>
        <v>2.4176456736178409E-2</v>
      </c>
      <c r="F85" s="98">
        <f t="shared" ref="F85:F90" si="6">AF4</f>
        <v>9.7364732268012233E-2</v>
      </c>
      <c r="G85" s="99">
        <f t="shared" ref="G85:G90" si="7">AF4</f>
        <v>9.7364732268012233E-2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1758</v>
      </c>
      <c r="X85" s="116">
        <v>1762</v>
      </c>
      <c r="Y85" s="116">
        <v>1840</v>
      </c>
      <c r="Z85" s="116">
        <v>1912</v>
      </c>
    </row>
    <row r="86" spans="1:30" ht="15" customHeight="1" x14ac:dyDescent="0.25">
      <c r="A86" s="100" t="s">
        <v>4</v>
      </c>
      <c r="B86" s="51"/>
      <c r="C86" s="101" t="str">
        <f t="shared" si="3"/>
        <v>19,340</v>
      </c>
      <c r="D86" s="98">
        <f t="shared" si="4"/>
        <v>1.6183270281630913E-2</v>
      </c>
      <c r="E86" s="99">
        <f t="shared" si="5"/>
        <v>1.6183270281630913E-2</v>
      </c>
      <c r="F86" s="98">
        <f t="shared" si="6"/>
        <v>8.9945897204688929E-2</v>
      </c>
      <c r="G86" s="99">
        <f t="shared" si="7"/>
        <v>8.9945897204688929E-2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794</v>
      </c>
      <c r="X86" s="116">
        <v>824</v>
      </c>
      <c r="Y86" s="116">
        <v>834</v>
      </c>
      <c r="Z86" s="116">
        <v>901</v>
      </c>
    </row>
    <row r="87" spans="1:30" ht="15" customHeight="1" x14ac:dyDescent="0.25">
      <c r="A87" s="100" t="s">
        <v>5</v>
      </c>
      <c r="B87" s="51"/>
      <c r="C87" s="101" t="str">
        <f t="shared" si="3"/>
        <v>19,802</v>
      </c>
      <c r="D87" s="98">
        <f t="shared" si="4"/>
        <v>3.205295251993534E-2</v>
      </c>
      <c r="E87" s="99">
        <f t="shared" si="5"/>
        <v>3.205295251993534E-2</v>
      </c>
      <c r="F87" s="98">
        <f t="shared" si="6"/>
        <v>0.10465246011380125</v>
      </c>
      <c r="G87" s="99">
        <f t="shared" si="7"/>
        <v>0.10465246011380125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897</v>
      </c>
      <c r="X87" s="116">
        <v>910</v>
      </c>
      <c r="Y87" s="116">
        <v>920</v>
      </c>
      <c r="Z87" s="116">
        <v>912</v>
      </c>
    </row>
    <row r="88" spans="1:30" ht="15" customHeight="1" x14ac:dyDescent="0.25">
      <c r="A88" s="51" t="s">
        <v>6</v>
      </c>
      <c r="B88" s="51"/>
      <c r="C88" s="101" t="str">
        <f t="shared" si="3"/>
        <v>28,173</v>
      </c>
      <c r="D88" s="98">
        <f t="shared" si="4"/>
        <v>2.6114510489510412E-2</v>
      </c>
      <c r="E88" s="99">
        <f t="shared" si="5"/>
        <v>2.6114510489510412E-2</v>
      </c>
      <c r="F88" s="98">
        <f t="shared" si="6"/>
        <v>6.5705855651384537E-2</v>
      </c>
      <c r="G88" s="99">
        <f t="shared" si="7"/>
        <v>6.5705855651384537E-2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883</v>
      </c>
      <c r="X88" s="116">
        <v>872</v>
      </c>
      <c r="Y88" s="116">
        <v>952</v>
      </c>
      <c r="Z88" s="116">
        <v>983</v>
      </c>
    </row>
    <row r="89" spans="1:30" ht="15" customHeight="1" x14ac:dyDescent="0.25">
      <c r="A89" s="51" t="s">
        <v>102</v>
      </c>
      <c r="B89" s="51"/>
      <c r="C89" s="101" t="str">
        <f t="shared" si="3"/>
        <v>$44,194</v>
      </c>
      <c r="D89" s="98">
        <f t="shared" si="4"/>
        <v>5.1594869709456148E-2</v>
      </c>
      <c r="E89" s="99">
        <f t="shared" si="5"/>
        <v>5.1594869709456148E-2</v>
      </c>
      <c r="F89" s="98">
        <f t="shared" si="6"/>
        <v>9.1155992296676702E-2</v>
      </c>
      <c r="G89" s="99">
        <f t="shared" si="7"/>
        <v>9.1155992296676702E-2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708</v>
      </c>
      <c r="X89" s="116">
        <v>680</v>
      </c>
      <c r="Y89" s="116">
        <v>736</v>
      </c>
      <c r="Z89" s="116">
        <v>750</v>
      </c>
    </row>
    <row r="90" spans="1:30" ht="15" customHeight="1" x14ac:dyDescent="0.25">
      <c r="A90" s="51" t="s">
        <v>7</v>
      </c>
      <c r="B90" s="51"/>
      <c r="C90" s="101" t="str">
        <f t="shared" si="3"/>
        <v>$1,588.5 mil</v>
      </c>
      <c r="D90" s="98">
        <f t="shared" si="4"/>
        <v>5.5664818558026852E-2</v>
      </c>
      <c r="E90" s="99">
        <f t="shared" si="5"/>
        <v>5.5664818558026852E-2</v>
      </c>
      <c r="F90" s="98">
        <f t="shared" si="6"/>
        <v>0.1684883328068989</v>
      </c>
      <c r="G90" s="99">
        <f t="shared" si="7"/>
        <v>0.1684883328068989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1101</v>
      </c>
      <c r="X90" s="116">
        <v>1154</v>
      </c>
      <c r="Y90" s="116">
        <v>1255</v>
      </c>
      <c r="Z90" s="116">
        <v>1253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13279</v>
      </c>
      <c r="X91" s="116">
        <v>13387</v>
      </c>
      <c r="Y91" s="116">
        <v>13833</v>
      </c>
      <c r="Z91" s="116">
        <v>14109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980</v>
      </c>
      <c r="X93" s="116">
        <v>1057</v>
      </c>
      <c r="Y93" s="116">
        <v>1122</v>
      </c>
      <c r="Z93" s="116">
        <v>1196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3113</v>
      </c>
      <c r="X94" s="116">
        <v>3279</v>
      </c>
      <c r="Y94" s="116">
        <v>3373</v>
      </c>
      <c r="Z94" s="116">
        <v>3485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384</v>
      </c>
      <c r="X95" s="116">
        <v>412</v>
      </c>
      <c r="Y95" s="116">
        <v>431</v>
      </c>
      <c r="Z95" s="116">
        <v>440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1666</v>
      </c>
      <c r="X96" s="116">
        <v>1718</v>
      </c>
      <c r="Y96" s="116">
        <v>1866</v>
      </c>
      <c r="Z96" s="116">
        <v>1994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2535</v>
      </c>
      <c r="X97" s="116">
        <v>2617</v>
      </c>
      <c r="Y97" s="116">
        <v>2657</v>
      </c>
      <c r="Z97" s="116">
        <v>2680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1380</v>
      </c>
      <c r="X98" s="116">
        <v>1372</v>
      </c>
      <c r="Y98" s="116">
        <v>1436</v>
      </c>
      <c r="Z98" s="116">
        <v>1456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42</v>
      </c>
      <c r="X99" s="116">
        <v>50</v>
      </c>
      <c r="Y99" s="116">
        <v>48</v>
      </c>
      <c r="Z99" s="116">
        <v>46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551</v>
      </c>
      <c r="X100" s="116">
        <v>568</v>
      </c>
      <c r="Y100" s="116">
        <v>613</v>
      </c>
      <c r="Z100" s="116">
        <v>652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13056</v>
      </c>
      <c r="X101" s="116">
        <v>13282</v>
      </c>
      <c r="Y101" s="116">
        <v>13623</v>
      </c>
      <c r="Z101" s="116">
        <v>14060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24812</v>
      </c>
      <c r="X104" s="116">
        <v>26276</v>
      </c>
      <c r="Y104" s="116">
        <v>27503</v>
      </c>
      <c r="Z104" s="116">
        <v>28526</v>
      </c>
      <c r="AB104" s="113" t="str">
        <f>TEXT(Z104,"###,###")</f>
        <v>28,526</v>
      </c>
      <c r="AD104" s="134">
        <f>Z104/($Z$4)*100</f>
        <v>72.876376363589912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7149</v>
      </c>
      <c r="X105" s="116">
        <v>7323</v>
      </c>
      <c r="Y105" s="116">
        <v>7431</v>
      </c>
      <c r="Z105" s="116">
        <v>7435</v>
      </c>
      <c r="AB105" s="113" t="str">
        <f>TEXT(Z105,"###,###")</f>
        <v>7,435</v>
      </c>
      <c r="AD105" s="134">
        <f>Z105/($Z$4)*100</f>
        <v>18.994456224612318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31961</v>
      </c>
      <c r="X106" s="124">
        <v>33599</v>
      </c>
      <c r="Y106" s="124">
        <v>34934</v>
      </c>
      <c r="Z106" s="124">
        <v>35961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4469</v>
      </c>
      <c r="X108" s="116">
        <v>5027</v>
      </c>
      <c r="Y108" s="116">
        <v>6191</v>
      </c>
      <c r="Z108" s="116">
        <v>5532</v>
      </c>
      <c r="AB108" s="113" t="str">
        <f>TEXT(Z108,"###,###")</f>
        <v>5,532</v>
      </c>
      <c r="AD108" s="134">
        <f>Z108/($Z$4)*100</f>
        <v>14.132795135784177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4891</v>
      </c>
      <c r="X109" s="116">
        <v>5142</v>
      </c>
      <c r="Y109" s="116">
        <v>5137</v>
      </c>
      <c r="Z109" s="116">
        <v>5204</v>
      </c>
      <c r="AB109" s="113" t="str">
        <f>TEXT(Z109,"###,###")</f>
        <v>5,204</v>
      </c>
      <c r="AD109" s="134">
        <f>Z109/($Z$4)*100</f>
        <v>13.294841989627775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7729</v>
      </c>
      <c r="X110" s="116">
        <v>7920</v>
      </c>
      <c r="Y110" s="116">
        <v>8131</v>
      </c>
      <c r="Z110" s="116">
        <v>8770</v>
      </c>
      <c r="AB110" s="113" t="str">
        <f>TEXT(Z110,"###,###")</f>
        <v>8,770</v>
      </c>
      <c r="AD110" s="134">
        <f>Z110/($Z$4)*100</f>
        <v>22.405027718876937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14881</v>
      </c>
      <c r="X111" s="116">
        <v>15510</v>
      </c>
      <c r="Y111" s="116">
        <v>15476</v>
      </c>
      <c r="Z111" s="116">
        <v>16449</v>
      </c>
      <c r="AB111" s="113" t="str">
        <f>TEXT(Z111,"###,###")</f>
        <v>16,449</v>
      </c>
      <c r="AD111" s="134">
        <f>Z111/($Z$4)*100</f>
        <v>42.022839332703164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35302</v>
      </c>
      <c r="X112" s="116">
        <v>36524</v>
      </c>
      <c r="Y112" s="116">
        <v>38219</v>
      </c>
      <c r="Z112" s="116">
        <v>39143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38.46</v>
      </c>
      <c r="W118" s="135">
        <v>42.62</v>
      </c>
      <c r="X118" s="135">
        <v>41.61</v>
      </c>
      <c r="Y118" s="135">
        <v>41.54</v>
      </c>
      <c r="Z118" s="135">
        <v>41.37</v>
      </c>
      <c r="AB118" s="113" t="str">
        <f>TEXT(Z118,"##.0")</f>
        <v>41.4</v>
      </c>
    </row>
    <row r="120" spans="19:32" x14ac:dyDescent="0.25">
      <c r="S120" s="105" t="s">
        <v>104</v>
      </c>
      <c r="T120" s="116"/>
      <c r="U120" s="116"/>
      <c r="V120" s="116">
        <v>22510</v>
      </c>
      <c r="W120" s="116">
        <v>22423</v>
      </c>
      <c r="X120" s="116">
        <v>22644</v>
      </c>
      <c r="Y120" s="116">
        <v>23190</v>
      </c>
      <c r="Z120" s="116">
        <v>23711</v>
      </c>
      <c r="AB120" s="113" t="str">
        <f>TEXT(Z120,"###,###")</f>
        <v>23,711</v>
      </c>
    </row>
    <row r="121" spans="19:32" x14ac:dyDescent="0.25">
      <c r="S121" s="105" t="s">
        <v>105</v>
      </c>
      <c r="T121" s="116"/>
      <c r="U121" s="116"/>
      <c r="V121" s="116">
        <v>2152</v>
      </c>
      <c r="W121" s="116">
        <v>2185</v>
      </c>
      <c r="X121" s="116">
        <v>2188</v>
      </c>
      <c r="Y121" s="116">
        <v>2248</v>
      </c>
      <c r="Z121" s="116">
        <v>2332</v>
      </c>
      <c r="AB121" s="113" t="str">
        <f>TEXT(Z121,"###,###")</f>
        <v>2,332</v>
      </c>
    </row>
    <row r="122" spans="19:32" x14ac:dyDescent="0.25">
      <c r="S122" s="105" t="s">
        <v>106</v>
      </c>
      <c r="T122" s="116"/>
      <c r="U122" s="116"/>
      <c r="V122" s="116">
        <v>1768</v>
      </c>
      <c r="W122" s="116">
        <v>1729</v>
      </c>
      <c r="X122" s="116">
        <v>1837</v>
      </c>
      <c r="Y122" s="116">
        <v>2020</v>
      </c>
      <c r="Z122" s="116">
        <v>2128</v>
      </c>
      <c r="AB122" s="113" t="str">
        <f>TEXT(Z122,"###,###")</f>
        <v>2,128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24278</v>
      </c>
      <c r="W124" s="116">
        <v>24152</v>
      </c>
      <c r="X124" s="116">
        <v>24481</v>
      </c>
      <c r="Y124" s="116">
        <v>25210</v>
      </c>
      <c r="Z124" s="116">
        <v>25839</v>
      </c>
      <c r="AB124" s="113" t="str">
        <f>TEXT(Z124,"###,###")</f>
        <v>25,839</v>
      </c>
      <c r="AD124" s="131">
        <f>Z124/$Z$7*100</f>
        <v>91.715472260675114</v>
      </c>
    </row>
    <row r="125" spans="19:32" x14ac:dyDescent="0.25">
      <c r="S125" s="105" t="s">
        <v>108</v>
      </c>
      <c r="T125" s="116"/>
      <c r="U125" s="116"/>
      <c r="V125" s="116">
        <v>3920</v>
      </c>
      <c r="W125" s="116">
        <v>3914</v>
      </c>
      <c r="X125" s="116">
        <v>4025</v>
      </c>
      <c r="Y125" s="116">
        <v>4268</v>
      </c>
      <c r="Z125" s="116">
        <v>4460</v>
      </c>
      <c r="AB125" s="113" t="str">
        <f>TEXT(Z125,"###,###")</f>
        <v>4,460</v>
      </c>
      <c r="AD125" s="131">
        <f>Z125/$Z$7*100</f>
        <v>15.830759947467431</v>
      </c>
    </row>
    <row r="127" spans="19:32" x14ac:dyDescent="0.25">
      <c r="S127" s="105" t="s">
        <v>109</v>
      </c>
      <c r="T127" s="116"/>
      <c r="U127" s="116"/>
      <c r="V127" s="116">
        <v>13340</v>
      </c>
      <c r="W127" s="116">
        <v>13279</v>
      </c>
      <c r="X127" s="116">
        <v>13387</v>
      </c>
      <c r="Y127" s="116">
        <v>13833</v>
      </c>
      <c r="Z127" s="116">
        <v>14108</v>
      </c>
      <c r="AB127" s="113" t="str">
        <f>TEXT(Z127,"###,###")</f>
        <v>14,108</v>
      </c>
      <c r="AD127" s="131">
        <f>Z127/$Z$7*100</f>
        <v>50.076314201540484</v>
      </c>
    </row>
    <row r="128" spans="19:32" x14ac:dyDescent="0.25">
      <c r="S128" s="105" t="s">
        <v>110</v>
      </c>
      <c r="T128" s="116"/>
      <c r="U128" s="116"/>
      <c r="V128" s="116">
        <v>13096</v>
      </c>
      <c r="W128" s="116">
        <v>13056</v>
      </c>
      <c r="X128" s="116">
        <v>13282</v>
      </c>
      <c r="Y128" s="116">
        <v>13623</v>
      </c>
      <c r="Z128" s="116">
        <v>14064</v>
      </c>
      <c r="AB128" s="113" t="str">
        <f>TEXT(Z128,"###,###")</f>
        <v>14,064</v>
      </c>
      <c r="AD128" s="131">
        <f>Z128/$Z$7*100</f>
        <v>49.920136300713445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CAF5C44-6119-4DC0-A0BA-082E5BD20E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E873E6F7-525F-4CCD-BD12-29A73F146A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92E04A6F-1584-4077-A4B9-A38C73E3F1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1A1422AB-8BC7-4BB7-9FEA-65F57F5AC5C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27299-5D55-49C0-BBD7-BDF27EA7C2AB}">
  <sheetPr codeName="Sheet7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Ceduna</v>
      </c>
      <c r="T1" s="103"/>
      <c r="U1" s="103"/>
      <c r="V1" s="103"/>
      <c r="W1" s="103"/>
      <c r="X1" s="103"/>
      <c r="Y1" s="104" t="str">
        <f>Y3</f>
        <v>10.11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123</v>
      </c>
      <c r="Y3" s="109" t="s">
        <v>212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10.11 Ceduna,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2805</v>
      </c>
      <c r="W4" s="112">
        <v>2756</v>
      </c>
      <c r="X4" s="112">
        <v>2837</v>
      </c>
      <c r="Y4" s="112">
        <v>3235</v>
      </c>
      <c r="Z4" s="112">
        <v>2946</v>
      </c>
      <c r="AB4" s="113" t="str">
        <f>TEXT(Z4,"###,###")</f>
        <v>2,946</v>
      </c>
      <c r="AD4" s="114">
        <f>Z4/Y4-1</f>
        <v>-8.9335394126738743E-2</v>
      </c>
      <c r="AF4" s="114">
        <f>Z4/V4-1</f>
        <v>5.0267379679144408E-2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1468</v>
      </c>
      <c r="W5" s="112">
        <v>1413</v>
      </c>
      <c r="X5" s="112">
        <v>1492</v>
      </c>
      <c r="Y5" s="112">
        <v>1713</v>
      </c>
      <c r="Z5" s="112">
        <v>1520</v>
      </c>
      <c r="AB5" s="113" t="str">
        <f>TEXT(Z5,"###,###")</f>
        <v>1,520</v>
      </c>
      <c r="AD5" s="114">
        <f t="shared" ref="AD5:AD9" si="0">Z5/Y5-1</f>
        <v>-0.11266783420899007</v>
      </c>
      <c r="AF5" s="114">
        <f t="shared" ref="AF5:AF9" si="1">Z5/V5-1</f>
        <v>3.5422343324250649E-2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1336</v>
      </c>
      <c r="W6" s="112">
        <v>1344</v>
      </c>
      <c r="X6" s="112">
        <v>1345</v>
      </c>
      <c r="Y6" s="112">
        <v>1515</v>
      </c>
      <c r="Z6" s="112">
        <v>1420</v>
      </c>
      <c r="AB6" s="113" t="str">
        <f>TEXT(Z6,"###,###")</f>
        <v>1,420</v>
      </c>
      <c r="AD6" s="114">
        <f t="shared" si="0"/>
        <v>-6.2706270627062688E-2</v>
      </c>
      <c r="AF6" s="114">
        <f t="shared" si="1"/>
        <v>6.2874251497005984E-2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1838</v>
      </c>
      <c r="W7" s="112">
        <v>1819</v>
      </c>
      <c r="X7" s="112">
        <v>1867</v>
      </c>
      <c r="Y7" s="112">
        <v>2167</v>
      </c>
      <c r="Z7" s="112">
        <v>1948</v>
      </c>
      <c r="AB7" s="113" t="str">
        <f>TEXT(Z7,"###,###")</f>
        <v>1,948</v>
      </c>
      <c r="AD7" s="114">
        <f t="shared" si="0"/>
        <v>-0.10106137517305025</v>
      </c>
      <c r="AF7" s="114">
        <f t="shared" si="1"/>
        <v>5.984766050054402E-2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2,946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1,948</v>
      </c>
      <c r="P8" s="69"/>
      <c r="S8" s="111" t="s">
        <v>87</v>
      </c>
      <c r="T8" s="112"/>
      <c r="U8" s="112"/>
      <c r="V8" s="112">
        <v>32754.36</v>
      </c>
      <c r="W8" s="112">
        <v>33734.6</v>
      </c>
      <c r="X8" s="112">
        <v>35846.57</v>
      </c>
      <c r="Y8" s="112">
        <v>33114</v>
      </c>
      <c r="Z8" s="112">
        <v>35555</v>
      </c>
      <c r="AB8" s="113" t="str">
        <f>TEXT(Z8,"$###,###")</f>
        <v>$35,555</v>
      </c>
      <c r="AD8" s="114">
        <f t="shared" si="0"/>
        <v>7.3715044996074175E-2</v>
      </c>
      <c r="AF8" s="114">
        <f t="shared" si="1"/>
        <v>8.5504342017368007E-2</v>
      </c>
    </row>
    <row r="9" spans="1:32" x14ac:dyDescent="0.25">
      <c r="A9" s="32" t="s">
        <v>15</v>
      </c>
      <c r="B9" s="73"/>
      <c r="C9" s="74"/>
      <c r="D9" s="75">
        <f>AD104</f>
        <v>66.123557365919893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51.591375770020534</v>
      </c>
      <c r="P9" s="76" t="s">
        <v>88</v>
      </c>
      <c r="S9" s="111" t="s">
        <v>7</v>
      </c>
      <c r="T9" s="112"/>
      <c r="U9" s="112"/>
      <c r="V9" s="112">
        <v>92127835</v>
      </c>
      <c r="W9" s="112">
        <v>90448229</v>
      </c>
      <c r="X9" s="112">
        <v>97419130</v>
      </c>
      <c r="Y9" s="112">
        <v>105306648</v>
      </c>
      <c r="Z9" s="112">
        <v>100488807</v>
      </c>
      <c r="AB9" s="113" t="str">
        <f>TEXT(Z9/1000000,"$#,###.0")&amp;" mil"</f>
        <v>$100.5 mil</v>
      </c>
      <c r="AD9" s="114">
        <f t="shared" si="0"/>
        <v>-4.5750587370324447E-2</v>
      </c>
      <c r="AF9" s="114">
        <f t="shared" si="1"/>
        <v>9.0754026728186998E-2</v>
      </c>
    </row>
    <row r="10" spans="1:32" x14ac:dyDescent="0.25">
      <c r="A10" s="32" t="s">
        <v>18</v>
      </c>
      <c r="B10" s="73"/>
      <c r="C10" s="74"/>
      <c r="D10" s="75">
        <f>AD105</f>
        <v>19.008825526137134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48.562628336755651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89.630390143737174</v>
      </c>
      <c r="P11" s="76" t="s">
        <v>88</v>
      </c>
      <c r="S11" s="111" t="s">
        <v>30</v>
      </c>
      <c r="T11" s="116"/>
      <c r="U11" s="116"/>
      <c r="V11" s="116">
        <v>2451</v>
      </c>
      <c r="W11" s="116">
        <v>2392</v>
      </c>
      <c r="X11" s="116">
        <v>2449</v>
      </c>
      <c r="Y11" s="116">
        <v>2794</v>
      </c>
      <c r="Z11" s="116">
        <v>2519</v>
      </c>
    </row>
    <row r="12" spans="1:32" ht="28.5" customHeight="1" x14ac:dyDescent="0.25">
      <c r="A12" s="32" t="s">
        <v>20</v>
      </c>
      <c r="B12" s="74"/>
      <c r="C12" s="74"/>
      <c r="D12" s="75">
        <f>AD108</f>
        <v>14.222674813306178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21.868583162217657</v>
      </c>
      <c r="P12" s="76" t="s">
        <v>88</v>
      </c>
      <c r="S12" s="111" t="s">
        <v>31</v>
      </c>
      <c r="T12" s="116"/>
      <c r="U12" s="116"/>
      <c r="V12" s="116">
        <v>348</v>
      </c>
      <c r="W12" s="116">
        <v>363</v>
      </c>
      <c r="X12" s="116">
        <v>388</v>
      </c>
      <c r="Y12" s="116">
        <v>440</v>
      </c>
      <c r="Z12" s="116">
        <v>426</v>
      </c>
    </row>
    <row r="13" spans="1:32" ht="15" customHeight="1" x14ac:dyDescent="0.25">
      <c r="A13" s="32" t="s">
        <v>21</v>
      </c>
      <c r="B13" s="74"/>
      <c r="C13" s="74"/>
      <c r="D13" s="75">
        <f>AD109</f>
        <v>15.105227427019688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42.1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25.831636116768497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19.794344473007712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29.599456890699255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80.205655526992288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340</v>
      </c>
      <c r="Z15" s="116">
        <v>306</v>
      </c>
      <c r="AB15" s="121">
        <f t="shared" ref="AB15:AB34" si="2">IF(Z15="np",0,Z15/$Z$34)</f>
        <v>0.10386965376782077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78</v>
      </c>
      <c r="Z16" s="116">
        <v>70</v>
      </c>
      <c r="AB16" s="121">
        <f t="shared" si="2"/>
        <v>2.3761031907671419E-2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78</v>
      </c>
      <c r="Z17" s="116">
        <v>61</v>
      </c>
      <c r="AB17" s="121">
        <f t="shared" si="2"/>
        <v>2.0706042090970808E-2</v>
      </c>
    </row>
    <row r="18" spans="1:28" x14ac:dyDescent="0.25">
      <c r="A18" s="65" t="str">
        <f>$S$1&amp;" ("&amp;$V$2&amp;" to "&amp;$Z$2&amp;")"</f>
        <v>Ceduna (2014-15 to 2018-19)</v>
      </c>
      <c r="B18" s="65"/>
      <c r="C18" s="65"/>
      <c r="D18" s="65"/>
      <c r="E18" s="65"/>
      <c r="F18" s="65"/>
      <c r="G18" s="65" t="str">
        <f>$S$1&amp;" ("&amp;$V$2&amp;" to "&amp;$Z$2&amp;")"</f>
        <v>Ceduna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13</v>
      </c>
      <c r="Z18" s="116">
        <v>8</v>
      </c>
      <c r="AB18" s="121">
        <f t="shared" si="2"/>
        <v>2.7155465037338763E-3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157</v>
      </c>
      <c r="Z19" s="116">
        <v>145</v>
      </c>
      <c r="AB19" s="121">
        <f t="shared" si="2"/>
        <v>4.9219280380176512E-2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30</v>
      </c>
      <c r="Z20" s="116">
        <v>40</v>
      </c>
      <c r="AB20" s="121">
        <f t="shared" si="2"/>
        <v>1.3577732518669382E-2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275</v>
      </c>
      <c r="Z21" s="116">
        <v>241</v>
      </c>
      <c r="AB21" s="121">
        <f t="shared" si="2"/>
        <v>8.1805838424983027E-2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187</v>
      </c>
      <c r="Z22" s="116">
        <v>202</v>
      </c>
      <c r="AB22" s="121">
        <f t="shared" si="2"/>
        <v>6.8567549219280377E-2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195</v>
      </c>
      <c r="Z23" s="116">
        <v>174</v>
      </c>
      <c r="AB23" s="121">
        <f t="shared" si="2"/>
        <v>5.9063136456211814E-2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3</v>
      </c>
      <c r="AB24" s="121">
        <f t="shared" si="2"/>
        <v>1.0183299389002036E-3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40</v>
      </c>
      <c r="Z25" s="116">
        <v>34</v>
      </c>
      <c r="AB25" s="121">
        <f t="shared" si="2"/>
        <v>1.1541072640868975E-2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32</v>
      </c>
      <c r="Z26" s="116">
        <v>49</v>
      </c>
      <c r="AB26" s="121">
        <f t="shared" si="2"/>
        <v>1.6632722335369995E-2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62</v>
      </c>
      <c r="Z27" s="116">
        <v>64</v>
      </c>
      <c r="AB27" s="121">
        <f t="shared" si="2"/>
        <v>2.1724372029871011E-2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223</v>
      </c>
      <c r="Z28" s="116">
        <v>196</v>
      </c>
      <c r="AB28" s="121">
        <f t="shared" si="2"/>
        <v>6.6530889341479979E-2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247</v>
      </c>
      <c r="Z29" s="116">
        <v>235</v>
      </c>
      <c r="AB29" s="121">
        <f t="shared" si="2"/>
        <v>7.9769178547182615E-2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271</v>
      </c>
      <c r="Z30" s="116">
        <v>247</v>
      </c>
      <c r="AB30" s="121">
        <f t="shared" si="2"/>
        <v>8.3842498302783439E-2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504</v>
      </c>
      <c r="Z31" s="116">
        <v>450</v>
      </c>
      <c r="AB31" s="121">
        <f t="shared" si="2"/>
        <v>0.15274949083503056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46</v>
      </c>
      <c r="Z32" s="116">
        <v>32</v>
      </c>
      <c r="AB32" s="121">
        <f t="shared" si="2"/>
        <v>1.0862186014935505E-2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146</v>
      </c>
      <c r="Z33" s="116">
        <v>106</v>
      </c>
      <c r="AB33" s="121">
        <f t="shared" si="2"/>
        <v>3.5980991174473863E-2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3229</v>
      </c>
      <c r="Z34" s="124">
        <v>2946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1560</v>
      </c>
      <c r="AB37" s="136">
        <f>Z37/Z40*100</f>
        <v>80.205655526992288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385</v>
      </c>
      <c r="AB38" s="136">
        <f>Z38/Z40*100</f>
        <v>19.794344473007712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1945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7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39</v>
      </c>
      <c r="X45" s="116">
        <v>41</v>
      </c>
      <c r="Y45" s="116">
        <v>45</v>
      </c>
      <c r="Z45" s="116">
        <v>40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98</v>
      </c>
      <c r="X46" s="116">
        <v>116</v>
      </c>
      <c r="Y46" s="116">
        <v>108</v>
      </c>
      <c r="Z46" s="116">
        <v>113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175</v>
      </c>
      <c r="X47" s="116">
        <v>169</v>
      </c>
      <c r="Y47" s="116">
        <v>151</v>
      </c>
      <c r="Z47" s="116">
        <v>164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134</v>
      </c>
      <c r="X48" s="116">
        <v>159</v>
      </c>
      <c r="Y48" s="116">
        <v>201</v>
      </c>
      <c r="Z48" s="116">
        <v>162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Ceduna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131</v>
      </c>
      <c r="X49" s="116">
        <v>133</v>
      </c>
      <c r="Y49" s="116">
        <v>165</v>
      </c>
      <c r="Z49" s="116">
        <v>174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120</v>
      </c>
      <c r="X50" s="116">
        <v>129</v>
      </c>
      <c r="Y50" s="116">
        <v>144</v>
      </c>
      <c r="Z50" s="116">
        <v>121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135</v>
      </c>
      <c r="X51" s="116">
        <v>130</v>
      </c>
      <c r="Y51" s="116">
        <v>136</v>
      </c>
      <c r="Z51" s="116">
        <v>124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142</v>
      </c>
      <c r="X52" s="116">
        <v>166</v>
      </c>
      <c r="Y52" s="116">
        <v>202</v>
      </c>
      <c r="Z52" s="116">
        <v>156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97</v>
      </c>
      <c r="X53" s="116">
        <v>103</v>
      </c>
      <c r="Y53" s="116">
        <v>115</v>
      </c>
      <c r="Z53" s="116">
        <v>117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121</v>
      </c>
      <c r="X54" s="116">
        <v>122</v>
      </c>
      <c r="Y54" s="116">
        <v>145</v>
      </c>
      <c r="Z54" s="116">
        <v>128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106</v>
      </c>
      <c r="X55" s="116">
        <v>105</v>
      </c>
      <c r="Y55" s="116">
        <v>119</v>
      </c>
      <c r="Z55" s="116">
        <v>107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65</v>
      </c>
      <c r="X56" s="116">
        <v>65</v>
      </c>
      <c r="Y56" s="116">
        <v>87</v>
      </c>
      <c r="Z56" s="116">
        <v>70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25</v>
      </c>
      <c r="X57" s="116">
        <v>30</v>
      </c>
      <c r="Y57" s="116">
        <v>44</v>
      </c>
      <c r="Z57" s="116">
        <v>31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8</v>
      </c>
      <c r="X58" s="116">
        <v>14</v>
      </c>
      <c r="Y58" s="116">
        <v>16</v>
      </c>
      <c r="Z58" s="116">
        <v>14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3</v>
      </c>
      <c r="Y59" s="116">
        <v>6</v>
      </c>
      <c r="Z59" s="116">
        <v>7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1409</v>
      </c>
      <c r="X61" s="116">
        <v>1492</v>
      </c>
      <c r="Y61" s="116">
        <v>1715</v>
      </c>
      <c r="Z61" s="116">
        <v>1523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4</v>
      </c>
      <c r="Z63" s="116">
        <v>0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Ceduna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45</v>
      </c>
      <c r="X64" s="116">
        <v>32</v>
      </c>
      <c r="Y64" s="116">
        <v>51</v>
      </c>
      <c r="Z64" s="116">
        <v>50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81</v>
      </c>
      <c r="X65" s="116">
        <v>80</v>
      </c>
      <c r="Y65" s="116">
        <v>102</v>
      </c>
      <c r="Z65" s="116">
        <v>126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124</v>
      </c>
      <c r="X66" s="116">
        <v>105</v>
      </c>
      <c r="Y66" s="116">
        <v>136</v>
      </c>
      <c r="Z66" s="116">
        <v>94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157</v>
      </c>
      <c r="X67" s="116">
        <v>154</v>
      </c>
      <c r="Y67" s="116">
        <v>168</v>
      </c>
      <c r="Z67" s="116">
        <v>164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126</v>
      </c>
      <c r="X68" s="116">
        <v>156</v>
      </c>
      <c r="Y68" s="116">
        <v>137</v>
      </c>
      <c r="Z68" s="116">
        <v>135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126</v>
      </c>
      <c r="X69" s="116">
        <v>131</v>
      </c>
      <c r="Y69" s="116">
        <v>141</v>
      </c>
      <c r="Z69" s="116">
        <v>143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133</v>
      </c>
      <c r="X70" s="116">
        <v>115</v>
      </c>
      <c r="Y70" s="116">
        <v>136</v>
      </c>
      <c r="Z70" s="116">
        <v>127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159</v>
      </c>
      <c r="X71" s="116">
        <v>165</v>
      </c>
      <c r="Y71" s="116">
        <v>153</v>
      </c>
      <c r="Z71" s="116">
        <v>150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114</v>
      </c>
      <c r="X72" s="116">
        <v>125</v>
      </c>
      <c r="Y72" s="116">
        <v>133</v>
      </c>
      <c r="Z72" s="116">
        <v>112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122</v>
      </c>
      <c r="X73" s="116">
        <v>122</v>
      </c>
      <c r="Y73" s="116">
        <v>162</v>
      </c>
      <c r="Z73" s="116">
        <v>131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88</v>
      </c>
      <c r="X74" s="116">
        <v>83</v>
      </c>
      <c r="Y74" s="116">
        <v>101</v>
      </c>
      <c r="Z74" s="116">
        <v>95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44</v>
      </c>
      <c r="X75" s="116">
        <v>42</v>
      </c>
      <c r="Y75" s="116">
        <v>58</v>
      </c>
      <c r="Z75" s="116">
        <v>54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19</v>
      </c>
      <c r="X76" s="116">
        <v>22</v>
      </c>
      <c r="Y76" s="116">
        <v>25</v>
      </c>
      <c r="Z76" s="116">
        <v>20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4</v>
      </c>
      <c r="Y77" s="116">
        <v>10</v>
      </c>
      <c r="Z77" s="116">
        <v>13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4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1344</v>
      </c>
      <c r="X80" s="116">
        <v>1345</v>
      </c>
      <c r="Y80" s="116">
        <v>1519</v>
      </c>
      <c r="Z80" s="116">
        <v>1420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Ceduna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107</v>
      </c>
      <c r="X83" s="116">
        <v>108</v>
      </c>
      <c r="Y83" s="116">
        <v>126</v>
      </c>
      <c r="Z83" s="116">
        <v>118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75</v>
      </c>
      <c r="X84" s="116">
        <v>83</v>
      </c>
      <c r="Y84" s="116">
        <v>79</v>
      </c>
      <c r="Z84" s="116">
        <v>80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2,946</v>
      </c>
      <c r="D85" s="98">
        <f t="shared" ref="D85:D90" si="4">AD4</f>
        <v>-8.9335394126738743E-2</v>
      </c>
      <c r="E85" s="99">
        <f t="shared" ref="E85:E90" si="5">AD4</f>
        <v>-8.9335394126738743E-2</v>
      </c>
      <c r="F85" s="98">
        <f t="shared" ref="F85:F90" si="6">AF4</f>
        <v>5.0267379679144408E-2</v>
      </c>
      <c r="G85" s="99">
        <f t="shared" ref="G85:G90" si="7">AF4</f>
        <v>5.0267379679144408E-2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133</v>
      </c>
      <c r="X85" s="116">
        <v>139</v>
      </c>
      <c r="Y85" s="116">
        <v>158</v>
      </c>
      <c r="Z85" s="116">
        <v>154</v>
      </c>
    </row>
    <row r="86" spans="1:30" ht="15" customHeight="1" x14ac:dyDescent="0.25">
      <c r="A86" s="100" t="s">
        <v>4</v>
      </c>
      <c r="B86" s="51"/>
      <c r="C86" s="101" t="str">
        <f t="shared" si="3"/>
        <v>1,520</v>
      </c>
      <c r="D86" s="98">
        <f t="shared" si="4"/>
        <v>-0.11266783420899007</v>
      </c>
      <c r="E86" s="99">
        <f t="shared" si="5"/>
        <v>-0.11266783420899007</v>
      </c>
      <c r="F86" s="98">
        <f t="shared" si="6"/>
        <v>3.5422343324250649E-2</v>
      </c>
      <c r="G86" s="99">
        <f t="shared" si="7"/>
        <v>3.5422343324250649E-2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66</v>
      </c>
      <c r="X86" s="116">
        <v>73</v>
      </c>
      <c r="Y86" s="116">
        <v>93</v>
      </c>
      <c r="Z86" s="116">
        <v>75</v>
      </c>
    </row>
    <row r="87" spans="1:30" ht="15" customHeight="1" x14ac:dyDescent="0.25">
      <c r="A87" s="100" t="s">
        <v>5</v>
      </c>
      <c r="B87" s="51"/>
      <c r="C87" s="101" t="str">
        <f t="shared" si="3"/>
        <v>1,420</v>
      </c>
      <c r="D87" s="98">
        <f t="shared" si="4"/>
        <v>-6.2706270627062688E-2</v>
      </c>
      <c r="E87" s="99">
        <f t="shared" si="5"/>
        <v>-6.2706270627062688E-2</v>
      </c>
      <c r="F87" s="98">
        <f t="shared" si="6"/>
        <v>6.2874251497005984E-2</v>
      </c>
      <c r="G87" s="99">
        <f t="shared" si="7"/>
        <v>6.2874251497005984E-2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23</v>
      </c>
      <c r="X87" s="116">
        <v>30</v>
      </c>
      <c r="Y87" s="116">
        <v>26</v>
      </c>
      <c r="Z87" s="116">
        <v>30</v>
      </c>
    </row>
    <row r="88" spans="1:30" ht="15" customHeight="1" x14ac:dyDescent="0.25">
      <c r="A88" s="51" t="s">
        <v>6</v>
      </c>
      <c r="B88" s="51"/>
      <c r="C88" s="101" t="str">
        <f t="shared" si="3"/>
        <v>1,948</v>
      </c>
      <c r="D88" s="98">
        <f t="shared" si="4"/>
        <v>-0.10106137517305025</v>
      </c>
      <c r="E88" s="99">
        <f t="shared" si="5"/>
        <v>-0.10106137517305025</v>
      </c>
      <c r="F88" s="98">
        <f t="shared" si="6"/>
        <v>5.984766050054402E-2</v>
      </c>
      <c r="G88" s="99">
        <f t="shared" si="7"/>
        <v>5.984766050054402E-2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31</v>
      </c>
      <c r="X88" s="116">
        <v>32</v>
      </c>
      <c r="Y88" s="116">
        <v>41</v>
      </c>
      <c r="Z88" s="116">
        <v>31</v>
      </c>
    </row>
    <row r="89" spans="1:30" ht="15" customHeight="1" x14ac:dyDescent="0.25">
      <c r="A89" s="51" t="s">
        <v>102</v>
      </c>
      <c r="B89" s="51"/>
      <c r="C89" s="101" t="str">
        <f t="shared" si="3"/>
        <v>$35,555</v>
      </c>
      <c r="D89" s="98">
        <f t="shared" si="4"/>
        <v>7.3715044996074175E-2</v>
      </c>
      <c r="E89" s="99">
        <f t="shared" si="5"/>
        <v>7.3715044996074175E-2</v>
      </c>
      <c r="F89" s="98">
        <f t="shared" si="6"/>
        <v>8.5504342017368007E-2</v>
      </c>
      <c r="G89" s="99">
        <f t="shared" si="7"/>
        <v>8.5504342017368007E-2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113</v>
      </c>
      <c r="X89" s="116">
        <v>119</v>
      </c>
      <c r="Y89" s="116">
        <v>138</v>
      </c>
      <c r="Z89" s="116">
        <v>130</v>
      </c>
    </row>
    <row r="90" spans="1:30" ht="15" customHeight="1" x14ac:dyDescent="0.25">
      <c r="A90" s="51" t="s">
        <v>7</v>
      </c>
      <c r="B90" s="51"/>
      <c r="C90" s="101" t="str">
        <f t="shared" si="3"/>
        <v>$100.5 mil</v>
      </c>
      <c r="D90" s="98">
        <f t="shared" si="4"/>
        <v>-4.5750587370324447E-2</v>
      </c>
      <c r="E90" s="99">
        <f t="shared" si="5"/>
        <v>-4.5750587370324447E-2</v>
      </c>
      <c r="F90" s="98">
        <f t="shared" si="6"/>
        <v>9.0754026728186998E-2</v>
      </c>
      <c r="G90" s="99">
        <f t="shared" si="7"/>
        <v>9.0754026728186998E-2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179</v>
      </c>
      <c r="X90" s="116">
        <v>190</v>
      </c>
      <c r="Y90" s="116">
        <v>199</v>
      </c>
      <c r="Z90" s="116">
        <v>171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953</v>
      </c>
      <c r="X91" s="116">
        <v>987</v>
      </c>
      <c r="Y91" s="116">
        <v>1154</v>
      </c>
      <c r="Z91" s="116">
        <v>1003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62</v>
      </c>
      <c r="X93" s="116">
        <v>66</v>
      </c>
      <c r="Y93" s="116">
        <v>75</v>
      </c>
      <c r="Z93" s="116">
        <v>79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132</v>
      </c>
      <c r="X94" s="116">
        <v>136</v>
      </c>
      <c r="Y94" s="116">
        <v>144</v>
      </c>
      <c r="Z94" s="116">
        <v>124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24</v>
      </c>
      <c r="X95" s="116">
        <v>21</v>
      </c>
      <c r="Y95" s="116">
        <v>17</v>
      </c>
      <c r="Z95" s="116">
        <v>19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203</v>
      </c>
      <c r="X96" s="116">
        <v>199</v>
      </c>
      <c r="Y96" s="116">
        <v>236</v>
      </c>
      <c r="Z96" s="116">
        <v>251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129</v>
      </c>
      <c r="X97" s="116">
        <v>146</v>
      </c>
      <c r="Y97" s="116">
        <v>171</v>
      </c>
      <c r="Z97" s="116">
        <v>148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90</v>
      </c>
      <c r="X98" s="116">
        <v>85</v>
      </c>
      <c r="Y98" s="116">
        <v>87</v>
      </c>
      <c r="Z98" s="116">
        <v>95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7</v>
      </c>
      <c r="X99" s="116">
        <v>8</v>
      </c>
      <c r="Y99" s="116">
        <v>6</v>
      </c>
      <c r="Z99" s="116">
        <v>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75</v>
      </c>
      <c r="X100" s="116">
        <v>73</v>
      </c>
      <c r="Y100" s="116">
        <v>76</v>
      </c>
      <c r="Z100" s="116">
        <v>66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864</v>
      </c>
      <c r="X101" s="116">
        <v>880</v>
      </c>
      <c r="Y101" s="116">
        <v>1016</v>
      </c>
      <c r="Z101" s="116">
        <v>946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1921</v>
      </c>
      <c r="X104" s="116">
        <v>2017</v>
      </c>
      <c r="Y104" s="116">
        <v>2166</v>
      </c>
      <c r="Z104" s="116">
        <v>1948</v>
      </c>
      <c r="AB104" s="113" t="str">
        <f>TEXT(Z104,"###,###")</f>
        <v>1,948</v>
      </c>
      <c r="AD104" s="134">
        <f>Z104/($Z$4)*100</f>
        <v>66.123557365919893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519</v>
      </c>
      <c r="X105" s="116">
        <v>517</v>
      </c>
      <c r="Y105" s="116">
        <v>612</v>
      </c>
      <c r="Z105" s="116">
        <v>560</v>
      </c>
      <c r="AB105" s="113" t="str">
        <f>TEXT(Z105,"###,###")</f>
        <v>560</v>
      </c>
      <c r="AD105" s="134">
        <f>Z105/($Z$4)*100</f>
        <v>19.008825526137134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2440</v>
      </c>
      <c r="X106" s="124">
        <v>2534</v>
      </c>
      <c r="Y106" s="124">
        <v>2778</v>
      </c>
      <c r="Z106" s="124">
        <v>2508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397</v>
      </c>
      <c r="X108" s="116">
        <v>532</v>
      </c>
      <c r="Y108" s="116">
        <v>516</v>
      </c>
      <c r="Z108" s="116">
        <v>419</v>
      </c>
      <c r="AB108" s="113" t="str">
        <f>TEXT(Z108,"###,###")</f>
        <v>419</v>
      </c>
      <c r="AD108" s="134">
        <f>Z108/($Z$4)*100</f>
        <v>14.222674813306178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455</v>
      </c>
      <c r="X109" s="116">
        <v>419</v>
      </c>
      <c r="Y109" s="116">
        <v>459</v>
      </c>
      <c r="Z109" s="116">
        <v>445</v>
      </c>
      <c r="AB109" s="113" t="str">
        <f>TEXT(Z109,"###,###")</f>
        <v>445</v>
      </c>
      <c r="AD109" s="134">
        <f>Z109/($Z$4)*100</f>
        <v>15.105227427019688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798</v>
      </c>
      <c r="X110" s="116">
        <v>782</v>
      </c>
      <c r="Y110" s="116">
        <v>991</v>
      </c>
      <c r="Z110" s="116">
        <v>761</v>
      </c>
      <c r="AB110" s="113" t="str">
        <f>TEXT(Z110,"###,###")</f>
        <v>761</v>
      </c>
      <c r="AD110" s="134">
        <f>Z110/($Z$4)*100</f>
        <v>25.831636116768497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799</v>
      </c>
      <c r="X111" s="116">
        <v>801</v>
      </c>
      <c r="Y111" s="116">
        <v>814</v>
      </c>
      <c r="Z111" s="116">
        <v>872</v>
      </c>
      <c r="AB111" s="113" t="str">
        <f>TEXT(Z111,"###,###")</f>
        <v>872</v>
      </c>
      <c r="AD111" s="134">
        <f>Z111/($Z$4)*100</f>
        <v>29.599456890699255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2756</v>
      </c>
      <c r="X112" s="116">
        <v>2837</v>
      </c>
      <c r="Y112" s="116">
        <v>3234</v>
      </c>
      <c r="Z112" s="116">
        <v>2946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41.4</v>
      </c>
      <c r="W118" s="135">
        <v>38.75</v>
      </c>
      <c r="X118" s="135">
        <v>41.83</v>
      </c>
      <c r="Y118" s="135">
        <v>42.29</v>
      </c>
      <c r="Z118" s="135">
        <v>42.08</v>
      </c>
      <c r="AB118" s="113" t="str">
        <f>TEXT(Z118,"##.0")</f>
        <v>42.1</v>
      </c>
    </row>
    <row r="120" spans="19:32" x14ac:dyDescent="0.25">
      <c r="S120" s="105" t="s">
        <v>104</v>
      </c>
      <c r="T120" s="116"/>
      <c r="U120" s="116"/>
      <c r="V120" s="116">
        <v>1483</v>
      </c>
      <c r="W120" s="116">
        <v>1451</v>
      </c>
      <c r="X120" s="116">
        <v>1479</v>
      </c>
      <c r="Y120" s="116">
        <v>1734</v>
      </c>
      <c r="Z120" s="116">
        <v>1522</v>
      </c>
      <c r="AB120" s="113" t="str">
        <f>TEXT(Z120,"###,###")</f>
        <v>1,522</v>
      </c>
    </row>
    <row r="121" spans="19:32" x14ac:dyDescent="0.25">
      <c r="S121" s="105" t="s">
        <v>105</v>
      </c>
      <c r="T121" s="116"/>
      <c r="U121" s="116"/>
      <c r="V121" s="116">
        <v>176</v>
      </c>
      <c r="W121" s="116">
        <v>181</v>
      </c>
      <c r="X121" s="116">
        <v>185</v>
      </c>
      <c r="Y121" s="116">
        <v>232</v>
      </c>
      <c r="Z121" s="116">
        <v>202</v>
      </c>
      <c r="AB121" s="113" t="str">
        <f>TEXT(Z121,"###,###")</f>
        <v>202</v>
      </c>
    </row>
    <row r="122" spans="19:32" x14ac:dyDescent="0.25">
      <c r="S122" s="105" t="s">
        <v>106</v>
      </c>
      <c r="T122" s="116"/>
      <c r="U122" s="116"/>
      <c r="V122" s="116">
        <v>178</v>
      </c>
      <c r="W122" s="116">
        <v>185</v>
      </c>
      <c r="X122" s="116">
        <v>203</v>
      </c>
      <c r="Y122" s="116">
        <v>204</v>
      </c>
      <c r="Z122" s="116">
        <v>224</v>
      </c>
      <c r="AB122" s="113" t="str">
        <f>TEXT(Z122,"###,###")</f>
        <v>224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1661</v>
      </c>
      <c r="W124" s="116">
        <v>1636</v>
      </c>
      <c r="X124" s="116">
        <v>1682</v>
      </c>
      <c r="Y124" s="116">
        <v>1938</v>
      </c>
      <c r="Z124" s="116">
        <v>1746</v>
      </c>
      <c r="AB124" s="113" t="str">
        <f>TEXT(Z124,"###,###")</f>
        <v>1,746</v>
      </c>
      <c r="AD124" s="131">
        <f>Z124/$Z$7*100</f>
        <v>89.630390143737174</v>
      </c>
    </row>
    <row r="125" spans="19:32" x14ac:dyDescent="0.25">
      <c r="S125" s="105" t="s">
        <v>108</v>
      </c>
      <c r="T125" s="116"/>
      <c r="U125" s="116"/>
      <c r="V125" s="116">
        <v>354</v>
      </c>
      <c r="W125" s="116">
        <v>366</v>
      </c>
      <c r="X125" s="116">
        <v>388</v>
      </c>
      <c r="Y125" s="116">
        <v>436</v>
      </c>
      <c r="Z125" s="116">
        <v>426</v>
      </c>
      <c r="AB125" s="113" t="str">
        <f>TEXT(Z125,"###,###")</f>
        <v>426</v>
      </c>
      <c r="AD125" s="131">
        <f>Z125/$Z$7*100</f>
        <v>21.868583162217657</v>
      </c>
    </row>
    <row r="127" spans="19:32" x14ac:dyDescent="0.25">
      <c r="S127" s="105" t="s">
        <v>109</v>
      </c>
      <c r="T127" s="116"/>
      <c r="U127" s="116"/>
      <c r="V127" s="116">
        <v>971</v>
      </c>
      <c r="W127" s="116">
        <v>950</v>
      </c>
      <c r="X127" s="116">
        <v>987</v>
      </c>
      <c r="Y127" s="116">
        <v>1153</v>
      </c>
      <c r="Z127" s="116">
        <v>1005</v>
      </c>
      <c r="AB127" s="113" t="str">
        <f>TEXT(Z127,"###,###")</f>
        <v>1,005</v>
      </c>
      <c r="AD127" s="131">
        <f>Z127/$Z$7*100</f>
        <v>51.591375770020534</v>
      </c>
    </row>
    <row r="128" spans="19:32" x14ac:dyDescent="0.25">
      <c r="S128" s="105" t="s">
        <v>110</v>
      </c>
      <c r="T128" s="116"/>
      <c r="U128" s="116"/>
      <c r="V128" s="116">
        <v>864</v>
      </c>
      <c r="W128" s="116">
        <v>864</v>
      </c>
      <c r="X128" s="116">
        <v>880</v>
      </c>
      <c r="Y128" s="116">
        <v>1018</v>
      </c>
      <c r="Z128" s="116">
        <v>946</v>
      </c>
      <c r="AB128" s="113" t="str">
        <f>TEXT(Z128,"###,###")</f>
        <v>946</v>
      </c>
      <c r="AD128" s="131">
        <f>Z128/$Z$7*100</f>
        <v>48.562628336755651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A655271-2F67-4D33-AE9D-41952E0A24F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8B4E96FC-7B90-4493-8DA4-307789A7860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672BF223-19CF-41BA-8C74-CD465BE9BF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C186FBAB-8CF2-4C14-A84F-8FE594C7E66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C33EE-423A-49FF-9FCF-1F1AED76B8E3}">
  <sheetPr codeName="Sheet7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Charles Sturt</v>
      </c>
      <c r="T1" s="103"/>
      <c r="U1" s="103"/>
      <c r="V1" s="103"/>
      <c r="W1" s="103"/>
      <c r="X1" s="103"/>
      <c r="Y1" s="104" t="str">
        <f>Y3</f>
        <v>10.12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124</v>
      </c>
      <c r="Y3" s="109" t="s">
        <v>213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10.12 Charles Sturt,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81736</v>
      </c>
      <c r="W4" s="112">
        <v>81820</v>
      </c>
      <c r="X4" s="112">
        <v>85738</v>
      </c>
      <c r="Y4" s="112">
        <v>89349</v>
      </c>
      <c r="Z4" s="112">
        <v>92067</v>
      </c>
      <c r="AB4" s="113" t="str">
        <f>TEXT(Z4,"###,###")</f>
        <v>92,067</v>
      </c>
      <c r="AD4" s="114">
        <f>Z4/Y4-1</f>
        <v>3.0420038276869343E-2</v>
      </c>
      <c r="AF4" s="114">
        <f>Z4/V4-1</f>
        <v>0.12639473426641867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41379</v>
      </c>
      <c r="W5" s="112">
        <v>41380</v>
      </c>
      <c r="X5" s="112">
        <v>43444</v>
      </c>
      <c r="Y5" s="112">
        <v>45329</v>
      </c>
      <c r="Z5" s="112">
        <v>46629</v>
      </c>
      <c r="AB5" s="113" t="str">
        <f>TEXT(Z5,"###,###")</f>
        <v>46,629</v>
      </c>
      <c r="AD5" s="114">
        <f t="shared" ref="AD5:AD9" si="0">Z5/Y5-1</f>
        <v>2.8679211983498432E-2</v>
      </c>
      <c r="AF5" s="114">
        <f t="shared" ref="AF5:AF9" si="1">Z5/V5-1</f>
        <v>0.12687595156963671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40357</v>
      </c>
      <c r="W6" s="112">
        <v>40440</v>
      </c>
      <c r="X6" s="112">
        <v>42294</v>
      </c>
      <c r="Y6" s="112">
        <v>44019</v>
      </c>
      <c r="Z6" s="112">
        <v>45434</v>
      </c>
      <c r="AB6" s="113" t="str">
        <f>TEXT(Z6,"###,###")</f>
        <v>45,434</v>
      </c>
      <c r="AD6" s="114">
        <f t="shared" si="0"/>
        <v>3.2145210022944681E-2</v>
      </c>
      <c r="AF6" s="114">
        <f t="shared" si="1"/>
        <v>0.12580221522908053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59839</v>
      </c>
      <c r="W7" s="112">
        <v>60428</v>
      </c>
      <c r="X7" s="112">
        <v>62033</v>
      </c>
      <c r="Y7" s="112">
        <v>63764</v>
      </c>
      <c r="Z7" s="112">
        <v>65430</v>
      </c>
      <c r="AB7" s="113" t="str">
        <f>TEXT(Z7,"###,###")</f>
        <v>65,430</v>
      </c>
      <c r="AD7" s="114">
        <f t="shared" si="0"/>
        <v>2.6127595508437462E-2</v>
      </c>
      <c r="AF7" s="114">
        <f t="shared" si="1"/>
        <v>9.3434048028877559E-2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92,067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65,430</v>
      </c>
      <c r="P8" s="69"/>
      <c r="S8" s="111" t="s">
        <v>87</v>
      </c>
      <c r="T8" s="112"/>
      <c r="U8" s="112"/>
      <c r="V8" s="112">
        <v>41209</v>
      </c>
      <c r="W8" s="112">
        <v>42918.32</v>
      </c>
      <c r="X8" s="112">
        <v>43354</v>
      </c>
      <c r="Y8" s="112">
        <v>44937.01</v>
      </c>
      <c r="Z8" s="112">
        <v>46735.57</v>
      </c>
      <c r="AB8" s="113" t="str">
        <f>TEXT(Z8,"$###,###")</f>
        <v>$46,736</v>
      </c>
      <c r="AD8" s="114">
        <f t="shared" si="0"/>
        <v>4.0024024740408892E-2</v>
      </c>
      <c r="AF8" s="114">
        <f t="shared" si="1"/>
        <v>0.13411075250552074</v>
      </c>
    </row>
    <row r="9" spans="1:32" x14ac:dyDescent="0.25">
      <c r="A9" s="32" t="s">
        <v>15</v>
      </c>
      <c r="B9" s="73"/>
      <c r="C9" s="74"/>
      <c r="D9" s="75">
        <f>AD104</f>
        <v>74.021093334202277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51.089714198379944</v>
      </c>
      <c r="P9" s="76" t="s">
        <v>88</v>
      </c>
      <c r="S9" s="111" t="s">
        <v>7</v>
      </c>
      <c r="T9" s="112"/>
      <c r="U9" s="112"/>
      <c r="V9" s="112">
        <v>3159269805</v>
      </c>
      <c r="W9" s="112">
        <v>3269854913</v>
      </c>
      <c r="X9" s="112">
        <v>3423509911</v>
      </c>
      <c r="Y9" s="112">
        <v>3552698177</v>
      </c>
      <c r="Z9" s="112">
        <v>3750527672</v>
      </c>
      <c r="AB9" s="113" t="str">
        <f>TEXT(Z9/1000000,"$#,###.0")&amp;" mil"</f>
        <v>$3,750.5 mil</v>
      </c>
      <c r="AD9" s="114">
        <f t="shared" si="0"/>
        <v>5.5684295468930944E-2</v>
      </c>
      <c r="AF9" s="114">
        <f t="shared" si="1"/>
        <v>0.18715016554276209</v>
      </c>
    </row>
    <row r="10" spans="1:32" x14ac:dyDescent="0.25">
      <c r="A10" s="32" t="s">
        <v>18</v>
      </c>
      <c r="B10" s="73"/>
      <c r="C10" s="74"/>
      <c r="D10" s="75">
        <f>AD105</f>
        <v>18.872125734519425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48.908757450710681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93.091853889653066</v>
      </c>
      <c r="P11" s="76" t="s">
        <v>88</v>
      </c>
      <c r="S11" s="111" t="s">
        <v>30</v>
      </c>
      <c r="T11" s="116"/>
      <c r="U11" s="116"/>
      <c r="V11" s="116">
        <v>73775</v>
      </c>
      <c r="W11" s="116">
        <v>73574</v>
      </c>
      <c r="X11" s="116">
        <v>77268</v>
      </c>
      <c r="Y11" s="116">
        <v>80560</v>
      </c>
      <c r="Z11" s="116">
        <v>82732</v>
      </c>
    </row>
    <row r="12" spans="1:32" ht="28.5" customHeight="1" x14ac:dyDescent="0.25">
      <c r="A12" s="32" t="s">
        <v>20</v>
      </c>
      <c r="B12" s="74"/>
      <c r="C12" s="74"/>
      <c r="D12" s="75">
        <f>AD108</f>
        <v>12.717911955423766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14.265627388048296</v>
      </c>
      <c r="P12" s="76" t="s">
        <v>88</v>
      </c>
      <c r="S12" s="111" t="s">
        <v>31</v>
      </c>
      <c r="T12" s="116"/>
      <c r="U12" s="116"/>
      <c r="V12" s="116">
        <v>7963</v>
      </c>
      <c r="W12" s="116">
        <v>8249</v>
      </c>
      <c r="X12" s="116">
        <v>8470</v>
      </c>
      <c r="Y12" s="116">
        <v>8788</v>
      </c>
      <c r="Z12" s="116">
        <v>9331</v>
      </c>
    </row>
    <row r="13" spans="1:32" ht="15" customHeight="1" x14ac:dyDescent="0.25">
      <c r="A13" s="32" t="s">
        <v>21</v>
      </c>
      <c r="B13" s="74"/>
      <c r="C13" s="74"/>
      <c r="D13" s="75">
        <f>AD109</f>
        <v>12.724428948483169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40.8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22.815992700967776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16.262933471901697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44.633799298337081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83.737066528098296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571</v>
      </c>
      <c r="Z15" s="116">
        <v>555</v>
      </c>
      <c r="AB15" s="121">
        <f t="shared" ref="AB15:AB34" si="2">IF(Z15="np",0,Z15/$Z$34)</f>
        <v>6.0282840570894791E-3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483</v>
      </c>
      <c r="Z16" s="116">
        <v>519</v>
      </c>
      <c r="AB16" s="121">
        <f t="shared" si="2"/>
        <v>5.6372602263593512E-3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5788</v>
      </c>
      <c r="Z17" s="116">
        <v>5895</v>
      </c>
      <c r="AB17" s="121">
        <f t="shared" si="2"/>
        <v>6.4030152282058522E-2</v>
      </c>
    </row>
    <row r="18" spans="1:28" x14ac:dyDescent="0.25">
      <c r="A18" s="65" t="str">
        <f>$S$1&amp;" ("&amp;$V$2&amp;" to "&amp;$Z$2&amp;")"</f>
        <v>Charles Sturt (2014-15 to 2018-19)</v>
      </c>
      <c r="B18" s="65"/>
      <c r="C18" s="65"/>
      <c r="D18" s="65"/>
      <c r="E18" s="65"/>
      <c r="F18" s="65"/>
      <c r="G18" s="65" t="str">
        <f>$S$1&amp;" ("&amp;$V$2&amp;" to "&amp;$Z$2&amp;")"</f>
        <v>Charles Sturt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676</v>
      </c>
      <c r="Z18" s="116">
        <v>718</v>
      </c>
      <c r="AB18" s="121">
        <f t="shared" si="2"/>
        <v>7.7987530684508937E-3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5524</v>
      </c>
      <c r="Z19" s="116">
        <v>5660</v>
      </c>
      <c r="AB19" s="121">
        <f t="shared" si="2"/>
        <v>6.1477635609236851E-2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3364</v>
      </c>
      <c r="Z20" s="116">
        <v>3446</v>
      </c>
      <c r="AB20" s="121">
        <f t="shared" si="2"/>
        <v>3.7429670019333956E-2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8442</v>
      </c>
      <c r="Z21" s="116">
        <v>8421</v>
      </c>
      <c r="AB21" s="121">
        <f t="shared" si="2"/>
        <v>9.1466991071622525E-2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6726</v>
      </c>
      <c r="Z22" s="116">
        <v>6864</v>
      </c>
      <c r="AB22" s="121">
        <f t="shared" si="2"/>
        <v>7.455521039254448E-2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3600</v>
      </c>
      <c r="Z23" s="116">
        <v>3838</v>
      </c>
      <c r="AB23" s="121">
        <f t="shared" si="2"/>
        <v>4.1687485065062022E-2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1155</v>
      </c>
      <c r="Z24" s="116">
        <v>1354</v>
      </c>
      <c r="AB24" s="121">
        <f t="shared" si="2"/>
        <v>1.4706840744683163E-2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3163</v>
      </c>
      <c r="Z25" s="116">
        <v>3261</v>
      </c>
      <c r="AB25" s="121">
        <f t="shared" si="2"/>
        <v>3.5420242000304129E-2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1466</v>
      </c>
      <c r="Z26" s="116">
        <v>1588</v>
      </c>
      <c r="AB26" s="121">
        <f t="shared" si="2"/>
        <v>1.7248495644428995E-2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5867</v>
      </c>
      <c r="Z27" s="116">
        <v>6405</v>
      </c>
      <c r="AB27" s="121">
        <f t="shared" si="2"/>
        <v>6.956965655073534E-2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8089</v>
      </c>
      <c r="Z28" s="116">
        <v>8232</v>
      </c>
      <c r="AB28" s="121">
        <f t="shared" si="2"/>
        <v>8.9414115960289364E-2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5932</v>
      </c>
      <c r="Z29" s="116">
        <v>6714</v>
      </c>
      <c r="AB29" s="121">
        <f t="shared" si="2"/>
        <v>7.292594443116894E-2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7907</v>
      </c>
      <c r="Z30" s="116">
        <v>7620</v>
      </c>
      <c r="AB30" s="121">
        <f t="shared" si="2"/>
        <v>8.2766710837877178E-2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10944</v>
      </c>
      <c r="Z31" s="116">
        <v>11666</v>
      </c>
      <c r="AB31" s="121">
        <f t="shared" si="2"/>
        <v>0.12671344470271326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2098</v>
      </c>
      <c r="Z32" s="116">
        <v>2359</v>
      </c>
      <c r="AB32" s="121">
        <f t="shared" si="2"/>
        <v>2.5622922685899246E-2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3312</v>
      </c>
      <c r="Z33" s="116">
        <v>3483</v>
      </c>
      <c r="AB33" s="121">
        <f t="shared" si="2"/>
        <v>3.7831555623139924E-2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89349</v>
      </c>
      <c r="Z34" s="124">
        <v>92066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54790</v>
      </c>
      <c r="AB37" s="136">
        <f>Z37/Z40*100</f>
        <v>83.737066528098296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10641</v>
      </c>
      <c r="AB38" s="136">
        <f>Z38/Z40*100</f>
        <v>16.262933471901697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65431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19</v>
      </c>
      <c r="X44" s="116">
        <v>29</v>
      </c>
      <c r="Y44" s="116">
        <v>28</v>
      </c>
      <c r="Z44" s="116">
        <v>34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608</v>
      </c>
      <c r="X45" s="116">
        <v>600</v>
      </c>
      <c r="Y45" s="116">
        <v>599</v>
      </c>
      <c r="Z45" s="116">
        <v>614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1943</v>
      </c>
      <c r="X46" s="116">
        <v>2155</v>
      </c>
      <c r="Y46" s="116">
        <v>2266</v>
      </c>
      <c r="Z46" s="116">
        <v>2317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3970</v>
      </c>
      <c r="X47" s="116">
        <v>4217</v>
      </c>
      <c r="Y47" s="116">
        <v>4449</v>
      </c>
      <c r="Z47" s="116">
        <v>4532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5615</v>
      </c>
      <c r="X48" s="116">
        <v>5794</v>
      </c>
      <c r="Y48" s="116">
        <v>6092</v>
      </c>
      <c r="Z48" s="116">
        <v>6395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Charles Sturt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5150</v>
      </c>
      <c r="X49" s="116">
        <v>5438</v>
      </c>
      <c r="Y49" s="116">
        <v>5870</v>
      </c>
      <c r="Z49" s="116">
        <v>6022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4304</v>
      </c>
      <c r="X50" s="116">
        <v>4693</v>
      </c>
      <c r="Y50" s="116">
        <v>4888</v>
      </c>
      <c r="Z50" s="116">
        <v>5288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4154</v>
      </c>
      <c r="X51" s="116">
        <v>4177</v>
      </c>
      <c r="Y51" s="116">
        <v>4179</v>
      </c>
      <c r="Z51" s="116">
        <v>4311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4091</v>
      </c>
      <c r="X52" s="116">
        <v>4324</v>
      </c>
      <c r="Y52" s="116">
        <v>4458</v>
      </c>
      <c r="Z52" s="116">
        <v>4397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3885</v>
      </c>
      <c r="X53" s="116">
        <v>3976</v>
      </c>
      <c r="Y53" s="116">
        <v>4131</v>
      </c>
      <c r="Z53" s="116">
        <v>4112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3251</v>
      </c>
      <c r="X54" s="116">
        <v>3403</v>
      </c>
      <c r="Y54" s="116">
        <v>3596</v>
      </c>
      <c r="Z54" s="116">
        <v>3673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2259</v>
      </c>
      <c r="X55" s="116">
        <v>2354</v>
      </c>
      <c r="Y55" s="116">
        <v>2507</v>
      </c>
      <c r="Z55" s="116">
        <v>2600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1262</v>
      </c>
      <c r="X56" s="116">
        <v>1282</v>
      </c>
      <c r="Y56" s="116">
        <v>1274</v>
      </c>
      <c r="Z56" s="116">
        <v>1286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474</v>
      </c>
      <c r="X57" s="116">
        <v>582</v>
      </c>
      <c r="Y57" s="116">
        <v>602</v>
      </c>
      <c r="Z57" s="116">
        <v>645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218</v>
      </c>
      <c r="X58" s="116">
        <v>220</v>
      </c>
      <c r="Y58" s="116">
        <v>207</v>
      </c>
      <c r="Z58" s="116">
        <v>199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108</v>
      </c>
      <c r="X59" s="116">
        <v>128</v>
      </c>
      <c r="Y59" s="116">
        <v>123</v>
      </c>
      <c r="Z59" s="116">
        <v>131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70</v>
      </c>
      <c r="X60" s="116">
        <v>69</v>
      </c>
      <c r="Y60" s="116">
        <v>71</v>
      </c>
      <c r="Z60" s="116">
        <v>79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41380</v>
      </c>
      <c r="X61" s="116">
        <v>43444</v>
      </c>
      <c r="Y61" s="116">
        <v>45329</v>
      </c>
      <c r="Z61" s="116">
        <v>46634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38</v>
      </c>
      <c r="X63" s="116">
        <v>26</v>
      </c>
      <c r="Y63" s="116">
        <v>48</v>
      </c>
      <c r="Z63" s="116">
        <v>41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Charles Sturt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824</v>
      </c>
      <c r="X64" s="116">
        <v>837</v>
      </c>
      <c r="Y64" s="116">
        <v>862</v>
      </c>
      <c r="Z64" s="116">
        <v>952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2422</v>
      </c>
      <c r="X65" s="116">
        <v>2506</v>
      </c>
      <c r="Y65" s="116">
        <v>2471</v>
      </c>
      <c r="Z65" s="116">
        <v>2524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4222</v>
      </c>
      <c r="X66" s="116">
        <v>4583</v>
      </c>
      <c r="Y66" s="116">
        <v>4803</v>
      </c>
      <c r="Z66" s="116">
        <v>4863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5242</v>
      </c>
      <c r="X67" s="116">
        <v>5606</v>
      </c>
      <c r="Y67" s="116">
        <v>5728</v>
      </c>
      <c r="Z67" s="116">
        <v>6070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4710</v>
      </c>
      <c r="X68" s="116">
        <v>4854</v>
      </c>
      <c r="Y68" s="116">
        <v>5279</v>
      </c>
      <c r="Z68" s="116">
        <v>5463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3804</v>
      </c>
      <c r="X69" s="116">
        <v>4047</v>
      </c>
      <c r="Y69" s="116">
        <v>4391</v>
      </c>
      <c r="Z69" s="116">
        <v>4633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3839</v>
      </c>
      <c r="X70" s="116">
        <v>3957</v>
      </c>
      <c r="Y70" s="116">
        <v>4009</v>
      </c>
      <c r="Z70" s="116">
        <v>4086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4231</v>
      </c>
      <c r="X71" s="116">
        <v>4354</v>
      </c>
      <c r="Y71" s="116">
        <v>4467</v>
      </c>
      <c r="Z71" s="116">
        <v>4403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3889</v>
      </c>
      <c r="X72" s="116">
        <v>3989</v>
      </c>
      <c r="Y72" s="116">
        <v>4095</v>
      </c>
      <c r="Z72" s="116">
        <v>4200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3377</v>
      </c>
      <c r="X73" s="116">
        <v>3475</v>
      </c>
      <c r="Y73" s="116">
        <v>3645</v>
      </c>
      <c r="Z73" s="116">
        <v>3801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2206</v>
      </c>
      <c r="X74" s="116">
        <v>2329</v>
      </c>
      <c r="Y74" s="116">
        <v>2407</v>
      </c>
      <c r="Z74" s="116">
        <v>2542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988</v>
      </c>
      <c r="X75" s="116">
        <v>1026</v>
      </c>
      <c r="Y75" s="116">
        <v>1093</v>
      </c>
      <c r="Z75" s="116">
        <v>1125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297</v>
      </c>
      <c r="X76" s="116">
        <v>360</v>
      </c>
      <c r="Y76" s="116">
        <v>368</v>
      </c>
      <c r="Z76" s="116">
        <v>413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177</v>
      </c>
      <c r="X77" s="116">
        <v>164</v>
      </c>
      <c r="Y77" s="116">
        <v>162</v>
      </c>
      <c r="Z77" s="116">
        <v>157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86</v>
      </c>
      <c r="X78" s="116">
        <v>92</v>
      </c>
      <c r="Y78" s="116">
        <v>92</v>
      </c>
      <c r="Z78" s="116">
        <v>91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102</v>
      </c>
      <c r="X79" s="116">
        <v>88</v>
      </c>
      <c r="Y79" s="116">
        <v>82</v>
      </c>
      <c r="Z79" s="116">
        <v>73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40440</v>
      </c>
      <c r="X80" s="116">
        <v>42294</v>
      </c>
      <c r="Y80" s="116">
        <v>44019</v>
      </c>
      <c r="Z80" s="116">
        <v>45437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Charles Sturt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3581</v>
      </c>
      <c r="X83" s="116">
        <v>3786</v>
      </c>
      <c r="Y83" s="116">
        <v>3975</v>
      </c>
      <c r="Z83" s="116">
        <v>4058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4812</v>
      </c>
      <c r="X84" s="116">
        <v>5001</v>
      </c>
      <c r="Y84" s="116">
        <v>5297</v>
      </c>
      <c r="Z84" s="116">
        <v>5570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92,067</v>
      </c>
      <c r="D85" s="98">
        <f t="shared" ref="D85:D90" si="4">AD4</f>
        <v>3.0420038276869343E-2</v>
      </c>
      <c r="E85" s="99">
        <f t="shared" ref="E85:E90" si="5">AD4</f>
        <v>3.0420038276869343E-2</v>
      </c>
      <c r="F85" s="98">
        <f t="shared" ref="F85:F90" si="6">AF4</f>
        <v>0.12639473426641867</v>
      </c>
      <c r="G85" s="99">
        <f t="shared" ref="G85:G90" si="7">AF4</f>
        <v>0.12639473426641867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4658</v>
      </c>
      <c r="X85" s="116">
        <v>4734</v>
      </c>
      <c r="Y85" s="116">
        <v>4977</v>
      </c>
      <c r="Z85" s="116">
        <v>5091</v>
      </c>
    </row>
    <row r="86" spans="1:30" ht="15" customHeight="1" x14ac:dyDescent="0.25">
      <c r="A86" s="100" t="s">
        <v>4</v>
      </c>
      <c r="B86" s="51"/>
      <c r="C86" s="101" t="str">
        <f t="shared" si="3"/>
        <v>46,629</v>
      </c>
      <c r="D86" s="98">
        <f t="shared" si="4"/>
        <v>2.8679211983498432E-2</v>
      </c>
      <c r="E86" s="99">
        <f t="shared" si="5"/>
        <v>2.8679211983498432E-2</v>
      </c>
      <c r="F86" s="98">
        <f t="shared" si="6"/>
        <v>0.12687595156963671</v>
      </c>
      <c r="G86" s="99">
        <f t="shared" si="7"/>
        <v>0.12687595156963671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2039</v>
      </c>
      <c r="X86" s="116">
        <v>2138</v>
      </c>
      <c r="Y86" s="116">
        <v>2304</v>
      </c>
      <c r="Z86" s="116">
        <v>2444</v>
      </c>
    </row>
    <row r="87" spans="1:30" ht="15" customHeight="1" x14ac:dyDescent="0.25">
      <c r="A87" s="100" t="s">
        <v>5</v>
      </c>
      <c r="B87" s="51"/>
      <c r="C87" s="101" t="str">
        <f t="shared" si="3"/>
        <v>45,434</v>
      </c>
      <c r="D87" s="98">
        <f t="shared" si="4"/>
        <v>3.2145210022944681E-2</v>
      </c>
      <c r="E87" s="99">
        <f t="shared" si="5"/>
        <v>3.2145210022944681E-2</v>
      </c>
      <c r="F87" s="98">
        <f t="shared" si="6"/>
        <v>0.12580221522908053</v>
      </c>
      <c r="G87" s="99">
        <f t="shared" si="7"/>
        <v>0.12580221522908053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1986</v>
      </c>
      <c r="X87" s="116">
        <v>2102</v>
      </c>
      <c r="Y87" s="116">
        <v>2136</v>
      </c>
      <c r="Z87" s="116">
        <v>2208</v>
      </c>
    </row>
    <row r="88" spans="1:30" ht="15" customHeight="1" x14ac:dyDescent="0.25">
      <c r="A88" s="51" t="s">
        <v>6</v>
      </c>
      <c r="B88" s="51"/>
      <c r="C88" s="101" t="str">
        <f t="shared" si="3"/>
        <v>65,430</v>
      </c>
      <c r="D88" s="98">
        <f t="shared" si="4"/>
        <v>2.6127595508437462E-2</v>
      </c>
      <c r="E88" s="99">
        <f t="shared" si="5"/>
        <v>2.6127595508437462E-2</v>
      </c>
      <c r="F88" s="98">
        <f t="shared" si="6"/>
        <v>9.3434048028877559E-2</v>
      </c>
      <c r="G88" s="99">
        <f t="shared" si="7"/>
        <v>9.3434048028877559E-2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1767</v>
      </c>
      <c r="X88" s="116">
        <v>1913</v>
      </c>
      <c r="Y88" s="116">
        <v>2030</v>
      </c>
      <c r="Z88" s="116">
        <v>2045</v>
      </c>
    </row>
    <row r="89" spans="1:30" ht="15" customHeight="1" x14ac:dyDescent="0.25">
      <c r="A89" s="51" t="s">
        <v>102</v>
      </c>
      <c r="B89" s="51"/>
      <c r="C89" s="101" t="str">
        <f t="shared" si="3"/>
        <v>$46,736</v>
      </c>
      <c r="D89" s="98">
        <f t="shared" si="4"/>
        <v>4.0024024740408892E-2</v>
      </c>
      <c r="E89" s="99">
        <f t="shared" si="5"/>
        <v>4.0024024740408892E-2</v>
      </c>
      <c r="F89" s="98">
        <f t="shared" si="6"/>
        <v>0.13411075250552074</v>
      </c>
      <c r="G89" s="99">
        <f t="shared" si="7"/>
        <v>0.13411075250552074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2188</v>
      </c>
      <c r="X89" s="116">
        <v>2215</v>
      </c>
      <c r="Y89" s="116">
        <v>2290</v>
      </c>
      <c r="Z89" s="116">
        <v>2399</v>
      </c>
    </row>
    <row r="90" spans="1:30" ht="15" customHeight="1" x14ac:dyDescent="0.25">
      <c r="A90" s="51" t="s">
        <v>7</v>
      </c>
      <c r="B90" s="51"/>
      <c r="C90" s="101" t="str">
        <f t="shared" si="3"/>
        <v>$3,750.5 mil</v>
      </c>
      <c r="D90" s="98">
        <f t="shared" si="4"/>
        <v>5.5684295468930944E-2</v>
      </c>
      <c r="E90" s="99">
        <f t="shared" si="5"/>
        <v>5.5684295468930944E-2</v>
      </c>
      <c r="F90" s="98">
        <f t="shared" si="6"/>
        <v>0.18715016554276209</v>
      </c>
      <c r="G90" s="99">
        <f t="shared" si="7"/>
        <v>0.18715016554276209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3087</v>
      </c>
      <c r="X90" s="116">
        <v>3273</v>
      </c>
      <c r="Y90" s="116">
        <v>3462</v>
      </c>
      <c r="Z90" s="116">
        <v>3475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30937</v>
      </c>
      <c r="X91" s="116">
        <v>31695</v>
      </c>
      <c r="Y91" s="116">
        <v>32578</v>
      </c>
      <c r="Z91" s="116">
        <v>33431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2453</v>
      </c>
      <c r="X93" s="116">
        <v>2688</v>
      </c>
      <c r="Y93" s="116">
        <v>2833</v>
      </c>
      <c r="Z93" s="116">
        <v>2951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6334</v>
      </c>
      <c r="X94" s="116">
        <v>6632</v>
      </c>
      <c r="Y94" s="116">
        <v>7020</v>
      </c>
      <c r="Z94" s="116">
        <v>7352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858</v>
      </c>
      <c r="X95" s="116">
        <v>890</v>
      </c>
      <c r="Y95" s="116">
        <v>944</v>
      </c>
      <c r="Z95" s="116">
        <v>997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3791</v>
      </c>
      <c r="X96" s="116">
        <v>4127</v>
      </c>
      <c r="Y96" s="116">
        <v>4433</v>
      </c>
      <c r="Z96" s="116">
        <v>4702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5810</v>
      </c>
      <c r="X97" s="116">
        <v>6242</v>
      </c>
      <c r="Y97" s="116">
        <v>6218</v>
      </c>
      <c r="Z97" s="116">
        <v>6310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3105</v>
      </c>
      <c r="X98" s="116">
        <v>3201</v>
      </c>
      <c r="Y98" s="116">
        <v>3382</v>
      </c>
      <c r="Z98" s="116">
        <v>3342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196</v>
      </c>
      <c r="X99" s="116">
        <v>223</v>
      </c>
      <c r="Y99" s="116">
        <v>240</v>
      </c>
      <c r="Z99" s="116">
        <v>258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1508</v>
      </c>
      <c r="X100" s="116">
        <v>1554</v>
      </c>
      <c r="Y100" s="116">
        <v>1629</v>
      </c>
      <c r="Z100" s="116">
        <v>1729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29491</v>
      </c>
      <c r="X101" s="116">
        <v>30338</v>
      </c>
      <c r="Y101" s="116">
        <v>31185</v>
      </c>
      <c r="Z101" s="116">
        <v>32001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58989</v>
      </c>
      <c r="X104" s="116">
        <v>63658</v>
      </c>
      <c r="Y104" s="116">
        <v>65883</v>
      </c>
      <c r="Z104" s="116">
        <v>68149</v>
      </c>
      <c r="AB104" s="113" t="str">
        <f>TEXT(Z104,"###,###")</f>
        <v>68,149</v>
      </c>
      <c r="AD104" s="134">
        <f>Z104/($Z$4)*100</f>
        <v>74.021093334202277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15584</v>
      </c>
      <c r="X105" s="116">
        <v>16137</v>
      </c>
      <c r="Y105" s="116">
        <v>16909</v>
      </c>
      <c r="Z105" s="116">
        <v>17375</v>
      </c>
      <c r="AB105" s="113" t="str">
        <f>TEXT(Z105,"###,###")</f>
        <v>17,375</v>
      </c>
      <c r="AD105" s="134">
        <f>Z105/($Z$4)*100</f>
        <v>18.872125734519425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74573</v>
      </c>
      <c r="X106" s="124">
        <v>79795</v>
      </c>
      <c r="Y106" s="124">
        <v>82792</v>
      </c>
      <c r="Z106" s="124">
        <v>85524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9674</v>
      </c>
      <c r="X108" s="116">
        <v>10859</v>
      </c>
      <c r="Y108" s="116">
        <v>13163</v>
      </c>
      <c r="Z108" s="116">
        <v>11709</v>
      </c>
      <c r="AB108" s="113" t="str">
        <f>TEXT(Z108,"###,###")</f>
        <v>11,709</v>
      </c>
      <c r="AD108" s="134">
        <f>Z108/($Z$4)*100</f>
        <v>12.717911955423766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10399</v>
      </c>
      <c r="X109" s="116">
        <v>11937</v>
      </c>
      <c r="Y109" s="116">
        <v>11848</v>
      </c>
      <c r="Z109" s="116">
        <v>11715</v>
      </c>
      <c r="AB109" s="113" t="str">
        <f>TEXT(Z109,"###,###")</f>
        <v>11,715</v>
      </c>
      <c r="AD109" s="134">
        <f>Z109/($Z$4)*100</f>
        <v>12.724428948483169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18331</v>
      </c>
      <c r="X110" s="116">
        <v>18988</v>
      </c>
      <c r="Y110" s="116">
        <v>19366</v>
      </c>
      <c r="Z110" s="116">
        <v>21006</v>
      </c>
      <c r="AB110" s="113" t="str">
        <f>TEXT(Z110,"###,###")</f>
        <v>21,006</v>
      </c>
      <c r="AD110" s="134">
        <f>Z110/($Z$4)*100</f>
        <v>22.815992700967776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36170</v>
      </c>
      <c r="X111" s="116">
        <v>38011</v>
      </c>
      <c r="Y111" s="116">
        <v>38415</v>
      </c>
      <c r="Z111" s="116">
        <v>41093</v>
      </c>
      <c r="AB111" s="113" t="str">
        <f>TEXT(Z111,"###,###")</f>
        <v>41,093</v>
      </c>
      <c r="AD111" s="134">
        <f>Z111/($Z$4)*100</f>
        <v>44.633799298337081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81820</v>
      </c>
      <c r="X112" s="116">
        <v>85738</v>
      </c>
      <c r="Y112" s="116">
        <v>89349</v>
      </c>
      <c r="Z112" s="116">
        <v>92066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43.89</v>
      </c>
      <c r="W118" s="135">
        <v>38.909999999999997</v>
      </c>
      <c r="X118" s="135">
        <v>40.909999999999997</v>
      </c>
      <c r="Y118" s="135">
        <v>40.909999999999997</v>
      </c>
      <c r="Z118" s="135">
        <v>40.79</v>
      </c>
      <c r="AB118" s="113" t="str">
        <f>TEXT(Z118,"##.0")</f>
        <v>40.8</v>
      </c>
    </row>
    <row r="120" spans="19:32" x14ac:dyDescent="0.25">
      <c r="S120" s="105" t="s">
        <v>104</v>
      </c>
      <c r="T120" s="116"/>
      <c r="U120" s="116"/>
      <c r="V120" s="116">
        <v>51878</v>
      </c>
      <c r="W120" s="116">
        <v>52182</v>
      </c>
      <c r="X120" s="116">
        <v>53563</v>
      </c>
      <c r="Y120" s="116">
        <v>54975</v>
      </c>
      <c r="Z120" s="116">
        <v>56102</v>
      </c>
      <c r="AB120" s="113" t="str">
        <f>TEXT(Z120,"###,###")</f>
        <v>56,102</v>
      </c>
    </row>
    <row r="121" spans="19:32" x14ac:dyDescent="0.25">
      <c r="S121" s="105" t="s">
        <v>105</v>
      </c>
      <c r="T121" s="116"/>
      <c r="U121" s="116"/>
      <c r="V121" s="116">
        <v>4255</v>
      </c>
      <c r="W121" s="116">
        <v>4319</v>
      </c>
      <c r="X121" s="116">
        <v>4348</v>
      </c>
      <c r="Y121" s="116">
        <v>4340</v>
      </c>
      <c r="Z121" s="116">
        <v>4526</v>
      </c>
      <c r="AB121" s="113" t="str">
        <f>TEXT(Z121,"###,###")</f>
        <v>4,526</v>
      </c>
    </row>
    <row r="122" spans="19:32" x14ac:dyDescent="0.25">
      <c r="S122" s="105" t="s">
        <v>106</v>
      </c>
      <c r="T122" s="116"/>
      <c r="U122" s="116"/>
      <c r="V122" s="116">
        <v>3706</v>
      </c>
      <c r="W122" s="116">
        <v>3929</v>
      </c>
      <c r="X122" s="116">
        <v>4122</v>
      </c>
      <c r="Y122" s="116">
        <v>4447</v>
      </c>
      <c r="Z122" s="116">
        <v>4808</v>
      </c>
      <c r="AB122" s="113" t="str">
        <f>TEXT(Z122,"###,###")</f>
        <v>4,808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55584</v>
      </c>
      <c r="W124" s="116">
        <v>56111</v>
      </c>
      <c r="X124" s="116">
        <v>57685</v>
      </c>
      <c r="Y124" s="116">
        <v>59422</v>
      </c>
      <c r="Z124" s="116">
        <v>60910</v>
      </c>
      <c r="AB124" s="113" t="str">
        <f>TEXT(Z124,"###,###")</f>
        <v>60,910</v>
      </c>
      <c r="AD124" s="131">
        <f>Z124/$Z$7*100</f>
        <v>93.091853889653066</v>
      </c>
    </row>
    <row r="125" spans="19:32" x14ac:dyDescent="0.25">
      <c r="S125" s="105" t="s">
        <v>108</v>
      </c>
      <c r="T125" s="116"/>
      <c r="U125" s="116"/>
      <c r="V125" s="116">
        <v>7961</v>
      </c>
      <c r="W125" s="116">
        <v>8248</v>
      </c>
      <c r="X125" s="116">
        <v>8470</v>
      </c>
      <c r="Y125" s="116">
        <v>8787</v>
      </c>
      <c r="Z125" s="116">
        <v>9334</v>
      </c>
      <c r="AB125" s="113" t="str">
        <f>TEXT(Z125,"###,###")</f>
        <v>9,334</v>
      </c>
      <c r="AD125" s="131">
        <f>Z125/$Z$7*100</f>
        <v>14.265627388048296</v>
      </c>
    </row>
    <row r="127" spans="19:32" x14ac:dyDescent="0.25">
      <c r="S127" s="105" t="s">
        <v>109</v>
      </c>
      <c r="T127" s="116"/>
      <c r="U127" s="116"/>
      <c r="V127" s="116">
        <v>30693</v>
      </c>
      <c r="W127" s="116">
        <v>30937</v>
      </c>
      <c r="X127" s="116">
        <v>31695</v>
      </c>
      <c r="Y127" s="116">
        <v>32578</v>
      </c>
      <c r="Z127" s="116">
        <v>33428</v>
      </c>
      <c r="AB127" s="113" t="str">
        <f>TEXT(Z127,"###,###")</f>
        <v>33,428</v>
      </c>
      <c r="AD127" s="131">
        <f>Z127/$Z$7*100</f>
        <v>51.089714198379944</v>
      </c>
    </row>
    <row r="128" spans="19:32" x14ac:dyDescent="0.25">
      <c r="S128" s="105" t="s">
        <v>110</v>
      </c>
      <c r="T128" s="116"/>
      <c r="U128" s="116"/>
      <c r="V128" s="116">
        <v>29146</v>
      </c>
      <c r="W128" s="116">
        <v>29491</v>
      </c>
      <c r="X128" s="116">
        <v>30338</v>
      </c>
      <c r="Y128" s="116">
        <v>31185</v>
      </c>
      <c r="Z128" s="116">
        <v>32001</v>
      </c>
      <c r="AB128" s="113" t="str">
        <f>TEXT(Z128,"###,###")</f>
        <v>32,001</v>
      </c>
      <c r="AD128" s="131">
        <f>Z128/$Z$7*100</f>
        <v>48.908757450710681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149DFAA-E767-452D-8069-C05A74378F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B131D98F-D438-4D95-B7BE-9BF3ACA358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584E578E-E7A1-4BA9-854D-24196BF41DF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D82E2E87-AC16-464F-9751-FC85BB3B53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E8E95-F31A-4D7F-B386-F013ADAF5414}">
  <sheetPr codeName="Sheet7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Clare and Gilbert Valleys</v>
      </c>
      <c r="T1" s="103"/>
      <c r="U1" s="103"/>
      <c r="V1" s="103"/>
      <c r="W1" s="103"/>
      <c r="X1" s="103"/>
      <c r="Y1" s="104" t="str">
        <f>Y3</f>
        <v>10.13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125</v>
      </c>
      <c r="Y3" s="109" t="s">
        <v>214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10.13 Clare and Gilbert Valleys,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6090</v>
      </c>
      <c r="W4" s="112">
        <v>5895</v>
      </c>
      <c r="X4" s="112">
        <v>6652</v>
      </c>
      <c r="Y4" s="112">
        <v>7301</v>
      </c>
      <c r="Z4" s="112">
        <v>6789</v>
      </c>
      <c r="AB4" s="113" t="str">
        <f>TEXT(Z4,"###,###")</f>
        <v>6,789</v>
      </c>
      <c r="AD4" s="114">
        <f>Z4/Y4-1</f>
        <v>-7.0127379810984825E-2</v>
      </c>
      <c r="AF4" s="114">
        <f>Z4/V4-1</f>
        <v>0.11477832512315267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3107</v>
      </c>
      <c r="W5" s="112">
        <v>2988</v>
      </c>
      <c r="X5" s="112">
        <v>3370</v>
      </c>
      <c r="Y5" s="112">
        <v>3721</v>
      </c>
      <c r="Z5" s="112">
        <v>3457</v>
      </c>
      <c r="AB5" s="113" t="str">
        <f>TEXT(Z5,"###,###")</f>
        <v>3,457</v>
      </c>
      <c r="AD5" s="114">
        <f t="shared" ref="AD5:AD9" si="0">Z5/Y5-1</f>
        <v>-7.0948669712442847E-2</v>
      </c>
      <c r="AF5" s="114">
        <f t="shared" ref="AF5:AF9" si="1">Z5/V5-1</f>
        <v>0.11264885741873187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2985</v>
      </c>
      <c r="W6" s="112">
        <v>2910</v>
      </c>
      <c r="X6" s="112">
        <v>3282</v>
      </c>
      <c r="Y6" s="112">
        <v>3576</v>
      </c>
      <c r="Z6" s="112">
        <v>3323</v>
      </c>
      <c r="AB6" s="113" t="str">
        <f>TEXT(Z6,"###,###")</f>
        <v>3,323</v>
      </c>
      <c r="AD6" s="114">
        <f t="shared" si="0"/>
        <v>-7.0749440715883627E-2</v>
      </c>
      <c r="AF6" s="114">
        <f t="shared" si="1"/>
        <v>0.11323283082077062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4237</v>
      </c>
      <c r="W7" s="112">
        <v>4126</v>
      </c>
      <c r="X7" s="112">
        <v>4578</v>
      </c>
      <c r="Y7" s="112">
        <v>5079</v>
      </c>
      <c r="Z7" s="112">
        <v>4822</v>
      </c>
      <c r="AB7" s="113" t="str">
        <f>TEXT(Z7,"###,###")</f>
        <v>4,822</v>
      </c>
      <c r="AD7" s="114">
        <f t="shared" si="0"/>
        <v>-5.0600511911793711E-2</v>
      </c>
      <c r="AF7" s="114">
        <f t="shared" si="1"/>
        <v>0.13806938871843277</v>
      </c>
    </row>
    <row r="8" spans="1:32" ht="17.25" customHeight="1" x14ac:dyDescent="0.25">
      <c r="A8" s="66" t="s">
        <v>13</v>
      </c>
      <c r="B8" s="67"/>
      <c r="C8" s="31"/>
      <c r="D8" s="68" t="str">
        <f>AB4</f>
        <v>6,789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4,822</v>
      </c>
      <c r="P8" s="69"/>
      <c r="S8" s="111" t="s">
        <v>87</v>
      </c>
      <c r="T8" s="112"/>
      <c r="U8" s="112"/>
      <c r="V8" s="112">
        <v>33302.800000000003</v>
      </c>
      <c r="W8" s="112">
        <v>33690.22</v>
      </c>
      <c r="X8" s="112">
        <v>33739</v>
      </c>
      <c r="Y8" s="112">
        <v>34168.06</v>
      </c>
      <c r="Z8" s="112">
        <v>37891.4</v>
      </c>
      <c r="AB8" s="113" t="str">
        <f>TEXT(Z8,"$###,###")</f>
        <v>$37,891</v>
      </c>
      <c r="AD8" s="114">
        <f t="shared" si="0"/>
        <v>0.10897136097279159</v>
      </c>
      <c r="AF8" s="114">
        <f t="shared" si="1"/>
        <v>0.13778421033666843</v>
      </c>
    </row>
    <row r="9" spans="1:32" x14ac:dyDescent="0.25">
      <c r="A9" s="32" t="s">
        <v>15</v>
      </c>
      <c r="B9" s="73"/>
      <c r="C9" s="74"/>
      <c r="D9" s="75">
        <f>AD104</f>
        <v>67.432611577551924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52.073828287017832</v>
      </c>
      <c r="P9" s="76" t="s">
        <v>88</v>
      </c>
      <c r="S9" s="111" t="s">
        <v>7</v>
      </c>
      <c r="T9" s="112"/>
      <c r="U9" s="112"/>
      <c r="V9" s="112">
        <v>189911095</v>
      </c>
      <c r="W9" s="112">
        <v>191163595</v>
      </c>
      <c r="X9" s="112">
        <v>214288195</v>
      </c>
      <c r="Y9" s="112">
        <v>243807848</v>
      </c>
      <c r="Z9" s="112">
        <v>238846043</v>
      </c>
      <c r="AB9" s="113" t="str">
        <f>TEXT(Z9/1000000,"$#,###.0")&amp;" mil"</f>
        <v>$238.8 mil</v>
      </c>
      <c r="AD9" s="114">
        <f t="shared" si="0"/>
        <v>-2.0351293203654364E-2</v>
      </c>
      <c r="AF9" s="114">
        <f t="shared" si="1"/>
        <v>0.2576729284826671</v>
      </c>
    </row>
    <row r="10" spans="1:32" x14ac:dyDescent="0.25">
      <c r="A10" s="32" t="s">
        <v>18</v>
      </c>
      <c r="B10" s="73"/>
      <c r="C10" s="74"/>
      <c r="D10" s="75">
        <f>AD105</f>
        <v>15.407276476653408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47.801742015761093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84.59145582745748</v>
      </c>
      <c r="P11" s="76" t="s">
        <v>88</v>
      </c>
      <c r="S11" s="111" t="s">
        <v>30</v>
      </c>
      <c r="T11" s="116"/>
      <c r="U11" s="116"/>
      <c r="V11" s="116">
        <v>4899</v>
      </c>
      <c r="W11" s="116">
        <v>4811</v>
      </c>
      <c r="X11" s="116">
        <v>5326</v>
      </c>
      <c r="Y11" s="116">
        <v>5829</v>
      </c>
      <c r="Z11" s="116">
        <v>5483</v>
      </c>
    </row>
    <row r="12" spans="1:32" ht="28.5" customHeight="1" x14ac:dyDescent="0.25">
      <c r="A12" s="32" t="s">
        <v>20</v>
      </c>
      <c r="B12" s="74"/>
      <c r="C12" s="74"/>
      <c r="D12" s="75">
        <f>AD108</f>
        <v>17.086463396671085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27.063459145582748</v>
      </c>
      <c r="P12" s="76" t="s">
        <v>88</v>
      </c>
      <c r="S12" s="111" t="s">
        <v>31</v>
      </c>
      <c r="T12" s="116"/>
      <c r="U12" s="116"/>
      <c r="V12" s="116">
        <v>1191</v>
      </c>
      <c r="W12" s="116">
        <v>1088</v>
      </c>
      <c r="X12" s="116">
        <v>1326</v>
      </c>
      <c r="Y12" s="116">
        <v>1467</v>
      </c>
      <c r="Z12" s="116">
        <v>1303</v>
      </c>
    </row>
    <row r="13" spans="1:32" ht="15" customHeight="1" x14ac:dyDescent="0.25">
      <c r="A13" s="32" t="s">
        <v>21</v>
      </c>
      <c r="B13" s="74"/>
      <c r="C13" s="74"/>
      <c r="D13" s="75">
        <f>AD109</f>
        <v>19.133893062306672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45.0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20.651053174252468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15.204314457581415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25.924289291500958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84.795685542418582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804</v>
      </c>
      <c r="Z15" s="116">
        <v>760</v>
      </c>
      <c r="AB15" s="121">
        <f t="shared" ref="AB15:AB34" si="2">IF(Z15="np",0,Z15/$Z$34)</f>
        <v>0.11201179071481208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89</v>
      </c>
      <c r="Z16" s="116">
        <v>95</v>
      </c>
      <c r="AB16" s="121">
        <f t="shared" si="2"/>
        <v>1.4001473839351511E-2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745</v>
      </c>
      <c r="Z17" s="116">
        <v>695</v>
      </c>
      <c r="AB17" s="121">
        <f t="shared" si="2"/>
        <v>0.10243183492999262</v>
      </c>
    </row>
    <row r="18" spans="1:28" x14ac:dyDescent="0.25">
      <c r="A18" s="65" t="str">
        <f>$S$1&amp;" ("&amp;$V$2&amp;" to "&amp;$Z$2&amp;")"</f>
        <v>Clare and Gilbert Valleys (2014-15 to 2018-19)</v>
      </c>
      <c r="B18" s="65"/>
      <c r="C18" s="65"/>
      <c r="D18" s="65"/>
      <c r="E18" s="65"/>
      <c r="F18" s="65"/>
      <c r="G18" s="65" t="str">
        <f>$S$1&amp;" ("&amp;$V$2&amp;" to "&amp;$Z$2&amp;")"</f>
        <v>Clare and Gilbert Valleys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53</v>
      </c>
      <c r="Z18" s="116">
        <v>56</v>
      </c>
      <c r="AB18" s="121">
        <f t="shared" si="2"/>
        <v>8.2535003684598377E-3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383</v>
      </c>
      <c r="Z19" s="116">
        <v>355</v>
      </c>
      <c r="AB19" s="121">
        <f t="shared" si="2"/>
        <v>5.2321296978629327E-2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171</v>
      </c>
      <c r="Z20" s="116">
        <v>175</v>
      </c>
      <c r="AB20" s="121">
        <f t="shared" si="2"/>
        <v>2.5792188651436992E-2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563</v>
      </c>
      <c r="Z21" s="116">
        <v>498</v>
      </c>
      <c r="AB21" s="121">
        <f t="shared" si="2"/>
        <v>7.3397199705232133E-2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379</v>
      </c>
      <c r="Z22" s="116">
        <v>363</v>
      </c>
      <c r="AB22" s="121">
        <f t="shared" si="2"/>
        <v>5.3500368459837876E-2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271</v>
      </c>
      <c r="Z23" s="116">
        <v>250</v>
      </c>
      <c r="AB23" s="121">
        <f t="shared" si="2"/>
        <v>3.6845983787767135E-2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24</v>
      </c>
      <c r="Z24" s="116">
        <v>18</v>
      </c>
      <c r="AB24" s="121">
        <f t="shared" si="2"/>
        <v>2.6529108327192335E-3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193</v>
      </c>
      <c r="Z25" s="116">
        <v>178</v>
      </c>
      <c r="AB25" s="121">
        <f t="shared" si="2"/>
        <v>2.6234340456890198E-2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133</v>
      </c>
      <c r="Z26" s="116">
        <v>117</v>
      </c>
      <c r="AB26" s="121">
        <f t="shared" si="2"/>
        <v>1.7243920412675019E-2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317</v>
      </c>
      <c r="Z27" s="116">
        <v>318</v>
      </c>
      <c r="AB27" s="121">
        <f t="shared" si="2"/>
        <v>4.6868091378039795E-2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432</v>
      </c>
      <c r="Z28" s="116">
        <v>362</v>
      </c>
      <c r="AB28" s="121">
        <f t="shared" si="2"/>
        <v>5.3352984524686807E-2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288</v>
      </c>
      <c r="Z29" s="116">
        <v>289</v>
      </c>
      <c r="AB29" s="121">
        <f t="shared" si="2"/>
        <v>4.2593957258658804E-2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504</v>
      </c>
      <c r="Z30" s="116">
        <v>494</v>
      </c>
      <c r="AB30" s="121">
        <f t="shared" si="2"/>
        <v>7.2807663964627858E-2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567</v>
      </c>
      <c r="Z31" s="116">
        <v>572</v>
      </c>
      <c r="AB31" s="121">
        <f t="shared" si="2"/>
        <v>8.4303610906411197E-2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54</v>
      </c>
      <c r="Z32" s="116">
        <v>62</v>
      </c>
      <c r="AB32" s="121">
        <f t="shared" si="2"/>
        <v>9.1378039793662495E-3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312</v>
      </c>
      <c r="Z33" s="116">
        <v>297</v>
      </c>
      <c r="AB33" s="121">
        <f t="shared" si="2"/>
        <v>4.3773028739867353E-2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7300</v>
      </c>
      <c r="Z34" s="124">
        <v>6785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4088</v>
      </c>
      <c r="AB37" s="136">
        <f>Z37/Z40*100</f>
        <v>84.795685542418582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733</v>
      </c>
      <c r="AB38" s="136">
        <f>Z38/Z40*100</f>
        <v>15.204314457581415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4821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4</v>
      </c>
      <c r="X44" s="116">
        <v>0</v>
      </c>
      <c r="Y44" s="116">
        <v>1</v>
      </c>
      <c r="Z44" s="116">
        <v>7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67</v>
      </c>
      <c r="X45" s="116">
        <v>85</v>
      </c>
      <c r="Y45" s="116">
        <v>106</v>
      </c>
      <c r="Z45" s="116">
        <v>80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204</v>
      </c>
      <c r="X46" s="116">
        <v>181</v>
      </c>
      <c r="Y46" s="116">
        <v>244</v>
      </c>
      <c r="Z46" s="116">
        <v>231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217</v>
      </c>
      <c r="X47" s="116">
        <v>263</v>
      </c>
      <c r="Y47" s="116">
        <v>280</v>
      </c>
      <c r="Z47" s="116">
        <v>273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362</v>
      </c>
      <c r="X48" s="116">
        <v>324</v>
      </c>
      <c r="Y48" s="116">
        <v>344</v>
      </c>
      <c r="Z48" s="116">
        <v>306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Clare and Gilbert Valleys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273</v>
      </c>
      <c r="X49" s="116">
        <v>314</v>
      </c>
      <c r="Y49" s="116">
        <v>340</v>
      </c>
      <c r="Z49" s="116">
        <v>336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198</v>
      </c>
      <c r="X50" s="116">
        <v>248</v>
      </c>
      <c r="Y50" s="116">
        <v>259</v>
      </c>
      <c r="Z50" s="116">
        <v>276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214</v>
      </c>
      <c r="X51" s="116">
        <v>246</v>
      </c>
      <c r="Y51" s="116">
        <v>232</v>
      </c>
      <c r="Z51" s="116">
        <v>217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302</v>
      </c>
      <c r="X52" s="116">
        <v>310</v>
      </c>
      <c r="Y52" s="116">
        <v>340</v>
      </c>
      <c r="Z52" s="116">
        <v>296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315</v>
      </c>
      <c r="X53" s="116">
        <v>371</v>
      </c>
      <c r="Y53" s="116">
        <v>370</v>
      </c>
      <c r="Z53" s="116">
        <v>357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278</v>
      </c>
      <c r="X54" s="116">
        <v>334</v>
      </c>
      <c r="Y54" s="116">
        <v>346</v>
      </c>
      <c r="Z54" s="116">
        <v>348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267</v>
      </c>
      <c r="X55" s="116">
        <v>321</v>
      </c>
      <c r="Y55" s="116">
        <v>329</v>
      </c>
      <c r="Z55" s="116">
        <v>314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152</v>
      </c>
      <c r="X56" s="116">
        <v>192</v>
      </c>
      <c r="Y56" s="116">
        <v>220</v>
      </c>
      <c r="Z56" s="116">
        <v>210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73</v>
      </c>
      <c r="X57" s="116">
        <v>105</v>
      </c>
      <c r="Y57" s="116">
        <v>120</v>
      </c>
      <c r="Z57" s="116">
        <v>111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35</v>
      </c>
      <c r="X58" s="116">
        <v>45</v>
      </c>
      <c r="Y58" s="116">
        <v>56</v>
      </c>
      <c r="Z58" s="116">
        <v>49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9</v>
      </c>
      <c r="X59" s="116">
        <v>16</v>
      </c>
      <c r="Y59" s="116">
        <v>18</v>
      </c>
      <c r="Z59" s="116">
        <v>22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8</v>
      </c>
      <c r="X60" s="116">
        <v>11</v>
      </c>
      <c r="Y60" s="116">
        <v>22</v>
      </c>
      <c r="Z60" s="116">
        <v>15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2987</v>
      </c>
      <c r="X61" s="116">
        <v>3370</v>
      </c>
      <c r="Y61" s="116">
        <v>3724</v>
      </c>
      <c r="Z61" s="116">
        <v>3460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4</v>
      </c>
      <c r="Y63" s="116">
        <v>7</v>
      </c>
      <c r="Z63" s="116">
        <v>7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Clare and Gilbert Valleys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75</v>
      </c>
      <c r="X64" s="116">
        <v>78</v>
      </c>
      <c r="Y64" s="116">
        <v>82</v>
      </c>
      <c r="Z64" s="116">
        <v>73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168</v>
      </c>
      <c r="X65" s="116">
        <v>207</v>
      </c>
      <c r="Y65" s="116">
        <v>217</v>
      </c>
      <c r="Z65" s="116">
        <v>205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242</v>
      </c>
      <c r="X66" s="116">
        <v>232</v>
      </c>
      <c r="Y66" s="116">
        <v>253</v>
      </c>
      <c r="Z66" s="116">
        <v>224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277</v>
      </c>
      <c r="X67" s="116">
        <v>306</v>
      </c>
      <c r="Y67" s="116">
        <v>299</v>
      </c>
      <c r="Z67" s="116">
        <v>296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257</v>
      </c>
      <c r="X68" s="116">
        <v>283</v>
      </c>
      <c r="Y68" s="116">
        <v>307</v>
      </c>
      <c r="Z68" s="116">
        <v>284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229</v>
      </c>
      <c r="X69" s="116">
        <v>256</v>
      </c>
      <c r="Y69" s="116">
        <v>287</v>
      </c>
      <c r="Z69" s="116">
        <v>280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270</v>
      </c>
      <c r="X70" s="116">
        <v>302</v>
      </c>
      <c r="Y70" s="116">
        <v>311</v>
      </c>
      <c r="Z70" s="116">
        <v>310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322</v>
      </c>
      <c r="X71" s="116">
        <v>363</v>
      </c>
      <c r="Y71" s="116">
        <v>384</v>
      </c>
      <c r="Z71" s="116">
        <v>344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328</v>
      </c>
      <c r="X72" s="116">
        <v>328</v>
      </c>
      <c r="Y72" s="116">
        <v>373</v>
      </c>
      <c r="Z72" s="116">
        <v>326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302</v>
      </c>
      <c r="X73" s="116">
        <v>389</v>
      </c>
      <c r="Y73" s="116">
        <v>413</v>
      </c>
      <c r="Z73" s="116">
        <v>366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234</v>
      </c>
      <c r="X74" s="116">
        <v>263</v>
      </c>
      <c r="Y74" s="116">
        <v>293</v>
      </c>
      <c r="Z74" s="116">
        <v>287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121</v>
      </c>
      <c r="X75" s="116">
        <v>149</v>
      </c>
      <c r="Y75" s="116">
        <v>173</v>
      </c>
      <c r="Z75" s="116">
        <v>178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42</v>
      </c>
      <c r="X76" s="116">
        <v>61</v>
      </c>
      <c r="Y76" s="116">
        <v>76</v>
      </c>
      <c r="Z76" s="116">
        <v>66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28</v>
      </c>
      <c r="X77" s="116">
        <v>33</v>
      </c>
      <c r="Y77" s="116">
        <v>41</v>
      </c>
      <c r="Z77" s="116">
        <v>28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11</v>
      </c>
      <c r="X78" s="116">
        <v>15</v>
      </c>
      <c r="Y78" s="116">
        <v>16</v>
      </c>
      <c r="Z78" s="116">
        <v>21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15</v>
      </c>
      <c r="X79" s="116">
        <v>13</v>
      </c>
      <c r="Y79" s="116">
        <v>15</v>
      </c>
      <c r="Z79" s="116">
        <v>16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2905</v>
      </c>
      <c r="X80" s="116">
        <v>3282</v>
      </c>
      <c r="Y80" s="116">
        <v>3575</v>
      </c>
      <c r="Z80" s="116">
        <v>3326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Clare and Gilbert Valleys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187</v>
      </c>
      <c r="X83" s="116">
        <v>247</v>
      </c>
      <c r="Y83" s="116">
        <v>257</v>
      </c>
      <c r="Z83" s="116">
        <v>256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190</v>
      </c>
      <c r="X84" s="116">
        <v>195</v>
      </c>
      <c r="Y84" s="116">
        <v>209</v>
      </c>
      <c r="Z84" s="116">
        <v>225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6,789</v>
      </c>
      <c r="D85" s="98">
        <f t="shared" ref="D85:D90" si="4">AD4</f>
        <v>-7.0127379810984825E-2</v>
      </c>
      <c r="E85" s="99">
        <f t="shared" ref="E85:E90" si="5">AD4</f>
        <v>-7.0127379810984825E-2</v>
      </c>
      <c r="F85" s="98">
        <f t="shared" ref="F85:F90" si="6">AF4</f>
        <v>0.11477832512315267</v>
      </c>
      <c r="G85" s="99">
        <f t="shared" ref="G85:G90" si="7">AF4</f>
        <v>0.11477832512315267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309</v>
      </c>
      <c r="X85" s="116">
        <v>348</v>
      </c>
      <c r="Y85" s="116">
        <v>404</v>
      </c>
      <c r="Z85" s="116">
        <v>383</v>
      </c>
    </row>
    <row r="86" spans="1:30" ht="15" customHeight="1" x14ac:dyDescent="0.25">
      <c r="A86" s="100" t="s">
        <v>4</v>
      </c>
      <c r="B86" s="51"/>
      <c r="C86" s="101" t="str">
        <f t="shared" si="3"/>
        <v>3,457</v>
      </c>
      <c r="D86" s="98">
        <f t="shared" si="4"/>
        <v>-7.0948669712442847E-2</v>
      </c>
      <c r="E86" s="99">
        <f t="shared" si="5"/>
        <v>-7.0948669712442847E-2</v>
      </c>
      <c r="F86" s="98">
        <f t="shared" si="6"/>
        <v>0.11264885741873187</v>
      </c>
      <c r="G86" s="99">
        <f t="shared" si="7"/>
        <v>0.11264885741873187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56</v>
      </c>
      <c r="X86" s="116">
        <v>61</v>
      </c>
      <c r="Y86" s="116">
        <v>68</v>
      </c>
      <c r="Z86" s="116">
        <v>76</v>
      </c>
    </row>
    <row r="87" spans="1:30" ht="15" customHeight="1" x14ac:dyDescent="0.25">
      <c r="A87" s="100" t="s">
        <v>5</v>
      </c>
      <c r="B87" s="51"/>
      <c r="C87" s="101" t="str">
        <f t="shared" si="3"/>
        <v>3,323</v>
      </c>
      <c r="D87" s="98">
        <f t="shared" si="4"/>
        <v>-7.0749440715883627E-2</v>
      </c>
      <c r="E87" s="99">
        <f t="shared" si="5"/>
        <v>-7.0749440715883627E-2</v>
      </c>
      <c r="F87" s="98">
        <f t="shared" si="6"/>
        <v>0.11323283082077062</v>
      </c>
      <c r="G87" s="99">
        <f t="shared" si="7"/>
        <v>0.11323283082077062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62</v>
      </c>
      <c r="X87" s="116">
        <v>65</v>
      </c>
      <c r="Y87" s="116">
        <v>75</v>
      </c>
      <c r="Z87" s="116">
        <v>67</v>
      </c>
    </row>
    <row r="88" spans="1:30" ht="15" customHeight="1" x14ac:dyDescent="0.25">
      <c r="A88" s="51" t="s">
        <v>6</v>
      </c>
      <c r="B88" s="51"/>
      <c r="C88" s="101" t="str">
        <f t="shared" si="3"/>
        <v>4,822</v>
      </c>
      <c r="D88" s="98">
        <f t="shared" si="4"/>
        <v>-5.0600511911793711E-2</v>
      </c>
      <c r="E88" s="99">
        <f t="shared" si="5"/>
        <v>-5.0600511911793711E-2</v>
      </c>
      <c r="F88" s="98">
        <f t="shared" si="6"/>
        <v>0.13806938871843277</v>
      </c>
      <c r="G88" s="99">
        <f t="shared" si="7"/>
        <v>0.13806938871843277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103</v>
      </c>
      <c r="X88" s="116">
        <v>91</v>
      </c>
      <c r="Y88" s="116">
        <v>97</v>
      </c>
      <c r="Z88" s="116">
        <v>110</v>
      </c>
    </row>
    <row r="89" spans="1:30" ht="15" customHeight="1" x14ac:dyDescent="0.25">
      <c r="A89" s="51" t="s">
        <v>102</v>
      </c>
      <c r="B89" s="51"/>
      <c r="C89" s="101" t="str">
        <f t="shared" si="3"/>
        <v>$37,891</v>
      </c>
      <c r="D89" s="98">
        <f t="shared" si="4"/>
        <v>0.10897136097279159</v>
      </c>
      <c r="E89" s="99">
        <f t="shared" si="5"/>
        <v>0.10897136097279159</v>
      </c>
      <c r="F89" s="98">
        <f t="shared" si="6"/>
        <v>0.13778421033666843</v>
      </c>
      <c r="G89" s="99">
        <f t="shared" si="7"/>
        <v>0.13778421033666843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231</v>
      </c>
      <c r="X89" s="116">
        <v>246</v>
      </c>
      <c r="Y89" s="116">
        <v>273</v>
      </c>
      <c r="Z89" s="116">
        <v>253</v>
      </c>
    </row>
    <row r="90" spans="1:30" ht="15" customHeight="1" x14ac:dyDescent="0.25">
      <c r="A90" s="51" t="s">
        <v>7</v>
      </c>
      <c r="B90" s="51"/>
      <c r="C90" s="101" t="str">
        <f t="shared" si="3"/>
        <v>$238.8 mil</v>
      </c>
      <c r="D90" s="98">
        <f t="shared" si="4"/>
        <v>-2.0351293203654364E-2</v>
      </c>
      <c r="E90" s="99">
        <f t="shared" si="5"/>
        <v>-2.0351293203654364E-2</v>
      </c>
      <c r="F90" s="98">
        <f t="shared" si="6"/>
        <v>0.2576729284826671</v>
      </c>
      <c r="G90" s="99">
        <f t="shared" si="7"/>
        <v>0.2576729284826671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396</v>
      </c>
      <c r="X90" s="116">
        <v>440</v>
      </c>
      <c r="Y90" s="116">
        <v>481</v>
      </c>
      <c r="Z90" s="116">
        <v>475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2122</v>
      </c>
      <c r="X91" s="116">
        <v>2376</v>
      </c>
      <c r="Y91" s="116">
        <v>2655</v>
      </c>
      <c r="Z91" s="116">
        <v>2516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107</v>
      </c>
      <c r="X93" s="116">
        <v>133</v>
      </c>
      <c r="Y93" s="116">
        <v>150</v>
      </c>
      <c r="Z93" s="116">
        <v>157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362</v>
      </c>
      <c r="X94" s="116">
        <v>393</v>
      </c>
      <c r="Y94" s="116">
        <v>422</v>
      </c>
      <c r="Z94" s="116">
        <v>420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59</v>
      </c>
      <c r="X95" s="116">
        <v>68</v>
      </c>
      <c r="Y95" s="116">
        <v>83</v>
      </c>
      <c r="Z95" s="116">
        <v>75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311</v>
      </c>
      <c r="X96" s="116">
        <v>339</v>
      </c>
      <c r="Y96" s="116">
        <v>351</v>
      </c>
      <c r="Z96" s="116">
        <v>376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293</v>
      </c>
      <c r="X97" s="116">
        <v>346</v>
      </c>
      <c r="Y97" s="116">
        <v>360</v>
      </c>
      <c r="Z97" s="116">
        <v>337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197</v>
      </c>
      <c r="X98" s="116">
        <v>214</v>
      </c>
      <c r="Y98" s="116">
        <v>222</v>
      </c>
      <c r="Z98" s="116">
        <v>193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19</v>
      </c>
      <c r="X99" s="116">
        <v>21</v>
      </c>
      <c r="Y99" s="116">
        <v>23</v>
      </c>
      <c r="Z99" s="116">
        <v>24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193</v>
      </c>
      <c r="X100" s="116">
        <v>200</v>
      </c>
      <c r="Y100" s="116">
        <v>234</v>
      </c>
      <c r="Z100" s="116">
        <v>239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2001</v>
      </c>
      <c r="X101" s="116">
        <v>2202</v>
      </c>
      <c r="Y101" s="116">
        <v>2424</v>
      </c>
      <c r="Z101" s="116">
        <v>2307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3906</v>
      </c>
      <c r="X104" s="116">
        <v>4497</v>
      </c>
      <c r="Y104" s="116">
        <v>4800</v>
      </c>
      <c r="Z104" s="116">
        <v>4578</v>
      </c>
      <c r="AB104" s="113" t="str">
        <f>TEXT(Z104,"###,###")</f>
        <v>4,578</v>
      </c>
      <c r="AD104" s="134">
        <f>Z104/($Z$4)*100</f>
        <v>67.432611577551924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922</v>
      </c>
      <c r="X105" s="116">
        <v>1033</v>
      </c>
      <c r="Y105" s="116">
        <v>1079</v>
      </c>
      <c r="Z105" s="116">
        <v>1046</v>
      </c>
      <c r="AB105" s="113" t="str">
        <f>TEXT(Z105,"###,###")</f>
        <v>1,046</v>
      </c>
      <c r="AD105" s="134">
        <f>Z105/($Z$4)*100</f>
        <v>15.407276476653408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4828</v>
      </c>
      <c r="X106" s="124">
        <v>5530</v>
      </c>
      <c r="Y106" s="124">
        <v>5879</v>
      </c>
      <c r="Z106" s="124">
        <v>5624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1038</v>
      </c>
      <c r="X108" s="116">
        <v>1265</v>
      </c>
      <c r="Y108" s="116">
        <v>1410</v>
      </c>
      <c r="Z108" s="116">
        <v>1160</v>
      </c>
      <c r="AB108" s="113" t="str">
        <f>TEXT(Z108,"###,###")</f>
        <v>1,160</v>
      </c>
      <c r="AD108" s="134">
        <f>Z108/($Z$4)*100</f>
        <v>17.086463396671085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1120</v>
      </c>
      <c r="X109" s="116">
        <v>1302</v>
      </c>
      <c r="Y109" s="116">
        <v>1389</v>
      </c>
      <c r="Z109" s="116">
        <v>1299</v>
      </c>
      <c r="AB109" s="113" t="str">
        <f>TEXT(Z109,"###,###")</f>
        <v>1,299</v>
      </c>
      <c r="AD109" s="134">
        <f>Z109/($Z$4)*100</f>
        <v>19.133893062306672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1097</v>
      </c>
      <c r="X110" s="116">
        <v>1217</v>
      </c>
      <c r="Y110" s="116">
        <v>1297</v>
      </c>
      <c r="Z110" s="116">
        <v>1402</v>
      </c>
      <c r="AB110" s="113" t="str">
        <f>TEXT(Z110,"###,###")</f>
        <v>1,402</v>
      </c>
      <c r="AD110" s="134">
        <f>Z110/($Z$4)*100</f>
        <v>20.651053174252468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1578</v>
      </c>
      <c r="X111" s="116">
        <v>1746</v>
      </c>
      <c r="Y111" s="116">
        <v>1781</v>
      </c>
      <c r="Z111" s="116">
        <v>1760</v>
      </c>
      <c r="AB111" s="113" t="str">
        <f>TEXT(Z111,"###,###")</f>
        <v>1,760</v>
      </c>
      <c r="AD111" s="134">
        <f>Z111/($Z$4)*100</f>
        <v>25.924289291500958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5897</v>
      </c>
      <c r="X112" s="116">
        <v>6652</v>
      </c>
      <c r="Y112" s="116">
        <v>7302</v>
      </c>
      <c r="Z112" s="116">
        <v>6789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46.33</v>
      </c>
      <c r="W118" s="135">
        <v>43.06</v>
      </c>
      <c r="X118" s="135">
        <v>44.87</v>
      </c>
      <c r="Y118" s="135">
        <v>45.22</v>
      </c>
      <c r="Z118" s="135">
        <v>45.02</v>
      </c>
      <c r="AB118" s="113" t="str">
        <f>TEXT(Z118,"##.0")</f>
        <v>45.0</v>
      </c>
    </row>
    <row r="120" spans="19:32" x14ac:dyDescent="0.25">
      <c r="S120" s="105" t="s">
        <v>104</v>
      </c>
      <c r="T120" s="116"/>
      <c r="U120" s="116"/>
      <c r="V120" s="116">
        <v>3041</v>
      </c>
      <c r="W120" s="116">
        <v>3041</v>
      </c>
      <c r="X120" s="116">
        <v>3252</v>
      </c>
      <c r="Y120" s="116">
        <v>3607</v>
      </c>
      <c r="Z120" s="116">
        <v>3520</v>
      </c>
      <c r="AB120" s="113" t="str">
        <f>TEXT(Z120,"###,###")</f>
        <v>3,520</v>
      </c>
    </row>
    <row r="121" spans="19:32" x14ac:dyDescent="0.25">
      <c r="S121" s="105" t="s">
        <v>105</v>
      </c>
      <c r="T121" s="116"/>
      <c r="U121" s="116"/>
      <c r="V121" s="116">
        <v>635</v>
      </c>
      <c r="W121" s="116">
        <v>608</v>
      </c>
      <c r="X121" s="116">
        <v>731</v>
      </c>
      <c r="Y121" s="116">
        <v>868</v>
      </c>
      <c r="Z121" s="116">
        <v>746</v>
      </c>
      <c r="AB121" s="113" t="str">
        <f>TEXT(Z121,"###,###")</f>
        <v>746</v>
      </c>
    </row>
    <row r="122" spans="19:32" x14ac:dyDescent="0.25">
      <c r="S122" s="105" t="s">
        <v>106</v>
      </c>
      <c r="T122" s="116"/>
      <c r="U122" s="116"/>
      <c r="V122" s="116">
        <v>564</v>
      </c>
      <c r="W122" s="116">
        <v>480</v>
      </c>
      <c r="X122" s="116">
        <v>595</v>
      </c>
      <c r="Y122" s="116">
        <v>601</v>
      </c>
      <c r="Z122" s="116">
        <v>559</v>
      </c>
      <c r="AB122" s="113" t="str">
        <f>TEXT(Z122,"###,###")</f>
        <v>559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3605</v>
      </c>
      <c r="W124" s="116">
        <v>3521</v>
      </c>
      <c r="X124" s="116">
        <v>3847</v>
      </c>
      <c r="Y124" s="116">
        <v>4208</v>
      </c>
      <c r="Z124" s="116">
        <v>4079</v>
      </c>
      <c r="AB124" s="113" t="str">
        <f>TEXT(Z124,"###,###")</f>
        <v>4,079</v>
      </c>
      <c r="AD124" s="131">
        <f>Z124/$Z$7*100</f>
        <v>84.59145582745748</v>
      </c>
    </row>
    <row r="125" spans="19:32" x14ac:dyDescent="0.25">
      <c r="S125" s="105" t="s">
        <v>108</v>
      </c>
      <c r="T125" s="116"/>
      <c r="U125" s="116"/>
      <c r="V125" s="116">
        <v>1199</v>
      </c>
      <c r="W125" s="116">
        <v>1088</v>
      </c>
      <c r="X125" s="116">
        <v>1326</v>
      </c>
      <c r="Y125" s="116">
        <v>1469</v>
      </c>
      <c r="Z125" s="116">
        <v>1305</v>
      </c>
      <c r="AB125" s="113" t="str">
        <f>TEXT(Z125,"###,###")</f>
        <v>1,305</v>
      </c>
      <c r="AD125" s="131">
        <f>Z125/$Z$7*100</f>
        <v>27.063459145582748</v>
      </c>
    </row>
    <row r="127" spans="19:32" x14ac:dyDescent="0.25">
      <c r="S127" s="105" t="s">
        <v>109</v>
      </c>
      <c r="T127" s="116"/>
      <c r="U127" s="116"/>
      <c r="V127" s="116">
        <v>2213</v>
      </c>
      <c r="W127" s="116">
        <v>2126</v>
      </c>
      <c r="X127" s="116">
        <v>2376</v>
      </c>
      <c r="Y127" s="116">
        <v>2655</v>
      </c>
      <c r="Z127" s="116">
        <v>2511</v>
      </c>
      <c r="AB127" s="113" t="str">
        <f>TEXT(Z127,"###,###")</f>
        <v>2,511</v>
      </c>
      <c r="AD127" s="131">
        <f>Z127/$Z$7*100</f>
        <v>52.073828287017832</v>
      </c>
    </row>
    <row r="128" spans="19:32" x14ac:dyDescent="0.25">
      <c r="S128" s="105" t="s">
        <v>110</v>
      </c>
      <c r="T128" s="116"/>
      <c r="U128" s="116"/>
      <c r="V128" s="116">
        <v>2023</v>
      </c>
      <c r="W128" s="116">
        <v>2001</v>
      </c>
      <c r="X128" s="116">
        <v>2202</v>
      </c>
      <c r="Y128" s="116">
        <v>2420</v>
      </c>
      <c r="Z128" s="116">
        <v>2305</v>
      </c>
      <c r="AB128" s="113" t="str">
        <f>TEXT(Z128,"###,###")</f>
        <v>2,305</v>
      </c>
      <c r="AD128" s="131">
        <f>Z128/$Z$7*100</f>
        <v>47.801742015761093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ED3F371-700D-4B72-B07C-93589221D2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3716AB3B-A4AC-4DF0-9EE7-F59673423F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DEA4044A-34B1-4FFD-AA69-4F742ADB81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F05F2024-F54A-428A-B9BE-A22701AAE9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1396C-EF2F-4BED-BEE6-FF37E1205371}">
  <sheetPr codeName="Sheet7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Cleve</v>
      </c>
      <c r="T1" s="103"/>
      <c r="U1" s="103"/>
      <c r="V1" s="103"/>
      <c r="W1" s="103"/>
      <c r="X1" s="103"/>
      <c r="Y1" s="104" t="str">
        <f>Y3</f>
        <v>10.14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126</v>
      </c>
      <c r="Y3" s="109" t="s">
        <v>215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10.14 Cleve,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1095</v>
      </c>
      <c r="W4" s="112">
        <v>959</v>
      </c>
      <c r="X4" s="112">
        <v>1222</v>
      </c>
      <c r="Y4" s="112">
        <v>1525</v>
      </c>
      <c r="Z4" s="112">
        <v>1325</v>
      </c>
      <c r="AB4" s="113" t="str">
        <f>TEXT(Z4,"###,###")</f>
        <v>1,325</v>
      </c>
      <c r="AD4" s="114">
        <f>Z4/Y4-1</f>
        <v>-0.13114754098360659</v>
      </c>
      <c r="AF4" s="114">
        <f>Z4/V4-1</f>
        <v>0.21004566210045672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580</v>
      </c>
      <c r="W5" s="112">
        <v>487</v>
      </c>
      <c r="X5" s="112">
        <v>613</v>
      </c>
      <c r="Y5" s="112">
        <v>821</v>
      </c>
      <c r="Z5" s="112">
        <v>708</v>
      </c>
      <c r="AB5" s="113" t="str">
        <f>TEXT(Z5,"###,###")</f>
        <v>708</v>
      </c>
      <c r="AD5" s="114">
        <f t="shared" ref="AD5:AD9" si="0">Z5/Y5-1</f>
        <v>-0.1376370280146163</v>
      </c>
      <c r="AF5" s="114">
        <f t="shared" ref="AF5:AF9" si="1">Z5/V5-1</f>
        <v>0.22068965517241379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508</v>
      </c>
      <c r="W6" s="112">
        <v>474</v>
      </c>
      <c r="X6" s="112">
        <v>609</v>
      </c>
      <c r="Y6" s="112">
        <v>708</v>
      </c>
      <c r="Z6" s="112">
        <v>613</v>
      </c>
      <c r="AB6" s="113" t="str">
        <f>TEXT(Z6,"###,###")</f>
        <v>613</v>
      </c>
      <c r="AD6" s="114">
        <f t="shared" si="0"/>
        <v>-0.13418079096045199</v>
      </c>
      <c r="AF6" s="114">
        <f t="shared" si="1"/>
        <v>0.20669291338582685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774</v>
      </c>
      <c r="W7" s="112">
        <v>684</v>
      </c>
      <c r="X7" s="112">
        <v>793</v>
      </c>
      <c r="Y7" s="112">
        <v>994</v>
      </c>
      <c r="Z7" s="112">
        <v>874</v>
      </c>
      <c r="AB7" s="113" t="str">
        <f>TEXT(Z7,"###,###")</f>
        <v>874</v>
      </c>
      <c r="AD7" s="114">
        <f t="shared" si="0"/>
        <v>-0.12072434607645877</v>
      </c>
      <c r="AF7" s="114">
        <f t="shared" si="1"/>
        <v>0.12919896640826867</v>
      </c>
    </row>
    <row r="8" spans="1:32" ht="17.25" customHeight="1" x14ac:dyDescent="0.25">
      <c r="A8" s="66" t="s">
        <v>13</v>
      </c>
      <c r="B8" s="67"/>
      <c r="C8" s="31"/>
      <c r="D8" s="68" t="str">
        <f>AB4</f>
        <v>1,325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874</v>
      </c>
      <c r="P8" s="69"/>
      <c r="S8" s="111" t="s">
        <v>87</v>
      </c>
      <c r="T8" s="112"/>
      <c r="U8" s="112"/>
      <c r="V8" s="112">
        <v>30306.5</v>
      </c>
      <c r="W8" s="112">
        <v>32946</v>
      </c>
      <c r="X8" s="112">
        <v>28333.67</v>
      </c>
      <c r="Y8" s="112">
        <v>24568</v>
      </c>
      <c r="Z8" s="112">
        <v>27208.01</v>
      </c>
      <c r="AB8" s="113" t="str">
        <f>TEXT(Z8,"$###,###")</f>
        <v>$27,208</v>
      </c>
      <c r="AD8" s="114">
        <f t="shared" si="0"/>
        <v>0.10745726147834578</v>
      </c>
      <c r="AF8" s="114">
        <f t="shared" si="1"/>
        <v>-0.10223846369590683</v>
      </c>
    </row>
    <row r="9" spans="1:32" x14ac:dyDescent="0.25">
      <c r="A9" s="32" t="s">
        <v>15</v>
      </c>
      <c r="B9" s="73"/>
      <c r="C9" s="74"/>
      <c r="D9" s="75">
        <f>AD104</f>
        <v>57.132075471698116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53.203661327231124</v>
      </c>
      <c r="P9" s="76" t="s">
        <v>88</v>
      </c>
      <c r="S9" s="111" t="s">
        <v>7</v>
      </c>
      <c r="T9" s="112"/>
      <c r="U9" s="112"/>
      <c r="V9" s="112">
        <v>38182208</v>
      </c>
      <c r="W9" s="112">
        <v>33011952</v>
      </c>
      <c r="X9" s="112">
        <v>43316522</v>
      </c>
      <c r="Y9" s="112">
        <v>41469642</v>
      </c>
      <c r="Z9" s="112">
        <v>38301031</v>
      </c>
      <c r="AB9" s="113" t="str">
        <f>TEXT(Z9/1000000,"$#,###.0")&amp;" mil"</f>
        <v>$38.3 mil</v>
      </c>
      <c r="AD9" s="114">
        <f t="shared" si="0"/>
        <v>-7.6407966097223556E-2</v>
      </c>
      <c r="AF9" s="114">
        <f t="shared" si="1"/>
        <v>3.1119991803512104E-3</v>
      </c>
    </row>
    <row r="10" spans="1:32" x14ac:dyDescent="0.25">
      <c r="A10" s="32" t="s">
        <v>18</v>
      </c>
      <c r="B10" s="73"/>
      <c r="C10" s="74"/>
      <c r="D10" s="75">
        <f>AD105</f>
        <v>17.660377358490567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47.025171624713956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76.201372997711672</v>
      </c>
      <c r="P11" s="76" t="s">
        <v>88</v>
      </c>
      <c r="S11" s="111" t="s">
        <v>30</v>
      </c>
      <c r="T11" s="116"/>
      <c r="U11" s="116"/>
      <c r="V11" s="116">
        <v>761</v>
      </c>
      <c r="W11" s="116">
        <v>720</v>
      </c>
      <c r="X11" s="116">
        <v>920</v>
      </c>
      <c r="Y11" s="116">
        <v>1098</v>
      </c>
      <c r="Z11" s="116">
        <v>997</v>
      </c>
    </row>
    <row r="12" spans="1:32" ht="28.5" customHeight="1" x14ac:dyDescent="0.25">
      <c r="A12" s="32" t="s">
        <v>20</v>
      </c>
      <c r="B12" s="74"/>
      <c r="C12" s="74"/>
      <c r="D12" s="75">
        <f>AD108</f>
        <v>16.30188679245283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36.384439359267731</v>
      </c>
      <c r="P12" s="76" t="s">
        <v>88</v>
      </c>
      <c r="S12" s="111" t="s">
        <v>31</v>
      </c>
      <c r="T12" s="116"/>
      <c r="U12" s="116"/>
      <c r="V12" s="116">
        <v>332</v>
      </c>
      <c r="W12" s="116">
        <v>246</v>
      </c>
      <c r="X12" s="116">
        <v>302</v>
      </c>
      <c r="Y12" s="116">
        <v>432</v>
      </c>
      <c r="Z12" s="116">
        <v>322</v>
      </c>
    </row>
    <row r="13" spans="1:32" ht="15" customHeight="1" x14ac:dyDescent="0.25">
      <c r="A13" s="32" t="s">
        <v>21</v>
      </c>
      <c r="B13" s="74"/>
      <c r="C13" s="74"/>
      <c r="D13" s="75">
        <f>AD109</f>
        <v>16.452830188679247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43.4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17.509433962264151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16.324200913242009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24.528301886792452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83.675799086757991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334</v>
      </c>
      <c r="Z15" s="116">
        <v>291</v>
      </c>
      <c r="AB15" s="121">
        <f t="shared" ref="AB15:AB34" si="2">IF(Z15="np",0,Z15/$Z$34)</f>
        <v>0.22045454545454546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6</v>
      </c>
      <c r="Z16" s="116">
        <v>13</v>
      </c>
      <c r="AB16" s="121">
        <f t="shared" si="2"/>
        <v>9.8484848484848477E-3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41</v>
      </c>
      <c r="Z17" s="116">
        <v>23</v>
      </c>
      <c r="AB17" s="121">
        <f t="shared" si="2"/>
        <v>1.7424242424242425E-2</v>
      </c>
    </row>
    <row r="18" spans="1:28" x14ac:dyDescent="0.25">
      <c r="A18" s="65" t="str">
        <f>$S$1&amp;" ("&amp;$V$2&amp;" to "&amp;$Z$2&amp;")"</f>
        <v>Cleve (2014-15 to 2018-19)</v>
      </c>
      <c r="B18" s="65"/>
      <c r="C18" s="65"/>
      <c r="D18" s="65"/>
      <c r="E18" s="65"/>
      <c r="F18" s="65"/>
      <c r="G18" s="65" t="str">
        <f>$S$1&amp;" ("&amp;$V$2&amp;" to "&amp;$Z$2&amp;")"</f>
        <v>Cleve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17</v>
      </c>
      <c r="Z18" s="116">
        <v>20</v>
      </c>
      <c r="AB18" s="121">
        <f t="shared" si="2"/>
        <v>1.5151515151515152E-2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45</v>
      </c>
      <c r="Z19" s="116">
        <v>53</v>
      </c>
      <c r="AB19" s="121">
        <f t="shared" si="2"/>
        <v>4.0151515151515153E-2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21</v>
      </c>
      <c r="Z20" s="116">
        <v>23</v>
      </c>
      <c r="AB20" s="121">
        <f t="shared" si="2"/>
        <v>1.7424242424242425E-2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138</v>
      </c>
      <c r="Z21" s="116">
        <v>123</v>
      </c>
      <c r="AB21" s="121">
        <f t="shared" si="2"/>
        <v>9.3181818181818185E-2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53</v>
      </c>
      <c r="Z22" s="116">
        <v>51</v>
      </c>
      <c r="AB22" s="121">
        <f t="shared" si="2"/>
        <v>3.8636363636363635E-2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93</v>
      </c>
      <c r="Z23" s="116">
        <v>82</v>
      </c>
      <c r="AB23" s="121">
        <f t="shared" si="2"/>
        <v>6.2121212121212119E-2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11</v>
      </c>
      <c r="Z24" s="116">
        <v>4</v>
      </c>
      <c r="AB24" s="121">
        <f t="shared" si="2"/>
        <v>3.0303030303030303E-3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31</v>
      </c>
      <c r="Z25" s="116">
        <v>22</v>
      </c>
      <c r="AB25" s="121">
        <f t="shared" si="2"/>
        <v>1.6666666666666666E-2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12</v>
      </c>
      <c r="Z26" s="116">
        <v>10</v>
      </c>
      <c r="AB26" s="121">
        <f t="shared" si="2"/>
        <v>7.575757575757576E-3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24</v>
      </c>
      <c r="Z27" s="116">
        <v>28</v>
      </c>
      <c r="AB27" s="121">
        <f t="shared" si="2"/>
        <v>2.1212121212121213E-2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46</v>
      </c>
      <c r="Z28" s="116">
        <v>48</v>
      </c>
      <c r="AB28" s="121">
        <f t="shared" si="2"/>
        <v>3.6363636363636362E-2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46</v>
      </c>
      <c r="Z29" s="116">
        <v>51</v>
      </c>
      <c r="AB29" s="121">
        <f t="shared" si="2"/>
        <v>3.8636363636363635E-2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106</v>
      </c>
      <c r="Z30" s="116">
        <v>106</v>
      </c>
      <c r="AB30" s="121">
        <f t="shared" si="2"/>
        <v>8.0303030303030307E-2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119</v>
      </c>
      <c r="Z31" s="116">
        <v>110</v>
      </c>
      <c r="AB31" s="121">
        <f t="shared" si="2"/>
        <v>8.3333333333333329E-2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12</v>
      </c>
      <c r="Z32" s="116">
        <v>12</v>
      </c>
      <c r="AB32" s="121">
        <f t="shared" si="2"/>
        <v>9.0909090909090905E-3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57</v>
      </c>
      <c r="Z33" s="116">
        <v>56</v>
      </c>
      <c r="AB33" s="121">
        <f t="shared" si="2"/>
        <v>4.2424242424242427E-2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1528</v>
      </c>
      <c r="Z34" s="124">
        <v>1320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733</v>
      </c>
      <c r="AB37" s="136">
        <f>Z37/Z40*100</f>
        <v>83.675799086757991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143</v>
      </c>
      <c r="AB38" s="136">
        <f>Z38/Z40*100</f>
        <v>16.324200913242009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876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</v>
      </c>
      <c r="X44" s="116">
        <v>6</v>
      </c>
      <c r="Y44" s="116">
        <v>5</v>
      </c>
      <c r="Z44" s="116">
        <v>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27</v>
      </c>
      <c r="X45" s="116">
        <v>32</v>
      </c>
      <c r="Y45" s="116">
        <v>37</v>
      </c>
      <c r="Z45" s="116">
        <v>29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18</v>
      </c>
      <c r="X46" s="116">
        <v>33</v>
      </c>
      <c r="Y46" s="116">
        <v>51</v>
      </c>
      <c r="Z46" s="116">
        <v>82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34</v>
      </c>
      <c r="X47" s="116">
        <v>43</v>
      </c>
      <c r="Y47" s="116">
        <v>46</v>
      </c>
      <c r="Z47" s="116">
        <v>35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73</v>
      </c>
      <c r="X48" s="116">
        <v>74</v>
      </c>
      <c r="Y48" s="116">
        <v>85</v>
      </c>
      <c r="Z48" s="116">
        <v>51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Cleve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48</v>
      </c>
      <c r="X49" s="116">
        <v>49</v>
      </c>
      <c r="Y49" s="116">
        <v>69</v>
      </c>
      <c r="Z49" s="116">
        <v>78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45</v>
      </c>
      <c r="X50" s="116">
        <v>65</v>
      </c>
      <c r="Y50" s="116">
        <v>71</v>
      </c>
      <c r="Z50" s="116">
        <v>78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28</v>
      </c>
      <c r="X51" s="116">
        <v>29</v>
      </c>
      <c r="Y51" s="116">
        <v>36</v>
      </c>
      <c r="Z51" s="116">
        <v>50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39</v>
      </c>
      <c r="X52" s="116">
        <v>46</v>
      </c>
      <c r="Y52" s="116">
        <v>46</v>
      </c>
      <c r="Z52" s="116">
        <v>35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30</v>
      </c>
      <c r="X53" s="116">
        <v>64</v>
      </c>
      <c r="Y53" s="116">
        <v>76</v>
      </c>
      <c r="Z53" s="116">
        <v>68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45</v>
      </c>
      <c r="X54" s="116">
        <v>74</v>
      </c>
      <c r="Y54" s="116">
        <v>93</v>
      </c>
      <c r="Z54" s="116">
        <v>86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60</v>
      </c>
      <c r="X55" s="116">
        <v>54</v>
      </c>
      <c r="Y55" s="116">
        <v>73</v>
      </c>
      <c r="Z55" s="116">
        <v>55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22</v>
      </c>
      <c r="X56" s="116">
        <v>25</v>
      </c>
      <c r="Y56" s="116">
        <v>30</v>
      </c>
      <c r="Z56" s="116">
        <v>27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9</v>
      </c>
      <c r="X57" s="116">
        <v>14</v>
      </c>
      <c r="Y57" s="116">
        <v>19</v>
      </c>
      <c r="Z57" s="116">
        <v>21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6</v>
      </c>
      <c r="Y58" s="116">
        <v>13</v>
      </c>
      <c r="Z58" s="116">
        <v>7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6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484</v>
      </c>
      <c r="X61" s="116">
        <v>613</v>
      </c>
      <c r="Y61" s="116">
        <v>822</v>
      </c>
      <c r="Z61" s="116">
        <v>707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4</v>
      </c>
      <c r="Y63" s="116">
        <v>5</v>
      </c>
      <c r="Z63" s="116">
        <v>0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Cleve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28</v>
      </c>
      <c r="X64" s="116">
        <v>22</v>
      </c>
      <c r="Y64" s="116">
        <v>22</v>
      </c>
      <c r="Z64" s="116">
        <v>16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27</v>
      </c>
      <c r="X65" s="116">
        <v>58</v>
      </c>
      <c r="Y65" s="116">
        <v>49</v>
      </c>
      <c r="Z65" s="116">
        <v>57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43</v>
      </c>
      <c r="X66" s="116">
        <v>61</v>
      </c>
      <c r="Y66" s="116">
        <v>61</v>
      </c>
      <c r="Z66" s="116">
        <v>45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47</v>
      </c>
      <c r="X67" s="116">
        <v>61</v>
      </c>
      <c r="Y67" s="116">
        <v>57</v>
      </c>
      <c r="Z67" s="116">
        <v>55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29</v>
      </c>
      <c r="X68" s="116">
        <v>44</v>
      </c>
      <c r="Y68" s="116">
        <v>63</v>
      </c>
      <c r="Z68" s="116">
        <v>53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32</v>
      </c>
      <c r="X69" s="116">
        <v>41</v>
      </c>
      <c r="Y69" s="116">
        <v>47</v>
      </c>
      <c r="Z69" s="116">
        <v>46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61</v>
      </c>
      <c r="X70" s="116">
        <v>67</v>
      </c>
      <c r="Y70" s="116">
        <v>75</v>
      </c>
      <c r="Z70" s="116">
        <v>58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53</v>
      </c>
      <c r="X71" s="116">
        <v>62</v>
      </c>
      <c r="Y71" s="116">
        <v>80</v>
      </c>
      <c r="Z71" s="116">
        <v>70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35</v>
      </c>
      <c r="X72" s="116">
        <v>65</v>
      </c>
      <c r="Y72" s="116">
        <v>70</v>
      </c>
      <c r="Z72" s="116">
        <v>62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48</v>
      </c>
      <c r="X73" s="116">
        <v>46</v>
      </c>
      <c r="Y73" s="116">
        <v>59</v>
      </c>
      <c r="Z73" s="116">
        <v>54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35</v>
      </c>
      <c r="X74" s="116">
        <v>34</v>
      </c>
      <c r="Y74" s="116">
        <v>51</v>
      </c>
      <c r="Z74" s="116">
        <v>47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20</v>
      </c>
      <c r="X75" s="116">
        <v>25</v>
      </c>
      <c r="Y75" s="116">
        <v>31</v>
      </c>
      <c r="Z75" s="116">
        <v>22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8</v>
      </c>
      <c r="X76" s="116">
        <v>12</v>
      </c>
      <c r="Y76" s="116">
        <v>12</v>
      </c>
      <c r="Z76" s="116">
        <v>13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3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7</v>
      </c>
      <c r="X78" s="116">
        <v>4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3</v>
      </c>
      <c r="Y79" s="116">
        <v>4</v>
      </c>
      <c r="Z79" s="116">
        <v>6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477</v>
      </c>
      <c r="X80" s="116">
        <v>609</v>
      </c>
      <c r="Y80" s="116">
        <v>704</v>
      </c>
      <c r="Z80" s="116">
        <v>613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Cleve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31</v>
      </c>
      <c r="X83" s="116">
        <v>39</v>
      </c>
      <c r="Y83" s="116">
        <v>42</v>
      </c>
      <c r="Z83" s="116">
        <v>48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11</v>
      </c>
      <c r="X84" s="116">
        <v>14</v>
      </c>
      <c r="Y84" s="116">
        <v>15</v>
      </c>
      <c r="Z84" s="116">
        <v>14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1,325</v>
      </c>
      <c r="D85" s="98">
        <f t="shared" ref="D85:D90" si="4">AD4</f>
        <v>-0.13114754098360659</v>
      </c>
      <c r="E85" s="99">
        <f t="shared" ref="E85:E90" si="5">AD4</f>
        <v>-0.13114754098360659</v>
      </c>
      <c r="F85" s="98">
        <f t="shared" ref="F85:F90" si="6">AF4</f>
        <v>0.21004566210045672</v>
      </c>
      <c r="G85" s="99">
        <f t="shared" ref="G85:G90" si="7">AF4</f>
        <v>0.21004566210045672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60</v>
      </c>
      <c r="X85" s="116">
        <v>59</v>
      </c>
      <c r="Y85" s="116">
        <v>84</v>
      </c>
      <c r="Z85" s="116">
        <v>80</v>
      </c>
    </row>
    <row r="86" spans="1:30" ht="15" customHeight="1" x14ac:dyDescent="0.25">
      <c r="A86" s="100" t="s">
        <v>4</v>
      </c>
      <c r="B86" s="51"/>
      <c r="C86" s="101" t="str">
        <f t="shared" si="3"/>
        <v>708</v>
      </c>
      <c r="D86" s="98">
        <f t="shared" si="4"/>
        <v>-0.1376370280146163</v>
      </c>
      <c r="E86" s="99">
        <f t="shared" si="5"/>
        <v>-0.1376370280146163</v>
      </c>
      <c r="F86" s="98">
        <f t="shared" si="6"/>
        <v>0.22068965517241379</v>
      </c>
      <c r="G86" s="99">
        <f t="shared" si="7"/>
        <v>0.22068965517241379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0</v>
      </c>
      <c r="X86" s="116">
        <v>5</v>
      </c>
      <c r="Y86" s="116">
        <v>7</v>
      </c>
      <c r="Z86" s="116">
        <v>4</v>
      </c>
    </row>
    <row r="87" spans="1:30" ht="15" customHeight="1" x14ac:dyDescent="0.25">
      <c r="A87" s="100" t="s">
        <v>5</v>
      </c>
      <c r="B87" s="51"/>
      <c r="C87" s="101" t="str">
        <f t="shared" si="3"/>
        <v>613</v>
      </c>
      <c r="D87" s="98">
        <f t="shared" si="4"/>
        <v>-0.13418079096045199</v>
      </c>
      <c r="E87" s="99">
        <f t="shared" si="5"/>
        <v>-0.13418079096045199</v>
      </c>
      <c r="F87" s="98">
        <f t="shared" si="6"/>
        <v>0.20669291338582685</v>
      </c>
      <c r="G87" s="99">
        <f t="shared" si="7"/>
        <v>0.20669291338582685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15</v>
      </c>
      <c r="X87" s="116">
        <v>11</v>
      </c>
      <c r="Y87" s="116">
        <v>13</v>
      </c>
      <c r="Z87" s="116">
        <v>10</v>
      </c>
    </row>
    <row r="88" spans="1:30" ht="15" customHeight="1" x14ac:dyDescent="0.25">
      <c r="A88" s="51" t="s">
        <v>6</v>
      </c>
      <c r="B88" s="51"/>
      <c r="C88" s="101" t="str">
        <f t="shared" si="3"/>
        <v>874</v>
      </c>
      <c r="D88" s="98">
        <f t="shared" si="4"/>
        <v>-0.12072434607645877</v>
      </c>
      <c r="E88" s="99">
        <f t="shared" si="5"/>
        <v>-0.12072434607645877</v>
      </c>
      <c r="F88" s="98">
        <f t="shared" si="6"/>
        <v>0.12919896640826867</v>
      </c>
      <c r="G88" s="99">
        <f t="shared" si="7"/>
        <v>0.12919896640826867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11</v>
      </c>
      <c r="X88" s="116">
        <v>13</v>
      </c>
      <c r="Y88" s="116">
        <v>19</v>
      </c>
      <c r="Z88" s="116">
        <v>18</v>
      </c>
    </row>
    <row r="89" spans="1:30" ht="15" customHeight="1" x14ac:dyDescent="0.25">
      <c r="A89" s="51" t="s">
        <v>102</v>
      </c>
      <c r="B89" s="51"/>
      <c r="C89" s="101" t="str">
        <f t="shared" si="3"/>
        <v>$27,208</v>
      </c>
      <c r="D89" s="98">
        <f t="shared" si="4"/>
        <v>0.10745726147834578</v>
      </c>
      <c r="E89" s="99">
        <f t="shared" si="5"/>
        <v>0.10745726147834578</v>
      </c>
      <c r="F89" s="98">
        <f t="shared" si="6"/>
        <v>-0.10223846369590683</v>
      </c>
      <c r="G89" s="99">
        <f t="shared" si="7"/>
        <v>-0.10223846369590683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29</v>
      </c>
      <c r="X89" s="116">
        <v>43</v>
      </c>
      <c r="Y89" s="116">
        <v>51</v>
      </c>
      <c r="Z89" s="116">
        <v>43</v>
      </c>
    </row>
    <row r="90" spans="1:30" ht="15" customHeight="1" x14ac:dyDescent="0.25">
      <c r="A90" s="51" t="s">
        <v>7</v>
      </c>
      <c r="B90" s="51"/>
      <c r="C90" s="101" t="str">
        <f t="shared" si="3"/>
        <v>$38.3 mil</v>
      </c>
      <c r="D90" s="98">
        <f t="shared" si="4"/>
        <v>-7.6407966097223556E-2</v>
      </c>
      <c r="E90" s="99">
        <f t="shared" si="5"/>
        <v>-7.6407966097223556E-2</v>
      </c>
      <c r="F90" s="98">
        <f t="shared" si="6"/>
        <v>3.1119991803512104E-3</v>
      </c>
      <c r="G90" s="99">
        <f t="shared" si="7"/>
        <v>3.1119991803512104E-3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54</v>
      </c>
      <c r="X90" s="116">
        <v>66</v>
      </c>
      <c r="Y90" s="116">
        <v>87</v>
      </c>
      <c r="Z90" s="116">
        <v>65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354</v>
      </c>
      <c r="X91" s="116">
        <v>411</v>
      </c>
      <c r="Y91" s="116">
        <v>530</v>
      </c>
      <c r="Z91" s="116">
        <v>467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16</v>
      </c>
      <c r="X93" s="116">
        <v>22</v>
      </c>
      <c r="Y93" s="116">
        <v>17</v>
      </c>
      <c r="Z93" s="116">
        <v>22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56</v>
      </c>
      <c r="X94" s="116">
        <v>70</v>
      </c>
      <c r="Y94" s="116">
        <v>75</v>
      </c>
      <c r="Z94" s="116">
        <v>68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9</v>
      </c>
      <c r="X95" s="116">
        <v>13</v>
      </c>
      <c r="Y95" s="116">
        <v>12</v>
      </c>
      <c r="Z95" s="116">
        <v>18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53</v>
      </c>
      <c r="X96" s="116">
        <v>62</v>
      </c>
      <c r="Y96" s="116">
        <v>69</v>
      </c>
      <c r="Z96" s="116">
        <v>66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34</v>
      </c>
      <c r="X97" s="116">
        <v>39</v>
      </c>
      <c r="Y97" s="116">
        <v>64</v>
      </c>
      <c r="Z97" s="116">
        <v>58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32</v>
      </c>
      <c r="X98" s="116">
        <v>31</v>
      </c>
      <c r="Y98" s="116">
        <v>36</v>
      </c>
      <c r="Z98" s="116">
        <v>29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0</v>
      </c>
      <c r="X99" s="116">
        <v>4</v>
      </c>
      <c r="Y99" s="116">
        <v>10</v>
      </c>
      <c r="Z99" s="116">
        <v>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32</v>
      </c>
      <c r="X100" s="116">
        <v>45</v>
      </c>
      <c r="Y100" s="116">
        <v>42</v>
      </c>
      <c r="Z100" s="116">
        <v>33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333</v>
      </c>
      <c r="X101" s="116">
        <v>382</v>
      </c>
      <c r="Y101" s="116">
        <v>460</v>
      </c>
      <c r="Z101" s="116">
        <v>410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574</v>
      </c>
      <c r="X104" s="116">
        <v>699</v>
      </c>
      <c r="Y104" s="116">
        <v>810</v>
      </c>
      <c r="Z104" s="116">
        <v>757</v>
      </c>
      <c r="AB104" s="113" t="str">
        <f>TEXT(Z104,"###,###")</f>
        <v>757</v>
      </c>
      <c r="AD104" s="134">
        <f>Z104/($Z$4)*100</f>
        <v>57.132075471698116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170</v>
      </c>
      <c r="X105" s="116">
        <v>222</v>
      </c>
      <c r="Y105" s="116">
        <v>247</v>
      </c>
      <c r="Z105" s="116">
        <v>234</v>
      </c>
      <c r="AB105" s="113" t="str">
        <f>TEXT(Z105,"###,###")</f>
        <v>234</v>
      </c>
      <c r="AD105" s="134">
        <f>Z105/($Z$4)*100</f>
        <v>17.660377358490567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744</v>
      </c>
      <c r="X106" s="124">
        <v>921</v>
      </c>
      <c r="Y106" s="124">
        <v>1057</v>
      </c>
      <c r="Z106" s="124">
        <v>991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184</v>
      </c>
      <c r="X108" s="116">
        <v>255</v>
      </c>
      <c r="Y108" s="116">
        <v>303</v>
      </c>
      <c r="Z108" s="116">
        <v>216</v>
      </c>
      <c r="AB108" s="113" t="str">
        <f>TEXT(Z108,"###,###")</f>
        <v>216</v>
      </c>
      <c r="AD108" s="134">
        <f>Z108/($Z$4)*100</f>
        <v>16.30188679245283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153</v>
      </c>
      <c r="X109" s="116">
        <v>172</v>
      </c>
      <c r="Y109" s="116">
        <v>215</v>
      </c>
      <c r="Z109" s="116">
        <v>218</v>
      </c>
      <c r="AB109" s="113" t="str">
        <f>TEXT(Z109,"###,###")</f>
        <v>218</v>
      </c>
      <c r="AD109" s="134">
        <f>Z109/($Z$4)*100</f>
        <v>16.452830188679247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158</v>
      </c>
      <c r="X110" s="116">
        <v>190</v>
      </c>
      <c r="Y110" s="116">
        <v>221</v>
      </c>
      <c r="Z110" s="116">
        <v>232</v>
      </c>
      <c r="AB110" s="113" t="str">
        <f>TEXT(Z110,"###,###")</f>
        <v>232</v>
      </c>
      <c r="AD110" s="134">
        <f>Z110/($Z$4)*100</f>
        <v>17.509433962264151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246</v>
      </c>
      <c r="X111" s="116">
        <v>304</v>
      </c>
      <c r="Y111" s="116">
        <v>312</v>
      </c>
      <c r="Z111" s="116">
        <v>325</v>
      </c>
      <c r="AB111" s="113" t="str">
        <f>TEXT(Z111,"###,###")</f>
        <v>325</v>
      </c>
      <c r="AD111" s="134">
        <f>Z111/($Z$4)*100</f>
        <v>24.528301886792452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960</v>
      </c>
      <c r="X112" s="116">
        <v>1222</v>
      </c>
      <c r="Y112" s="116">
        <v>1526</v>
      </c>
      <c r="Z112" s="116">
        <v>1324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47.9</v>
      </c>
      <c r="W118" s="135">
        <v>45.22</v>
      </c>
      <c r="X118" s="135">
        <v>43.63</v>
      </c>
      <c r="Y118" s="135">
        <v>44.66</v>
      </c>
      <c r="Z118" s="135">
        <v>43.43</v>
      </c>
      <c r="AB118" s="113" t="str">
        <f>TEXT(Z118,"##.0")</f>
        <v>43.4</v>
      </c>
    </row>
    <row r="120" spans="19:32" x14ac:dyDescent="0.25">
      <c r="S120" s="105" t="s">
        <v>104</v>
      </c>
      <c r="T120" s="116"/>
      <c r="U120" s="116"/>
      <c r="V120" s="116">
        <v>445</v>
      </c>
      <c r="W120" s="116">
        <v>444</v>
      </c>
      <c r="X120" s="116">
        <v>491</v>
      </c>
      <c r="Y120" s="116">
        <v>566</v>
      </c>
      <c r="Z120" s="116">
        <v>554</v>
      </c>
      <c r="AB120" s="113" t="str">
        <f>TEXT(Z120,"###,###")</f>
        <v>554</v>
      </c>
    </row>
    <row r="121" spans="19:32" x14ac:dyDescent="0.25">
      <c r="S121" s="105" t="s">
        <v>105</v>
      </c>
      <c r="T121" s="116"/>
      <c r="U121" s="116"/>
      <c r="V121" s="116">
        <v>221</v>
      </c>
      <c r="W121" s="116">
        <v>156</v>
      </c>
      <c r="X121" s="116">
        <v>183</v>
      </c>
      <c r="Y121" s="116">
        <v>280</v>
      </c>
      <c r="Z121" s="116">
        <v>206</v>
      </c>
      <c r="AB121" s="113" t="str">
        <f>TEXT(Z121,"###,###")</f>
        <v>206</v>
      </c>
    </row>
    <row r="122" spans="19:32" x14ac:dyDescent="0.25">
      <c r="S122" s="105" t="s">
        <v>106</v>
      </c>
      <c r="T122" s="116"/>
      <c r="U122" s="116"/>
      <c r="V122" s="116">
        <v>108</v>
      </c>
      <c r="W122" s="116">
        <v>84</v>
      </c>
      <c r="X122" s="116">
        <v>119</v>
      </c>
      <c r="Y122" s="116">
        <v>144</v>
      </c>
      <c r="Z122" s="116">
        <v>112</v>
      </c>
      <c r="AB122" s="113" t="str">
        <f>TEXT(Z122,"###,###")</f>
        <v>112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553</v>
      </c>
      <c r="W124" s="116">
        <v>528</v>
      </c>
      <c r="X124" s="116">
        <v>610</v>
      </c>
      <c r="Y124" s="116">
        <v>710</v>
      </c>
      <c r="Z124" s="116">
        <v>666</v>
      </c>
      <c r="AB124" s="113" t="str">
        <f>TEXT(Z124,"###,###")</f>
        <v>666</v>
      </c>
      <c r="AD124" s="131">
        <f>Z124/$Z$7*100</f>
        <v>76.201372997711672</v>
      </c>
    </row>
    <row r="125" spans="19:32" x14ac:dyDescent="0.25">
      <c r="S125" s="105" t="s">
        <v>108</v>
      </c>
      <c r="T125" s="116"/>
      <c r="U125" s="116"/>
      <c r="V125" s="116">
        <v>329</v>
      </c>
      <c r="W125" s="116">
        <v>240</v>
      </c>
      <c r="X125" s="116">
        <v>302</v>
      </c>
      <c r="Y125" s="116">
        <v>424</v>
      </c>
      <c r="Z125" s="116">
        <v>318</v>
      </c>
      <c r="AB125" s="113" t="str">
        <f>TEXT(Z125,"###,###")</f>
        <v>318</v>
      </c>
      <c r="AD125" s="131">
        <f>Z125/$Z$7*100</f>
        <v>36.384439359267731</v>
      </c>
    </row>
    <row r="127" spans="19:32" x14ac:dyDescent="0.25">
      <c r="S127" s="105" t="s">
        <v>109</v>
      </c>
      <c r="T127" s="116"/>
      <c r="U127" s="116"/>
      <c r="V127" s="116">
        <v>420</v>
      </c>
      <c r="W127" s="116">
        <v>357</v>
      </c>
      <c r="X127" s="116">
        <v>411</v>
      </c>
      <c r="Y127" s="116">
        <v>533</v>
      </c>
      <c r="Z127" s="116">
        <v>465</v>
      </c>
      <c r="AB127" s="113" t="str">
        <f>TEXT(Z127,"###,###")</f>
        <v>465</v>
      </c>
      <c r="AD127" s="131">
        <f>Z127/$Z$7*100</f>
        <v>53.203661327231124</v>
      </c>
    </row>
    <row r="128" spans="19:32" x14ac:dyDescent="0.25">
      <c r="S128" s="105" t="s">
        <v>110</v>
      </c>
      <c r="T128" s="116"/>
      <c r="U128" s="116"/>
      <c r="V128" s="116">
        <v>357</v>
      </c>
      <c r="W128" s="116">
        <v>333</v>
      </c>
      <c r="X128" s="116">
        <v>382</v>
      </c>
      <c r="Y128" s="116">
        <v>459</v>
      </c>
      <c r="Z128" s="116">
        <v>411</v>
      </c>
      <c r="AB128" s="113" t="str">
        <f>TEXT(Z128,"###,###")</f>
        <v>411</v>
      </c>
      <c r="AD128" s="131">
        <f>Z128/$Z$7*100</f>
        <v>47.025171624713956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C8000EC-85EE-484F-9889-634BA25AEA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E0033231-3A2D-437A-B19F-56CB1A3EB1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BC3A4326-DDA2-48D7-8153-365BE4E561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635F65BA-E27D-4AFD-99C3-5FAC5DCF6D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F4EF0-E9EE-4CDF-99DB-8442546B5B05}">
  <sheetPr codeName="Sheet7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Coober Pedy</v>
      </c>
      <c r="T1" s="103"/>
      <c r="U1" s="103"/>
      <c r="V1" s="103"/>
      <c r="W1" s="103"/>
      <c r="X1" s="103"/>
      <c r="Y1" s="104" t="str">
        <f>Y3</f>
        <v>10.15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127</v>
      </c>
      <c r="Y3" s="109" t="s">
        <v>216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10.15 Coober Pedy,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742</v>
      </c>
      <c r="W4" s="112">
        <v>623</v>
      </c>
      <c r="X4" s="112">
        <v>836</v>
      </c>
      <c r="Y4" s="112">
        <v>1214</v>
      </c>
      <c r="Z4" s="112">
        <v>972</v>
      </c>
      <c r="AB4" s="113" t="str">
        <f>TEXT(Z4,"###,###")</f>
        <v>972</v>
      </c>
      <c r="AD4" s="114">
        <f>Z4/Y4-1</f>
        <v>-0.19934102141680399</v>
      </c>
      <c r="AF4" s="114">
        <f>Z4/V4-1</f>
        <v>0.30997304582210239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343</v>
      </c>
      <c r="W5" s="112">
        <v>297</v>
      </c>
      <c r="X5" s="112">
        <v>406</v>
      </c>
      <c r="Y5" s="112">
        <v>621</v>
      </c>
      <c r="Z5" s="112">
        <v>472</v>
      </c>
      <c r="AB5" s="113" t="str">
        <f>TEXT(Z5,"###,###")</f>
        <v>472</v>
      </c>
      <c r="AD5" s="114">
        <f t="shared" ref="AD5:AD9" si="0">Z5/Y5-1</f>
        <v>-0.23993558776167467</v>
      </c>
      <c r="AF5" s="114">
        <f t="shared" ref="AF5:AF9" si="1">Z5/V5-1</f>
        <v>0.37609329446064144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401</v>
      </c>
      <c r="W6" s="112">
        <v>331</v>
      </c>
      <c r="X6" s="112">
        <v>430</v>
      </c>
      <c r="Y6" s="112">
        <v>585</v>
      </c>
      <c r="Z6" s="112">
        <v>501</v>
      </c>
      <c r="AB6" s="113" t="str">
        <f>TEXT(Z6,"###,###")</f>
        <v>501</v>
      </c>
      <c r="AD6" s="114">
        <f t="shared" si="0"/>
        <v>-0.14358974358974363</v>
      </c>
      <c r="AF6" s="114">
        <f t="shared" si="1"/>
        <v>0.24937655860349128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533</v>
      </c>
      <c r="W7" s="112">
        <v>483</v>
      </c>
      <c r="X7" s="112">
        <v>590</v>
      </c>
      <c r="Y7" s="112">
        <v>816</v>
      </c>
      <c r="Z7" s="112">
        <v>662</v>
      </c>
      <c r="AB7" s="113" t="str">
        <f>TEXT(Z7,"###,###")</f>
        <v>662</v>
      </c>
      <c r="AD7" s="114">
        <f t="shared" si="0"/>
        <v>-0.18872549019607843</v>
      </c>
      <c r="AF7" s="114">
        <f t="shared" si="1"/>
        <v>0.24202626641651026</v>
      </c>
    </row>
    <row r="8" spans="1:32" ht="17.25" customHeight="1" x14ac:dyDescent="0.25">
      <c r="A8" s="66" t="s">
        <v>13</v>
      </c>
      <c r="B8" s="67"/>
      <c r="C8" s="31"/>
      <c r="D8" s="68" t="str">
        <f>AB4</f>
        <v>972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662</v>
      </c>
      <c r="P8" s="69"/>
      <c r="S8" s="111" t="s">
        <v>87</v>
      </c>
      <c r="T8" s="112"/>
      <c r="U8" s="112"/>
      <c r="V8" s="112">
        <v>33271.769999999997</v>
      </c>
      <c r="W8" s="112">
        <v>34417.25</v>
      </c>
      <c r="X8" s="112">
        <v>36980</v>
      </c>
      <c r="Y8" s="112">
        <v>38046.550000000003</v>
      </c>
      <c r="Z8" s="112">
        <v>39263.57</v>
      </c>
      <c r="AB8" s="113" t="str">
        <f>TEXT(Z8,"$###,###")</f>
        <v>$39,264</v>
      </c>
      <c r="AD8" s="114">
        <f t="shared" si="0"/>
        <v>3.198765722516228E-2</v>
      </c>
      <c r="AF8" s="114">
        <f t="shared" si="1"/>
        <v>0.1800866019451326</v>
      </c>
    </row>
    <row r="9" spans="1:32" x14ac:dyDescent="0.25">
      <c r="A9" s="32" t="s">
        <v>15</v>
      </c>
      <c r="B9" s="73"/>
      <c r="C9" s="74"/>
      <c r="D9" s="75">
        <f>AD104</f>
        <v>60.185185185185183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50</v>
      </c>
      <c r="P9" s="76" t="s">
        <v>88</v>
      </c>
      <c r="S9" s="111" t="s">
        <v>7</v>
      </c>
      <c r="T9" s="112"/>
      <c r="U9" s="112"/>
      <c r="V9" s="112">
        <v>23936738</v>
      </c>
      <c r="W9" s="112">
        <v>22269217</v>
      </c>
      <c r="X9" s="112">
        <v>26083605</v>
      </c>
      <c r="Y9" s="112">
        <v>35513372</v>
      </c>
      <c r="Z9" s="112">
        <v>31274350</v>
      </c>
      <c r="AB9" s="113" t="str">
        <f>TEXT(Z9/1000000,"$#,###.0")&amp;" mil"</f>
        <v>$31.3 mil</v>
      </c>
      <c r="AD9" s="114">
        <f t="shared" si="0"/>
        <v>-0.11936410882075632</v>
      </c>
      <c r="AF9" s="114">
        <f t="shared" si="1"/>
        <v>0.30654185211034179</v>
      </c>
    </row>
    <row r="10" spans="1:32" x14ac:dyDescent="0.25">
      <c r="A10" s="32" t="s">
        <v>18</v>
      </c>
      <c r="B10" s="73"/>
      <c r="C10" s="74"/>
      <c r="D10" s="75">
        <f>AD105</f>
        <v>31.584362139917694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50.151057401812693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90.78549848942599</v>
      </c>
      <c r="P11" s="76" t="s">
        <v>88</v>
      </c>
      <c r="S11" s="111" t="s">
        <v>30</v>
      </c>
      <c r="T11" s="116"/>
      <c r="U11" s="116"/>
      <c r="V11" s="116">
        <v>652</v>
      </c>
      <c r="W11" s="116">
        <v>543</v>
      </c>
      <c r="X11" s="116">
        <v>725</v>
      </c>
      <c r="Y11" s="116">
        <v>1043</v>
      </c>
      <c r="Z11" s="116">
        <v>854</v>
      </c>
    </row>
    <row r="12" spans="1:32" ht="28.5" customHeight="1" x14ac:dyDescent="0.25">
      <c r="A12" s="32" t="s">
        <v>20</v>
      </c>
      <c r="B12" s="74"/>
      <c r="C12" s="74"/>
      <c r="D12" s="75">
        <f>AD108</f>
        <v>17.695473251028808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17.220543806646525</v>
      </c>
      <c r="P12" s="76" t="s">
        <v>88</v>
      </c>
      <c r="S12" s="111" t="s">
        <v>31</v>
      </c>
      <c r="T12" s="116"/>
      <c r="U12" s="116"/>
      <c r="V12" s="116">
        <v>96</v>
      </c>
      <c r="W12" s="116">
        <v>83</v>
      </c>
      <c r="X12" s="116">
        <v>111</v>
      </c>
      <c r="Y12" s="116">
        <v>168</v>
      </c>
      <c r="Z12" s="116">
        <v>113</v>
      </c>
    </row>
    <row r="13" spans="1:32" ht="15" customHeight="1" x14ac:dyDescent="0.25">
      <c r="A13" s="32" t="s">
        <v>21</v>
      </c>
      <c r="B13" s="74"/>
      <c r="C13" s="74"/>
      <c r="D13" s="75">
        <f>AD109</f>
        <v>18.518518518518519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42.4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30.041152263374489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18.796992481203006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25.411522633744855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81.203007518796994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40</v>
      </c>
      <c r="Z15" s="116">
        <v>12</v>
      </c>
      <c r="AB15" s="121">
        <f t="shared" ref="AB15:AB34" si="2">IF(Z15="np",0,Z15/$Z$34)</f>
        <v>1.2371134020618556E-2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36</v>
      </c>
      <c r="Z16" s="116">
        <v>27</v>
      </c>
      <c r="AB16" s="121">
        <f t="shared" si="2"/>
        <v>2.7835051546391754E-2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14</v>
      </c>
      <c r="Z17" s="116">
        <v>9</v>
      </c>
      <c r="AB17" s="121">
        <f t="shared" si="2"/>
        <v>9.2783505154639175E-3</v>
      </c>
    </row>
    <row r="18" spans="1:28" x14ac:dyDescent="0.25">
      <c r="A18" s="65" t="str">
        <f>$S$1&amp;" ("&amp;$V$2&amp;" to "&amp;$Z$2&amp;")"</f>
        <v>Coober Pedy (2014-15 to 2018-19)</v>
      </c>
      <c r="B18" s="65"/>
      <c r="C18" s="65"/>
      <c r="D18" s="65"/>
      <c r="E18" s="65"/>
      <c r="F18" s="65"/>
      <c r="G18" s="65" t="str">
        <f>$S$1&amp;" ("&amp;$V$2&amp;" to "&amp;$Z$2&amp;")"</f>
        <v>Coober Pedy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4</v>
      </c>
      <c r="Z18" s="116">
        <v>5</v>
      </c>
      <c r="AB18" s="121">
        <f t="shared" si="2"/>
        <v>5.1546391752577319E-3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69</v>
      </c>
      <c r="Z19" s="116">
        <v>56</v>
      </c>
      <c r="AB19" s="121">
        <f t="shared" si="2"/>
        <v>5.7731958762886601E-2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30</v>
      </c>
      <c r="Z20" s="116">
        <v>38</v>
      </c>
      <c r="AB20" s="121">
        <f t="shared" si="2"/>
        <v>3.9175257731958762E-2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139</v>
      </c>
      <c r="Z21" s="116">
        <v>101</v>
      </c>
      <c r="AB21" s="121">
        <f t="shared" si="2"/>
        <v>0.10412371134020619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232</v>
      </c>
      <c r="Z22" s="116">
        <v>186</v>
      </c>
      <c r="AB22" s="121">
        <f t="shared" si="2"/>
        <v>0.19175257731958764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35</v>
      </c>
      <c r="Z23" s="116">
        <v>24</v>
      </c>
      <c r="AB23" s="121">
        <f t="shared" si="2"/>
        <v>2.4742268041237112E-2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23</v>
      </c>
      <c r="Z25" s="116">
        <v>12</v>
      </c>
      <c r="AB25" s="121">
        <f t="shared" si="2"/>
        <v>1.2371134020618556E-2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6</v>
      </c>
      <c r="Z26" s="116">
        <v>17</v>
      </c>
      <c r="AB26" s="121">
        <f t="shared" si="2"/>
        <v>1.7525773195876289E-2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23</v>
      </c>
      <c r="Z27" s="116">
        <v>14</v>
      </c>
      <c r="AB27" s="121">
        <f t="shared" si="2"/>
        <v>1.443298969072165E-2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53</v>
      </c>
      <c r="Z28" s="116">
        <v>55</v>
      </c>
      <c r="AB28" s="121">
        <f t="shared" si="2"/>
        <v>5.6701030927835051E-2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126</v>
      </c>
      <c r="Z29" s="116">
        <v>120</v>
      </c>
      <c r="AB29" s="121">
        <f t="shared" si="2"/>
        <v>0.12371134020618557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73</v>
      </c>
      <c r="Z30" s="116">
        <v>56</v>
      </c>
      <c r="AB30" s="121">
        <f t="shared" si="2"/>
        <v>5.7731958762886601E-2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201</v>
      </c>
      <c r="Z31" s="116">
        <v>140</v>
      </c>
      <c r="AB31" s="121">
        <f t="shared" si="2"/>
        <v>0.14432989690721648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8</v>
      </c>
      <c r="Z32" s="116">
        <v>4</v>
      </c>
      <c r="AB32" s="121">
        <f t="shared" si="2"/>
        <v>4.1237113402061857E-3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22</v>
      </c>
      <c r="Z33" s="116">
        <v>25</v>
      </c>
      <c r="AB33" s="121">
        <f t="shared" si="2"/>
        <v>2.5773195876288658E-2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1209</v>
      </c>
      <c r="Z34" s="124">
        <v>970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540</v>
      </c>
      <c r="AB37" s="136">
        <f>Z37/Z40*100</f>
        <v>81.203007518796994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125</v>
      </c>
      <c r="AB38" s="136">
        <f>Z38/Z40*100</f>
        <v>18.796992481203006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665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6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9</v>
      </c>
      <c r="Y45" s="116">
        <v>8</v>
      </c>
      <c r="Z45" s="116">
        <v>9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10</v>
      </c>
      <c r="X46" s="116">
        <v>22</v>
      </c>
      <c r="Y46" s="116">
        <v>28</v>
      </c>
      <c r="Z46" s="116">
        <v>20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11</v>
      </c>
      <c r="X47" s="116">
        <v>24</v>
      </c>
      <c r="Y47" s="116">
        <v>68</v>
      </c>
      <c r="Z47" s="116">
        <v>43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40</v>
      </c>
      <c r="X48" s="116">
        <v>53</v>
      </c>
      <c r="Y48" s="116">
        <v>70</v>
      </c>
      <c r="Z48" s="116">
        <v>51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Coober Pedy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49</v>
      </c>
      <c r="X49" s="116">
        <v>44</v>
      </c>
      <c r="Y49" s="116">
        <v>66</v>
      </c>
      <c r="Z49" s="116">
        <v>59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39</v>
      </c>
      <c r="X50" s="116">
        <v>51</v>
      </c>
      <c r="Y50" s="116">
        <v>61</v>
      </c>
      <c r="Z50" s="116">
        <v>47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25</v>
      </c>
      <c r="X51" s="116">
        <v>35</v>
      </c>
      <c r="Y51" s="116">
        <v>58</v>
      </c>
      <c r="Z51" s="116">
        <v>52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27</v>
      </c>
      <c r="X52" s="116">
        <v>36</v>
      </c>
      <c r="Y52" s="116">
        <v>50</v>
      </c>
      <c r="Z52" s="116">
        <v>42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28</v>
      </c>
      <c r="X53" s="116">
        <v>33</v>
      </c>
      <c r="Y53" s="116">
        <v>53</v>
      </c>
      <c r="Z53" s="116">
        <v>44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26</v>
      </c>
      <c r="X54" s="116">
        <v>32</v>
      </c>
      <c r="Y54" s="116">
        <v>63</v>
      </c>
      <c r="Z54" s="116">
        <v>47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25</v>
      </c>
      <c r="X55" s="116">
        <v>36</v>
      </c>
      <c r="Y55" s="116">
        <v>54</v>
      </c>
      <c r="Z55" s="116">
        <v>38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10</v>
      </c>
      <c r="X56" s="116">
        <v>8</v>
      </c>
      <c r="Y56" s="116">
        <v>13</v>
      </c>
      <c r="Z56" s="116">
        <v>5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9</v>
      </c>
      <c r="X57" s="116">
        <v>15</v>
      </c>
      <c r="Y57" s="116">
        <v>21</v>
      </c>
      <c r="Z57" s="116">
        <v>11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8</v>
      </c>
      <c r="Y58" s="116">
        <v>2</v>
      </c>
      <c r="Z58" s="116">
        <v>7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3</v>
      </c>
      <c r="Y59" s="116">
        <v>0</v>
      </c>
      <c r="Z59" s="116">
        <v>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297</v>
      </c>
      <c r="X61" s="116">
        <v>406</v>
      </c>
      <c r="Y61" s="116">
        <v>625</v>
      </c>
      <c r="Z61" s="116">
        <v>471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Coober Pedy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0</v>
      </c>
      <c r="X64" s="116">
        <v>12</v>
      </c>
      <c r="Y64" s="116">
        <v>11</v>
      </c>
      <c r="Z64" s="116">
        <v>9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10</v>
      </c>
      <c r="X65" s="116">
        <v>12</v>
      </c>
      <c r="Y65" s="116">
        <v>22</v>
      </c>
      <c r="Z65" s="116">
        <v>20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21</v>
      </c>
      <c r="X66" s="116">
        <v>32</v>
      </c>
      <c r="Y66" s="116">
        <v>39</v>
      </c>
      <c r="Z66" s="116">
        <v>37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48</v>
      </c>
      <c r="X67" s="116">
        <v>67</v>
      </c>
      <c r="Y67" s="116">
        <v>86</v>
      </c>
      <c r="Z67" s="116">
        <v>47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42</v>
      </c>
      <c r="X68" s="116">
        <v>59</v>
      </c>
      <c r="Y68" s="116">
        <v>80</v>
      </c>
      <c r="Z68" s="116">
        <v>64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29</v>
      </c>
      <c r="X69" s="116">
        <v>35</v>
      </c>
      <c r="Y69" s="116">
        <v>37</v>
      </c>
      <c r="Z69" s="116">
        <v>60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28</v>
      </c>
      <c r="X70" s="116">
        <v>43</v>
      </c>
      <c r="Y70" s="116">
        <v>57</v>
      </c>
      <c r="Z70" s="116">
        <v>51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43</v>
      </c>
      <c r="X71" s="116">
        <v>41</v>
      </c>
      <c r="Y71" s="116">
        <v>44</v>
      </c>
      <c r="Z71" s="116">
        <v>37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32</v>
      </c>
      <c r="X72" s="116">
        <v>50</v>
      </c>
      <c r="Y72" s="116">
        <v>67</v>
      </c>
      <c r="Z72" s="116">
        <v>49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30</v>
      </c>
      <c r="X73" s="116">
        <v>32</v>
      </c>
      <c r="Y73" s="116">
        <v>61</v>
      </c>
      <c r="Z73" s="116">
        <v>55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28</v>
      </c>
      <c r="X74" s="116">
        <v>22</v>
      </c>
      <c r="Y74" s="116">
        <v>30</v>
      </c>
      <c r="Z74" s="116">
        <v>32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15</v>
      </c>
      <c r="X75" s="116">
        <v>22</v>
      </c>
      <c r="Y75" s="116">
        <v>30</v>
      </c>
      <c r="Z75" s="116">
        <v>25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10</v>
      </c>
      <c r="X76" s="116">
        <v>6</v>
      </c>
      <c r="Y76" s="116">
        <v>11</v>
      </c>
      <c r="Z76" s="116">
        <v>10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4</v>
      </c>
      <c r="Y77" s="116">
        <v>3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325</v>
      </c>
      <c r="X80" s="116">
        <v>430</v>
      </c>
      <c r="Y80" s="116">
        <v>586</v>
      </c>
      <c r="Z80" s="116">
        <v>499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Coober Pedy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17</v>
      </c>
      <c r="X83" s="116">
        <v>25</v>
      </c>
      <c r="Y83" s="116">
        <v>42</v>
      </c>
      <c r="Z83" s="116">
        <v>28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23</v>
      </c>
      <c r="X84" s="116">
        <v>21</v>
      </c>
      <c r="Y84" s="116">
        <v>36</v>
      </c>
      <c r="Z84" s="116">
        <v>19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972</v>
      </c>
      <c r="D85" s="98">
        <f t="shared" ref="D85:D90" si="4">AD4</f>
        <v>-0.19934102141680399</v>
      </c>
      <c r="E85" s="99">
        <f t="shared" ref="E85:E90" si="5">AD4</f>
        <v>-0.19934102141680399</v>
      </c>
      <c r="F85" s="98">
        <f t="shared" ref="F85:F90" si="6">AF4</f>
        <v>0.30997304582210239</v>
      </c>
      <c r="G85" s="99">
        <f t="shared" ref="G85:G90" si="7">AF4</f>
        <v>0.30997304582210239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33</v>
      </c>
      <c r="X85" s="116">
        <v>32</v>
      </c>
      <c r="Y85" s="116">
        <v>49</v>
      </c>
      <c r="Z85" s="116">
        <v>42</v>
      </c>
    </row>
    <row r="86" spans="1:30" ht="15" customHeight="1" x14ac:dyDescent="0.25">
      <c r="A86" s="100" t="s">
        <v>4</v>
      </c>
      <c r="B86" s="51"/>
      <c r="C86" s="101" t="str">
        <f t="shared" si="3"/>
        <v>472</v>
      </c>
      <c r="D86" s="98">
        <f t="shared" si="4"/>
        <v>-0.23993558776167467</v>
      </c>
      <c r="E86" s="99">
        <f t="shared" si="5"/>
        <v>-0.23993558776167467</v>
      </c>
      <c r="F86" s="98">
        <f t="shared" si="6"/>
        <v>0.37609329446064144</v>
      </c>
      <c r="G86" s="99">
        <f t="shared" si="7"/>
        <v>0.37609329446064144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24</v>
      </c>
      <c r="X86" s="116">
        <v>29</v>
      </c>
      <c r="Y86" s="116">
        <v>36</v>
      </c>
      <c r="Z86" s="116">
        <v>36</v>
      </c>
    </row>
    <row r="87" spans="1:30" ht="15" customHeight="1" x14ac:dyDescent="0.25">
      <c r="A87" s="100" t="s">
        <v>5</v>
      </c>
      <c r="B87" s="51"/>
      <c r="C87" s="101" t="str">
        <f t="shared" si="3"/>
        <v>501</v>
      </c>
      <c r="D87" s="98">
        <f t="shared" si="4"/>
        <v>-0.14358974358974363</v>
      </c>
      <c r="E87" s="99">
        <f t="shared" si="5"/>
        <v>-0.14358974358974363</v>
      </c>
      <c r="F87" s="98">
        <f t="shared" si="6"/>
        <v>0.24937655860349128</v>
      </c>
      <c r="G87" s="99">
        <f t="shared" si="7"/>
        <v>0.24937655860349128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6</v>
      </c>
      <c r="X87" s="116">
        <v>10</v>
      </c>
      <c r="Y87" s="116">
        <v>14</v>
      </c>
      <c r="Z87" s="116">
        <v>8</v>
      </c>
    </row>
    <row r="88" spans="1:30" ht="15" customHeight="1" x14ac:dyDescent="0.25">
      <c r="A88" s="51" t="s">
        <v>6</v>
      </c>
      <c r="B88" s="51"/>
      <c r="C88" s="101" t="str">
        <f t="shared" si="3"/>
        <v>662</v>
      </c>
      <c r="D88" s="98">
        <f t="shared" si="4"/>
        <v>-0.18872549019607843</v>
      </c>
      <c r="E88" s="99">
        <f t="shared" si="5"/>
        <v>-0.18872549019607843</v>
      </c>
      <c r="F88" s="98">
        <f t="shared" si="6"/>
        <v>0.24202626641651026</v>
      </c>
      <c r="G88" s="99">
        <f t="shared" si="7"/>
        <v>0.24202626641651026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9</v>
      </c>
      <c r="X88" s="116">
        <v>13</v>
      </c>
      <c r="Y88" s="116">
        <v>9</v>
      </c>
      <c r="Z88" s="116">
        <v>9</v>
      </c>
    </row>
    <row r="89" spans="1:30" ht="15" customHeight="1" x14ac:dyDescent="0.25">
      <c r="A89" s="51" t="s">
        <v>102</v>
      </c>
      <c r="B89" s="51"/>
      <c r="C89" s="101" t="str">
        <f t="shared" si="3"/>
        <v>$39,264</v>
      </c>
      <c r="D89" s="98">
        <f t="shared" si="4"/>
        <v>3.198765722516228E-2</v>
      </c>
      <c r="E89" s="99">
        <f t="shared" si="5"/>
        <v>3.198765722516228E-2</v>
      </c>
      <c r="F89" s="98">
        <f t="shared" si="6"/>
        <v>0.1800866019451326</v>
      </c>
      <c r="G89" s="99">
        <f t="shared" si="7"/>
        <v>0.1800866019451326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19</v>
      </c>
      <c r="X89" s="116">
        <v>22</v>
      </c>
      <c r="Y89" s="116">
        <v>39</v>
      </c>
      <c r="Z89" s="116">
        <v>32</v>
      </c>
    </row>
    <row r="90" spans="1:30" ht="15" customHeight="1" x14ac:dyDescent="0.25">
      <c r="A90" s="51" t="s">
        <v>7</v>
      </c>
      <c r="B90" s="51"/>
      <c r="C90" s="101" t="str">
        <f t="shared" si="3"/>
        <v>$31.3 mil</v>
      </c>
      <c r="D90" s="98">
        <f t="shared" si="4"/>
        <v>-0.11936410882075632</v>
      </c>
      <c r="E90" s="99">
        <f t="shared" si="5"/>
        <v>-0.11936410882075632</v>
      </c>
      <c r="F90" s="98">
        <f t="shared" si="6"/>
        <v>0.30654185211034179</v>
      </c>
      <c r="G90" s="99">
        <f t="shared" si="7"/>
        <v>0.30654185211034179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21</v>
      </c>
      <c r="X90" s="116">
        <v>34</v>
      </c>
      <c r="Y90" s="116">
        <v>54</v>
      </c>
      <c r="Z90" s="116">
        <v>38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237</v>
      </c>
      <c r="X91" s="116">
        <v>297</v>
      </c>
      <c r="Y91" s="116">
        <v>426</v>
      </c>
      <c r="Z91" s="116">
        <v>331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15</v>
      </c>
      <c r="X93" s="116">
        <v>23</v>
      </c>
      <c r="Y93" s="116">
        <v>29</v>
      </c>
      <c r="Z93" s="116">
        <v>25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33</v>
      </c>
      <c r="X94" s="116">
        <v>44</v>
      </c>
      <c r="Y94" s="116">
        <v>48</v>
      </c>
      <c r="Z94" s="116">
        <v>51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0</v>
      </c>
      <c r="X95" s="116">
        <v>0</v>
      </c>
      <c r="Y95" s="116">
        <v>7</v>
      </c>
      <c r="Z95" s="116">
        <v>5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53</v>
      </c>
      <c r="X96" s="116">
        <v>63</v>
      </c>
      <c r="Y96" s="116">
        <v>80</v>
      </c>
      <c r="Z96" s="116">
        <v>75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41</v>
      </c>
      <c r="X97" s="116">
        <v>43</v>
      </c>
      <c r="Y97" s="116">
        <v>66</v>
      </c>
      <c r="Z97" s="116">
        <v>61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12</v>
      </c>
      <c r="X98" s="116">
        <v>19</v>
      </c>
      <c r="Y98" s="116">
        <v>31</v>
      </c>
      <c r="Z98" s="116">
        <v>27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17</v>
      </c>
      <c r="X100" s="116">
        <v>19</v>
      </c>
      <c r="Y100" s="116">
        <v>42</v>
      </c>
      <c r="Z100" s="116">
        <v>28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247</v>
      </c>
      <c r="X101" s="116">
        <v>293</v>
      </c>
      <c r="Y101" s="116">
        <v>394</v>
      </c>
      <c r="Z101" s="116">
        <v>332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360</v>
      </c>
      <c r="X104" s="116">
        <v>476</v>
      </c>
      <c r="Y104" s="116">
        <v>752</v>
      </c>
      <c r="Z104" s="116">
        <v>585</v>
      </c>
      <c r="AB104" s="113" t="str">
        <f>TEXT(Z104,"###,###")</f>
        <v>585</v>
      </c>
      <c r="AD104" s="134">
        <f>Z104/($Z$4)*100</f>
        <v>60.185185185185183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135</v>
      </c>
      <c r="X105" s="116">
        <v>269</v>
      </c>
      <c r="Y105" s="116">
        <v>342</v>
      </c>
      <c r="Z105" s="116">
        <v>307</v>
      </c>
      <c r="AB105" s="113" t="str">
        <f>TEXT(Z105,"###,###")</f>
        <v>307</v>
      </c>
      <c r="AD105" s="134">
        <f>Z105/($Z$4)*100</f>
        <v>31.584362139917694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495</v>
      </c>
      <c r="X106" s="124">
        <v>745</v>
      </c>
      <c r="Y106" s="124">
        <v>1094</v>
      </c>
      <c r="Z106" s="124">
        <v>892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71</v>
      </c>
      <c r="X108" s="116">
        <v>134</v>
      </c>
      <c r="Y108" s="116">
        <v>256</v>
      </c>
      <c r="Z108" s="116">
        <v>172</v>
      </c>
      <c r="AB108" s="113" t="str">
        <f>TEXT(Z108,"###,###")</f>
        <v>172</v>
      </c>
      <c r="AD108" s="134">
        <f>Z108/($Z$4)*100</f>
        <v>17.695473251028808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65</v>
      </c>
      <c r="X109" s="116">
        <v>97</v>
      </c>
      <c r="Y109" s="116">
        <v>197</v>
      </c>
      <c r="Z109" s="116">
        <v>180</v>
      </c>
      <c r="AB109" s="113" t="str">
        <f>TEXT(Z109,"###,###")</f>
        <v>180</v>
      </c>
      <c r="AD109" s="134">
        <f>Z109/($Z$4)*100</f>
        <v>18.518518518518519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185</v>
      </c>
      <c r="X110" s="116">
        <v>305</v>
      </c>
      <c r="Y110" s="116">
        <v>418</v>
      </c>
      <c r="Z110" s="116">
        <v>292</v>
      </c>
      <c r="AB110" s="113" t="str">
        <f>TEXT(Z110,"###,###")</f>
        <v>292</v>
      </c>
      <c r="AD110" s="134">
        <f>Z110/($Z$4)*100</f>
        <v>30.041152263374489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172</v>
      </c>
      <c r="X111" s="116">
        <v>209</v>
      </c>
      <c r="Y111" s="116">
        <v>226</v>
      </c>
      <c r="Z111" s="116">
        <v>247</v>
      </c>
      <c r="AB111" s="113" t="str">
        <f>TEXT(Z111,"###,###")</f>
        <v>247</v>
      </c>
      <c r="AD111" s="134">
        <f>Z111/($Z$4)*100</f>
        <v>25.411522633744855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625</v>
      </c>
      <c r="X112" s="116">
        <v>836</v>
      </c>
      <c r="Y112" s="116">
        <v>1208</v>
      </c>
      <c r="Z112" s="116">
        <v>972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39.65</v>
      </c>
      <c r="W118" s="135">
        <v>44.3</v>
      </c>
      <c r="X118" s="135">
        <v>42.07</v>
      </c>
      <c r="Y118" s="135">
        <v>42.87</v>
      </c>
      <c r="Z118" s="135">
        <v>42.38</v>
      </c>
      <c r="AB118" s="113" t="str">
        <f>TEXT(Z118,"##.0")</f>
        <v>42.4</v>
      </c>
    </row>
    <row r="120" spans="19:32" x14ac:dyDescent="0.25">
      <c r="S120" s="105" t="s">
        <v>104</v>
      </c>
      <c r="T120" s="116"/>
      <c r="U120" s="116"/>
      <c r="V120" s="116">
        <v>438</v>
      </c>
      <c r="W120" s="116">
        <v>398</v>
      </c>
      <c r="X120" s="116">
        <v>479</v>
      </c>
      <c r="Y120" s="116">
        <v>651</v>
      </c>
      <c r="Z120" s="116">
        <v>549</v>
      </c>
      <c r="AB120" s="113" t="str">
        <f>TEXT(Z120,"###,###")</f>
        <v>549</v>
      </c>
    </row>
    <row r="121" spans="19:32" x14ac:dyDescent="0.25">
      <c r="S121" s="105" t="s">
        <v>105</v>
      </c>
      <c r="T121" s="116"/>
      <c r="U121" s="116"/>
      <c r="V121" s="116">
        <v>62</v>
      </c>
      <c r="W121" s="116">
        <v>60</v>
      </c>
      <c r="X121" s="116">
        <v>70</v>
      </c>
      <c r="Y121" s="116">
        <v>100</v>
      </c>
      <c r="Z121" s="116">
        <v>62</v>
      </c>
      <c r="AB121" s="113" t="str">
        <f>TEXT(Z121,"###,###")</f>
        <v>62</v>
      </c>
    </row>
    <row r="122" spans="19:32" x14ac:dyDescent="0.25">
      <c r="S122" s="105" t="s">
        <v>106</v>
      </c>
      <c r="T122" s="116"/>
      <c r="U122" s="116"/>
      <c r="V122" s="116">
        <v>30</v>
      </c>
      <c r="W122" s="116">
        <v>24</v>
      </c>
      <c r="X122" s="116">
        <v>41</v>
      </c>
      <c r="Y122" s="116">
        <v>76</v>
      </c>
      <c r="Z122" s="116">
        <v>52</v>
      </c>
      <c r="AB122" s="113" t="str">
        <f>TEXT(Z122,"###,###")</f>
        <v>52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468</v>
      </c>
      <c r="W124" s="116">
        <v>422</v>
      </c>
      <c r="X124" s="116">
        <v>520</v>
      </c>
      <c r="Y124" s="116">
        <v>727</v>
      </c>
      <c r="Z124" s="116">
        <v>601</v>
      </c>
      <c r="AB124" s="113" t="str">
        <f>TEXT(Z124,"###,###")</f>
        <v>601</v>
      </c>
      <c r="AD124" s="131">
        <f>Z124/$Z$7*100</f>
        <v>90.78549848942599</v>
      </c>
    </row>
    <row r="125" spans="19:32" x14ac:dyDescent="0.25">
      <c r="S125" s="105" t="s">
        <v>108</v>
      </c>
      <c r="T125" s="116"/>
      <c r="U125" s="116"/>
      <c r="V125" s="116">
        <v>92</v>
      </c>
      <c r="W125" s="116">
        <v>84</v>
      </c>
      <c r="X125" s="116">
        <v>111</v>
      </c>
      <c r="Y125" s="116">
        <v>176</v>
      </c>
      <c r="Z125" s="116">
        <v>114</v>
      </c>
      <c r="AB125" s="113" t="str">
        <f>TEXT(Z125,"###,###")</f>
        <v>114</v>
      </c>
      <c r="AD125" s="131">
        <f>Z125/$Z$7*100</f>
        <v>17.220543806646525</v>
      </c>
    </row>
    <row r="127" spans="19:32" x14ac:dyDescent="0.25">
      <c r="S127" s="105" t="s">
        <v>109</v>
      </c>
      <c r="T127" s="116"/>
      <c r="U127" s="116"/>
      <c r="V127" s="116">
        <v>258</v>
      </c>
      <c r="W127" s="116">
        <v>236</v>
      </c>
      <c r="X127" s="116">
        <v>297</v>
      </c>
      <c r="Y127" s="116">
        <v>428</v>
      </c>
      <c r="Z127" s="116">
        <v>331</v>
      </c>
      <c r="AB127" s="113" t="str">
        <f>TEXT(Z127,"###,###")</f>
        <v>331</v>
      </c>
      <c r="AD127" s="131">
        <f>Z127/$Z$7*100</f>
        <v>50</v>
      </c>
    </row>
    <row r="128" spans="19:32" x14ac:dyDescent="0.25">
      <c r="S128" s="105" t="s">
        <v>110</v>
      </c>
      <c r="T128" s="116"/>
      <c r="U128" s="116"/>
      <c r="V128" s="116">
        <v>276</v>
      </c>
      <c r="W128" s="116">
        <v>245</v>
      </c>
      <c r="X128" s="116">
        <v>293</v>
      </c>
      <c r="Y128" s="116">
        <v>395</v>
      </c>
      <c r="Z128" s="116">
        <v>332</v>
      </c>
      <c r="AB128" s="113" t="str">
        <f>TEXT(Z128,"###,###")</f>
        <v>332</v>
      </c>
      <c r="AD128" s="131">
        <f>Z128/$Z$7*100</f>
        <v>50.151057401812693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7B20538-AEF4-43C2-85CC-1A33E017A89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CB1A5664-0CA9-4B0A-9FE2-EB380A4608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940A6751-E32A-4818-8EEC-D23D5CEA74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66F9FA8B-8E3F-48B7-B651-63289A2B1E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1A54F-4AAA-4EF9-900F-A7C50C49BD78}">
  <sheetPr codeName="Sheet8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Copper Coast</v>
      </c>
      <c r="T1" s="103"/>
      <c r="U1" s="103"/>
      <c r="V1" s="103"/>
      <c r="W1" s="103"/>
      <c r="X1" s="103"/>
      <c r="Y1" s="104" t="str">
        <f>Y3</f>
        <v>10.16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128</v>
      </c>
      <c r="Y3" s="109" t="s">
        <v>217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10.16 Copper Coast,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7660</v>
      </c>
      <c r="W4" s="112">
        <v>7582</v>
      </c>
      <c r="X4" s="112">
        <v>8103</v>
      </c>
      <c r="Y4" s="112">
        <v>8527</v>
      </c>
      <c r="Z4" s="112">
        <v>8355</v>
      </c>
      <c r="AB4" s="113" t="str">
        <f>TEXT(Z4,"###,###")</f>
        <v>8,355</v>
      </c>
      <c r="AD4" s="114">
        <f>Z4/Y4-1</f>
        <v>-2.0171220827958303E-2</v>
      </c>
      <c r="AF4" s="114">
        <f>Z4/V4-1</f>
        <v>9.0731070496083532E-2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3826</v>
      </c>
      <c r="W5" s="112">
        <v>3854</v>
      </c>
      <c r="X5" s="112">
        <v>4119</v>
      </c>
      <c r="Y5" s="112">
        <v>4389</v>
      </c>
      <c r="Z5" s="112">
        <v>4201</v>
      </c>
      <c r="AB5" s="113" t="str">
        <f>TEXT(Z5,"###,###")</f>
        <v>4,201</v>
      </c>
      <c r="AD5" s="114">
        <f t="shared" ref="AD5:AD9" si="0">Z5/Y5-1</f>
        <v>-4.2834358623832336E-2</v>
      </c>
      <c r="AF5" s="114">
        <f t="shared" ref="AF5:AF9" si="1">Z5/V5-1</f>
        <v>9.8013591217982254E-2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3836</v>
      </c>
      <c r="W6" s="112">
        <v>3729</v>
      </c>
      <c r="X6" s="112">
        <v>3984</v>
      </c>
      <c r="Y6" s="112">
        <v>4139</v>
      </c>
      <c r="Z6" s="112">
        <v>4159</v>
      </c>
      <c r="AB6" s="113" t="str">
        <f>TEXT(Z6,"###,###")</f>
        <v>4,159</v>
      </c>
      <c r="AD6" s="114">
        <f t="shared" si="0"/>
        <v>4.8320850446967878E-3</v>
      </c>
      <c r="AF6" s="114">
        <f t="shared" si="1"/>
        <v>8.4202294056308746E-2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5659</v>
      </c>
      <c r="W7" s="112">
        <v>5799</v>
      </c>
      <c r="X7" s="112">
        <v>6094</v>
      </c>
      <c r="Y7" s="112">
        <v>6405</v>
      </c>
      <c r="Z7" s="112">
        <v>6202</v>
      </c>
      <c r="AB7" s="113" t="str">
        <f>TEXT(Z7,"###,###")</f>
        <v>6,202</v>
      </c>
      <c r="AD7" s="114">
        <f t="shared" si="0"/>
        <v>-3.1693989071038264E-2</v>
      </c>
      <c r="AF7" s="114">
        <f t="shared" si="1"/>
        <v>9.5953348648170955E-2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8,355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6,202</v>
      </c>
      <c r="P8" s="69"/>
      <c r="S8" s="111" t="s">
        <v>87</v>
      </c>
      <c r="T8" s="112"/>
      <c r="U8" s="112"/>
      <c r="V8" s="112">
        <v>32737.5</v>
      </c>
      <c r="W8" s="112">
        <v>34850.26</v>
      </c>
      <c r="X8" s="112">
        <v>35139.550000000003</v>
      </c>
      <c r="Y8" s="112">
        <v>36007.5</v>
      </c>
      <c r="Z8" s="112">
        <v>37747</v>
      </c>
      <c r="AB8" s="113" t="str">
        <f>TEXT(Z8,"$###,###")</f>
        <v>$37,747</v>
      </c>
      <c r="AD8" s="114">
        <f t="shared" si="0"/>
        <v>4.8309379990279844E-2</v>
      </c>
      <c r="AF8" s="114">
        <f t="shared" si="1"/>
        <v>0.15302023673157694</v>
      </c>
    </row>
    <row r="9" spans="1:32" x14ac:dyDescent="0.25">
      <c r="A9" s="32" t="s">
        <v>15</v>
      </c>
      <c r="B9" s="73"/>
      <c r="C9" s="74"/>
      <c r="D9" s="75">
        <f>AD104</f>
        <v>72.076600837821658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50.967429861335056</v>
      </c>
      <c r="P9" s="76" t="s">
        <v>88</v>
      </c>
      <c r="S9" s="111" t="s">
        <v>7</v>
      </c>
      <c r="T9" s="112"/>
      <c r="U9" s="112"/>
      <c r="V9" s="112">
        <v>255625576</v>
      </c>
      <c r="W9" s="112">
        <v>257859675</v>
      </c>
      <c r="X9" s="112">
        <v>288424792</v>
      </c>
      <c r="Y9" s="112">
        <v>291940349</v>
      </c>
      <c r="Z9" s="112">
        <v>292339920</v>
      </c>
      <c r="AB9" s="113" t="str">
        <f>TEXT(Z9/1000000,"$#,###.0")&amp;" mil"</f>
        <v>$292.3 mil</v>
      </c>
      <c r="AD9" s="114">
        <f t="shared" si="0"/>
        <v>1.3686734340376816E-3</v>
      </c>
      <c r="AF9" s="114">
        <f t="shared" si="1"/>
        <v>0.14362547196764064</v>
      </c>
    </row>
    <row r="10" spans="1:32" x14ac:dyDescent="0.25">
      <c r="A10" s="32" t="s">
        <v>18</v>
      </c>
      <c r="B10" s="73"/>
      <c r="C10" s="74"/>
      <c r="D10" s="75">
        <f>AD105</f>
        <v>15.439856373429084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48.984198645598191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87.391164140599813</v>
      </c>
      <c r="P11" s="76" t="s">
        <v>88</v>
      </c>
      <c r="S11" s="111" t="s">
        <v>30</v>
      </c>
      <c r="T11" s="116"/>
      <c r="U11" s="116"/>
      <c r="V11" s="116">
        <v>6491</v>
      </c>
      <c r="W11" s="116">
        <v>6326</v>
      </c>
      <c r="X11" s="116">
        <v>6825</v>
      </c>
      <c r="Y11" s="116">
        <v>7108</v>
      </c>
      <c r="Z11" s="116">
        <v>7112</v>
      </c>
    </row>
    <row r="12" spans="1:32" ht="28.5" customHeight="1" x14ac:dyDescent="0.25">
      <c r="A12" s="32" t="s">
        <v>20</v>
      </c>
      <c r="B12" s="74"/>
      <c r="C12" s="74"/>
      <c r="D12" s="75">
        <f>AD108</f>
        <v>15.092758827049671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20.138664946791359</v>
      </c>
      <c r="P12" s="76" t="s">
        <v>88</v>
      </c>
      <c r="S12" s="111" t="s">
        <v>31</v>
      </c>
      <c r="T12" s="116"/>
      <c r="U12" s="116"/>
      <c r="V12" s="116">
        <v>1172</v>
      </c>
      <c r="W12" s="116">
        <v>1257</v>
      </c>
      <c r="X12" s="116">
        <v>1278</v>
      </c>
      <c r="Y12" s="116">
        <v>1419</v>
      </c>
      <c r="Z12" s="116">
        <v>1243</v>
      </c>
    </row>
    <row r="13" spans="1:32" ht="15" customHeight="1" x14ac:dyDescent="0.25">
      <c r="A13" s="32" t="s">
        <v>21</v>
      </c>
      <c r="B13" s="74"/>
      <c r="C13" s="74"/>
      <c r="D13" s="75">
        <f>AD109</f>
        <v>14.649910233393179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44.0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20.011968880909635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14.106077704336611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37.666068222621185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85.893922295663401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331</v>
      </c>
      <c r="Z15" s="116">
        <v>321</v>
      </c>
      <c r="AB15" s="121">
        <f t="shared" ref="AB15:AB34" si="2">IF(Z15="np",0,Z15/$Z$34)</f>
        <v>3.8392536777897383E-2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125</v>
      </c>
      <c r="Z16" s="116">
        <v>148</v>
      </c>
      <c r="AB16" s="121">
        <f t="shared" si="2"/>
        <v>1.7701231910058606E-2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443</v>
      </c>
      <c r="Z17" s="116">
        <v>418</v>
      </c>
      <c r="AB17" s="121">
        <f t="shared" si="2"/>
        <v>4.9994019854084443E-2</v>
      </c>
    </row>
    <row r="18" spans="1:28" x14ac:dyDescent="0.25">
      <c r="A18" s="65" t="str">
        <f>$S$1&amp;" ("&amp;$V$2&amp;" to "&amp;$Z$2&amp;")"</f>
        <v>Copper Coast (2014-15 to 2018-19)</v>
      </c>
      <c r="B18" s="65"/>
      <c r="C18" s="65"/>
      <c r="D18" s="65"/>
      <c r="E18" s="65"/>
      <c r="F18" s="65"/>
      <c r="G18" s="65" t="str">
        <f>$S$1&amp;" ("&amp;$V$2&amp;" to "&amp;$Z$2&amp;")"</f>
        <v>Copper Coast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50</v>
      </c>
      <c r="Z18" s="116">
        <v>67</v>
      </c>
      <c r="AB18" s="121">
        <f t="shared" si="2"/>
        <v>8.0133955268508559E-3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568</v>
      </c>
      <c r="Z19" s="116">
        <v>559</v>
      </c>
      <c r="AB19" s="121">
        <f t="shared" si="2"/>
        <v>6.6858031335964602E-2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247</v>
      </c>
      <c r="Z20" s="116">
        <v>288</v>
      </c>
      <c r="AB20" s="121">
        <f t="shared" si="2"/>
        <v>3.4445640473627553E-2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979</v>
      </c>
      <c r="Z21" s="116">
        <v>921</v>
      </c>
      <c r="AB21" s="121">
        <f t="shared" si="2"/>
        <v>0.11015428776462145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553</v>
      </c>
      <c r="Z22" s="116">
        <v>560</v>
      </c>
      <c r="AB22" s="121">
        <f t="shared" si="2"/>
        <v>6.6977634254275803E-2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413</v>
      </c>
      <c r="Z23" s="116">
        <v>471</v>
      </c>
      <c r="AB23" s="121">
        <f t="shared" si="2"/>
        <v>5.6332974524578402E-2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34</v>
      </c>
      <c r="Z24" s="116">
        <v>9</v>
      </c>
      <c r="AB24" s="121">
        <f t="shared" si="2"/>
        <v>1.076426264800861E-3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230</v>
      </c>
      <c r="Z25" s="116">
        <v>213</v>
      </c>
      <c r="AB25" s="121">
        <f t="shared" si="2"/>
        <v>2.5475421600287047E-2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124</v>
      </c>
      <c r="Z26" s="116">
        <v>146</v>
      </c>
      <c r="AB26" s="121">
        <f t="shared" si="2"/>
        <v>1.7462026073436193E-2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282</v>
      </c>
      <c r="Z27" s="116">
        <v>308</v>
      </c>
      <c r="AB27" s="121">
        <f t="shared" si="2"/>
        <v>3.683769883985169E-2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682</v>
      </c>
      <c r="Z28" s="116">
        <v>621</v>
      </c>
      <c r="AB28" s="121">
        <f t="shared" si="2"/>
        <v>7.4273412271259415E-2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427</v>
      </c>
      <c r="Z29" s="116">
        <v>460</v>
      </c>
      <c r="AB29" s="121">
        <f t="shared" si="2"/>
        <v>5.5017342423155126E-2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666</v>
      </c>
      <c r="Z30" s="116">
        <v>638</v>
      </c>
      <c r="AB30" s="121">
        <f t="shared" si="2"/>
        <v>7.6306661882549934E-2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1054</v>
      </c>
      <c r="Z31" s="116">
        <v>1148</v>
      </c>
      <c r="AB31" s="121">
        <f t="shared" si="2"/>
        <v>0.13730415022126541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89</v>
      </c>
      <c r="Z32" s="116">
        <v>62</v>
      </c>
      <c r="AB32" s="121">
        <f t="shared" si="2"/>
        <v>7.4153809352948208E-3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307</v>
      </c>
      <c r="Z33" s="116">
        <v>287</v>
      </c>
      <c r="AB33" s="121">
        <f t="shared" si="2"/>
        <v>3.4326037555316352E-2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8532</v>
      </c>
      <c r="Z34" s="124">
        <v>8361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5328</v>
      </c>
      <c r="AB37" s="136">
        <f>Z37/Z40*100</f>
        <v>85.893922295663401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875</v>
      </c>
      <c r="AB38" s="136">
        <f>Z38/Z40*100</f>
        <v>14.106077704336611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6203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5</v>
      </c>
      <c r="X44" s="116">
        <v>0</v>
      </c>
      <c r="Y44" s="116">
        <v>8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116</v>
      </c>
      <c r="X45" s="116">
        <v>134</v>
      </c>
      <c r="Y45" s="116">
        <v>132</v>
      </c>
      <c r="Z45" s="116">
        <v>115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225</v>
      </c>
      <c r="X46" s="116">
        <v>272</v>
      </c>
      <c r="Y46" s="116">
        <v>308</v>
      </c>
      <c r="Z46" s="116">
        <v>286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285</v>
      </c>
      <c r="X47" s="116">
        <v>269</v>
      </c>
      <c r="Y47" s="116">
        <v>323</v>
      </c>
      <c r="Z47" s="116">
        <v>317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331</v>
      </c>
      <c r="X48" s="116">
        <v>411</v>
      </c>
      <c r="Y48" s="116">
        <v>405</v>
      </c>
      <c r="Z48" s="116">
        <v>385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Copper Coast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366</v>
      </c>
      <c r="X49" s="116">
        <v>350</v>
      </c>
      <c r="Y49" s="116">
        <v>384</v>
      </c>
      <c r="Z49" s="116">
        <v>360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304</v>
      </c>
      <c r="X50" s="116">
        <v>350</v>
      </c>
      <c r="Y50" s="116">
        <v>371</v>
      </c>
      <c r="Z50" s="116">
        <v>351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304</v>
      </c>
      <c r="X51" s="116">
        <v>310</v>
      </c>
      <c r="Y51" s="116">
        <v>352</v>
      </c>
      <c r="Z51" s="116">
        <v>329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460</v>
      </c>
      <c r="X52" s="116">
        <v>431</v>
      </c>
      <c r="Y52" s="116">
        <v>406</v>
      </c>
      <c r="Z52" s="116">
        <v>380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380</v>
      </c>
      <c r="X53" s="116">
        <v>416</v>
      </c>
      <c r="Y53" s="116">
        <v>441</v>
      </c>
      <c r="Z53" s="116">
        <v>455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384</v>
      </c>
      <c r="X54" s="116">
        <v>447</v>
      </c>
      <c r="Y54" s="116">
        <v>497</v>
      </c>
      <c r="Z54" s="116">
        <v>460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341</v>
      </c>
      <c r="X55" s="116">
        <v>370</v>
      </c>
      <c r="Y55" s="116">
        <v>360</v>
      </c>
      <c r="Z55" s="116">
        <v>387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211</v>
      </c>
      <c r="X56" s="116">
        <v>211</v>
      </c>
      <c r="Y56" s="116">
        <v>229</v>
      </c>
      <c r="Z56" s="116">
        <v>221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61</v>
      </c>
      <c r="X57" s="116">
        <v>72</v>
      </c>
      <c r="Y57" s="116">
        <v>94</v>
      </c>
      <c r="Z57" s="116">
        <v>91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52</v>
      </c>
      <c r="X58" s="116">
        <v>50</v>
      </c>
      <c r="Y58" s="116">
        <v>49</v>
      </c>
      <c r="Z58" s="116">
        <v>33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14</v>
      </c>
      <c r="X59" s="116">
        <v>15</v>
      </c>
      <c r="Y59" s="116">
        <v>17</v>
      </c>
      <c r="Z59" s="116">
        <v>14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4</v>
      </c>
      <c r="X60" s="116">
        <v>5</v>
      </c>
      <c r="Y60" s="116">
        <v>13</v>
      </c>
      <c r="Z60" s="116">
        <v>7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3856</v>
      </c>
      <c r="X61" s="116">
        <v>4119</v>
      </c>
      <c r="Y61" s="116">
        <v>4394</v>
      </c>
      <c r="Z61" s="116">
        <v>4199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4</v>
      </c>
      <c r="X63" s="116">
        <v>12</v>
      </c>
      <c r="Y63" s="116">
        <v>7</v>
      </c>
      <c r="Z63" s="116">
        <v>5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Copper Coast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104</v>
      </c>
      <c r="X64" s="116">
        <v>128</v>
      </c>
      <c r="Y64" s="116">
        <v>148</v>
      </c>
      <c r="Z64" s="116">
        <v>123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258</v>
      </c>
      <c r="X65" s="116">
        <v>250</v>
      </c>
      <c r="Y65" s="116">
        <v>288</v>
      </c>
      <c r="Z65" s="116">
        <v>293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275</v>
      </c>
      <c r="X66" s="116">
        <v>301</v>
      </c>
      <c r="Y66" s="116">
        <v>302</v>
      </c>
      <c r="Z66" s="116">
        <v>319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297</v>
      </c>
      <c r="X67" s="116">
        <v>340</v>
      </c>
      <c r="Y67" s="116">
        <v>322</v>
      </c>
      <c r="Z67" s="116">
        <v>347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322</v>
      </c>
      <c r="X68" s="116">
        <v>312</v>
      </c>
      <c r="Y68" s="116">
        <v>306</v>
      </c>
      <c r="Z68" s="116">
        <v>340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254</v>
      </c>
      <c r="X69" s="116">
        <v>292</v>
      </c>
      <c r="Y69" s="116">
        <v>283</v>
      </c>
      <c r="Z69" s="116">
        <v>303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320</v>
      </c>
      <c r="X70" s="116">
        <v>318</v>
      </c>
      <c r="Y70" s="116">
        <v>328</v>
      </c>
      <c r="Z70" s="116">
        <v>328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432</v>
      </c>
      <c r="X71" s="116">
        <v>450</v>
      </c>
      <c r="Y71" s="116">
        <v>487</v>
      </c>
      <c r="Z71" s="116">
        <v>489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482</v>
      </c>
      <c r="X72" s="116">
        <v>517</v>
      </c>
      <c r="Y72" s="116">
        <v>502</v>
      </c>
      <c r="Z72" s="116">
        <v>438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407</v>
      </c>
      <c r="X73" s="116">
        <v>419</v>
      </c>
      <c r="Y73" s="116">
        <v>484</v>
      </c>
      <c r="Z73" s="116">
        <v>525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330</v>
      </c>
      <c r="X74" s="116">
        <v>361</v>
      </c>
      <c r="Y74" s="116">
        <v>345</v>
      </c>
      <c r="Z74" s="116">
        <v>345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129</v>
      </c>
      <c r="X75" s="116">
        <v>165</v>
      </c>
      <c r="Y75" s="116">
        <v>185</v>
      </c>
      <c r="Z75" s="116">
        <v>176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53</v>
      </c>
      <c r="X76" s="116">
        <v>54</v>
      </c>
      <c r="Y76" s="116">
        <v>68</v>
      </c>
      <c r="Z76" s="116">
        <v>60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38</v>
      </c>
      <c r="X77" s="116">
        <v>39</v>
      </c>
      <c r="Y77" s="116">
        <v>50</v>
      </c>
      <c r="Z77" s="116">
        <v>41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13</v>
      </c>
      <c r="X78" s="116">
        <v>15</v>
      </c>
      <c r="Y78" s="116">
        <v>20</v>
      </c>
      <c r="Z78" s="116">
        <v>13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11</v>
      </c>
      <c r="X79" s="116">
        <v>11</v>
      </c>
      <c r="Y79" s="116">
        <v>13</v>
      </c>
      <c r="Z79" s="116">
        <v>14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3730</v>
      </c>
      <c r="X80" s="116">
        <v>3984</v>
      </c>
      <c r="Y80" s="116">
        <v>4139</v>
      </c>
      <c r="Z80" s="116">
        <v>4157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Copper Coast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213</v>
      </c>
      <c r="X83" s="116">
        <v>216</v>
      </c>
      <c r="Y83" s="116">
        <v>221</v>
      </c>
      <c r="Z83" s="116">
        <v>229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196</v>
      </c>
      <c r="X84" s="116">
        <v>206</v>
      </c>
      <c r="Y84" s="116">
        <v>212</v>
      </c>
      <c r="Z84" s="116">
        <v>220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8,355</v>
      </c>
      <c r="D85" s="98">
        <f t="shared" ref="D85:D90" si="4">AD4</f>
        <v>-2.0171220827958303E-2</v>
      </c>
      <c r="E85" s="99">
        <f t="shared" ref="E85:E90" si="5">AD4</f>
        <v>-2.0171220827958303E-2</v>
      </c>
      <c r="F85" s="98">
        <f t="shared" ref="F85:F90" si="6">AF4</f>
        <v>9.0731070496083532E-2</v>
      </c>
      <c r="G85" s="99">
        <f t="shared" ref="G85:G90" si="7">AF4</f>
        <v>9.0731070496083532E-2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491</v>
      </c>
      <c r="X85" s="116">
        <v>529</v>
      </c>
      <c r="Y85" s="116">
        <v>564</v>
      </c>
      <c r="Z85" s="116">
        <v>566</v>
      </c>
    </row>
    <row r="86" spans="1:30" ht="15" customHeight="1" x14ac:dyDescent="0.25">
      <c r="A86" s="100" t="s">
        <v>4</v>
      </c>
      <c r="B86" s="51"/>
      <c r="C86" s="101" t="str">
        <f t="shared" si="3"/>
        <v>4,201</v>
      </c>
      <c r="D86" s="98">
        <f t="shared" si="4"/>
        <v>-4.2834358623832336E-2</v>
      </c>
      <c r="E86" s="99">
        <f t="shared" si="5"/>
        <v>-4.2834358623832336E-2</v>
      </c>
      <c r="F86" s="98">
        <f t="shared" si="6"/>
        <v>9.8013591217982254E-2</v>
      </c>
      <c r="G86" s="99">
        <f t="shared" si="7"/>
        <v>9.8013591217982254E-2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147</v>
      </c>
      <c r="X86" s="116">
        <v>135</v>
      </c>
      <c r="Y86" s="116">
        <v>158</v>
      </c>
      <c r="Z86" s="116">
        <v>171</v>
      </c>
    </row>
    <row r="87" spans="1:30" ht="15" customHeight="1" x14ac:dyDescent="0.25">
      <c r="A87" s="100" t="s">
        <v>5</v>
      </c>
      <c r="B87" s="51"/>
      <c r="C87" s="101" t="str">
        <f t="shared" si="3"/>
        <v>4,159</v>
      </c>
      <c r="D87" s="98">
        <f t="shared" si="4"/>
        <v>4.8320850446967878E-3</v>
      </c>
      <c r="E87" s="99">
        <f t="shared" si="5"/>
        <v>4.8320850446967878E-3</v>
      </c>
      <c r="F87" s="98">
        <f t="shared" si="6"/>
        <v>8.4202294056308746E-2</v>
      </c>
      <c r="G87" s="99">
        <f t="shared" si="7"/>
        <v>8.4202294056308746E-2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88</v>
      </c>
      <c r="X87" s="116">
        <v>95</v>
      </c>
      <c r="Y87" s="116">
        <v>95</v>
      </c>
      <c r="Z87" s="116">
        <v>104</v>
      </c>
    </row>
    <row r="88" spans="1:30" ht="15" customHeight="1" x14ac:dyDescent="0.25">
      <c r="A88" s="51" t="s">
        <v>6</v>
      </c>
      <c r="B88" s="51"/>
      <c r="C88" s="101" t="str">
        <f t="shared" si="3"/>
        <v>6,202</v>
      </c>
      <c r="D88" s="98">
        <f t="shared" si="4"/>
        <v>-3.1693989071038264E-2</v>
      </c>
      <c r="E88" s="99">
        <f t="shared" si="5"/>
        <v>-3.1693989071038264E-2</v>
      </c>
      <c r="F88" s="98">
        <f t="shared" si="6"/>
        <v>9.5953348648170955E-2</v>
      </c>
      <c r="G88" s="99">
        <f t="shared" si="7"/>
        <v>9.5953348648170955E-2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177</v>
      </c>
      <c r="X88" s="116">
        <v>197</v>
      </c>
      <c r="Y88" s="116">
        <v>207</v>
      </c>
      <c r="Z88" s="116">
        <v>203</v>
      </c>
    </row>
    <row r="89" spans="1:30" ht="15" customHeight="1" x14ac:dyDescent="0.25">
      <c r="A89" s="51" t="s">
        <v>102</v>
      </c>
      <c r="B89" s="51"/>
      <c r="C89" s="101" t="str">
        <f t="shared" si="3"/>
        <v>$37,747</v>
      </c>
      <c r="D89" s="98">
        <f t="shared" si="4"/>
        <v>4.8309379990279844E-2</v>
      </c>
      <c r="E89" s="99">
        <f t="shared" si="5"/>
        <v>4.8309379990279844E-2</v>
      </c>
      <c r="F89" s="98">
        <f t="shared" si="6"/>
        <v>0.15302023673157694</v>
      </c>
      <c r="G89" s="99">
        <f t="shared" si="7"/>
        <v>0.15302023673157694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361</v>
      </c>
      <c r="X89" s="116">
        <v>377</v>
      </c>
      <c r="Y89" s="116">
        <v>418</v>
      </c>
      <c r="Z89" s="116">
        <v>444</v>
      </c>
    </row>
    <row r="90" spans="1:30" ht="15" customHeight="1" x14ac:dyDescent="0.25">
      <c r="A90" s="51" t="s">
        <v>7</v>
      </c>
      <c r="B90" s="51"/>
      <c r="C90" s="101" t="str">
        <f t="shared" si="3"/>
        <v>$292.3 mil</v>
      </c>
      <c r="D90" s="98">
        <f t="shared" si="4"/>
        <v>1.3686734340376816E-3</v>
      </c>
      <c r="E90" s="99">
        <f t="shared" si="5"/>
        <v>1.3686734340376816E-3</v>
      </c>
      <c r="F90" s="98">
        <f t="shared" si="6"/>
        <v>0.14362547196764064</v>
      </c>
      <c r="G90" s="99">
        <f t="shared" si="7"/>
        <v>0.14362547196764064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468</v>
      </c>
      <c r="X90" s="116">
        <v>523</v>
      </c>
      <c r="Y90" s="116">
        <v>553</v>
      </c>
      <c r="Z90" s="116">
        <v>508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3011</v>
      </c>
      <c r="X91" s="116">
        <v>3159</v>
      </c>
      <c r="Y91" s="116">
        <v>3332</v>
      </c>
      <c r="Z91" s="116">
        <v>3165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132</v>
      </c>
      <c r="X93" s="116">
        <v>155</v>
      </c>
      <c r="Y93" s="116">
        <v>172</v>
      </c>
      <c r="Z93" s="116">
        <v>165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442</v>
      </c>
      <c r="X94" s="116">
        <v>457</v>
      </c>
      <c r="Y94" s="116">
        <v>488</v>
      </c>
      <c r="Z94" s="116">
        <v>477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89</v>
      </c>
      <c r="X95" s="116">
        <v>92</v>
      </c>
      <c r="Y95" s="116">
        <v>95</v>
      </c>
      <c r="Z95" s="116">
        <v>90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499</v>
      </c>
      <c r="X96" s="116">
        <v>541</v>
      </c>
      <c r="Y96" s="116">
        <v>579</v>
      </c>
      <c r="Z96" s="116">
        <v>632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375</v>
      </c>
      <c r="X97" s="116">
        <v>424</v>
      </c>
      <c r="Y97" s="116">
        <v>443</v>
      </c>
      <c r="Z97" s="116">
        <v>430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344</v>
      </c>
      <c r="X98" s="116">
        <v>359</v>
      </c>
      <c r="Y98" s="116">
        <v>400</v>
      </c>
      <c r="Z98" s="116">
        <v>385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30</v>
      </c>
      <c r="X99" s="116">
        <v>26</v>
      </c>
      <c r="Y99" s="116">
        <v>28</v>
      </c>
      <c r="Z99" s="116">
        <v>29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185</v>
      </c>
      <c r="X100" s="116">
        <v>226</v>
      </c>
      <c r="Y100" s="116">
        <v>226</v>
      </c>
      <c r="Z100" s="116">
        <v>256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2788</v>
      </c>
      <c r="X101" s="116">
        <v>2935</v>
      </c>
      <c r="Y101" s="116">
        <v>3073</v>
      </c>
      <c r="Z101" s="116">
        <v>3037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5305</v>
      </c>
      <c r="X104" s="116">
        <v>5829</v>
      </c>
      <c r="Y104" s="116">
        <v>5994</v>
      </c>
      <c r="Z104" s="116">
        <v>6022</v>
      </c>
      <c r="AB104" s="113" t="str">
        <f>TEXT(Z104,"###,###")</f>
        <v>6,022</v>
      </c>
      <c r="AD104" s="134">
        <f>Z104/($Z$4)*100</f>
        <v>72.076600837821658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1154</v>
      </c>
      <c r="X105" s="116">
        <v>1258</v>
      </c>
      <c r="Y105" s="116">
        <v>1288</v>
      </c>
      <c r="Z105" s="116">
        <v>1290</v>
      </c>
      <c r="AB105" s="113" t="str">
        <f>TEXT(Z105,"###,###")</f>
        <v>1,290</v>
      </c>
      <c r="AD105" s="134">
        <f>Z105/($Z$4)*100</f>
        <v>15.439856373429084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6459</v>
      </c>
      <c r="X106" s="124">
        <v>7087</v>
      </c>
      <c r="Y106" s="124">
        <v>7282</v>
      </c>
      <c r="Z106" s="124">
        <v>7312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1067</v>
      </c>
      <c r="X108" s="116">
        <v>1249</v>
      </c>
      <c r="Y108" s="116">
        <v>1478</v>
      </c>
      <c r="Z108" s="116">
        <v>1261</v>
      </c>
      <c r="AB108" s="113" t="str">
        <f>TEXT(Z108,"###,###")</f>
        <v>1,261</v>
      </c>
      <c r="AD108" s="134">
        <f>Z108/($Z$4)*100</f>
        <v>15.092758827049671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1327</v>
      </c>
      <c r="X109" s="116">
        <v>1407</v>
      </c>
      <c r="Y109" s="116">
        <v>1359</v>
      </c>
      <c r="Z109" s="116">
        <v>1224</v>
      </c>
      <c r="AB109" s="113" t="str">
        <f>TEXT(Z109,"###,###")</f>
        <v>1,224</v>
      </c>
      <c r="AD109" s="134">
        <f>Z109/($Z$4)*100</f>
        <v>14.649910233393179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1296</v>
      </c>
      <c r="X110" s="116">
        <v>1507</v>
      </c>
      <c r="Y110" s="116">
        <v>1500</v>
      </c>
      <c r="Z110" s="116">
        <v>1672</v>
      </c>
      <c r="AB110" s="113" t="str">
        <f>TEXT(Z110,"###,###")</f>
        <v>1,672</v>
      </c>
      <c r="AD110" s="134">
        <f>Z110/($Z$4)*100</f>
        <v>20.011968880909635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2773</v>
      </c>
      <c r="X111" s="116">
        <v>2924</v>
      </c>
      <c r="Y111" s="116">
        <v>2952</v>
      </c>
      <c r="Z111" s="116">
        <v>3147</v>
      </c>
      <c r="AB111" s="113" t="str">
        <f>TEXT(Z111,"###,###")</f>
        <v>3,147</v>
      </c>
      <c r="AD111" s="134">
        <f>Z111/($Z$4)*100</f>
        <v>37.666068222621185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7585</v>
      </c>
      <c r="X112" s="116">
        <v>8103</v>
      </c>
      <c r="Y112" s="116">
        <v>8533</v>
      </c>
      <c r="Z112" s="116">
        <v>8360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43.63</v>
      </c>
      <c r="W118" s="135">
        <v>40.950000000000003</v>
      </c>
      <c r="X118" s="135">
        <v>43.98</v>
      </c>
      <c r="Y118" s="135">
        <v>44.28</v>
      </c>
      <c r="Z118" s="135">
        <v>44.01</v>
      </c>
      <c r="AB118" s="113" t="str">
        <f>TEXT(Z118,"##.0")</f>
        <v>44.0</v>
      </c>
    </row>
    <row r="120" spans="19:32" x14ac:dyDescent="0.25">
      <c r="S120" s="105" t="s">
        <v>104</v>
      </c>
      <c r="T120" s="116"/>
      <c r="U120" s="116"/>
      <c r="V120" s="116">
        <v>4483</v>
      </c>
      <c r="W120" s="116">
        <v>4541</v>
      </c>
      <c r="X120" s="116">
        <v>4816</v>
      </c>
      <c r="Y120" s="116">
        <v>4985</v>
      </c>
      <c r="Z120" s="116">
        <v>4953</v>
      </c>
      <c r="AB120" s="113" t="str">
        <f>TEXT(Z120,"###,###")</f>
        <v>4,953</v>
      </c>
    </row>
    <row r="121" spans="19:32" x14ac:dyDescent="0.25">
      <c r="S121" s="105" t="s">
        <v>105</v>
      </c>
      <c r="T121" s="116"/>
      <c r="U121" s="116"/>
      <c r="V121" s="116">
        <v>771</v>
      </c>
      <c r="W121" s="116">
        <v>846</v>
      </c>
      <c r="X121" s="116">
        <v>825</v>
      </c>
      <c r="Y121" s="116">
        <v>936</v>
      </c>
      <c r="Z121" s="116">
        <v>782</v>
      </c>
      <c r="AB121" s="113" t="str">
        <f>TEXT(Z121,"###,###")</f>
        <v>782</v>
      </c>
    </row>
    <row r="122" spans="19:32" x14ac:dyDescent="0.25">
      <c r="S122" s="105" t="s">
        <v>106</v>
      </c>
      <c r="T122" s="116"/>
      <c r="U122" s="116"/>
      <c r="V122" s="116">
        <v>404</v>
      </c>
      <c r="W122" s="116">
        <v>410</v>
      </c>
      <c r="X122" s="116">
        <v>453</v>
      </c>
      <c r="Y122" s="116">
        <v>482</v>
      </c>
      <c r="Z122" s="116">
        <v>467</v>
      </c>
      <c r="AB122" s="113" t="str">
        <f>TEXT(Z122,"###,###")</f>
        <v>467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4887</v>
      </c>
      <c r="W124" s="116">
        <v>4951</v>
      </c>
      <c r="X124" s="116">
        <v>5269</v>
      </c>
      <c r="Y124" s="116">
        <v>5467</v>
      </c>
      <c r="Z124" s="116">
        <v>5420</v>
      </c>
      <c r="AB124" s="113" t="str">
        <f>TEXT(Z124,"###,###")</f>
        <v>5,420</v>
      </c>
      <c r="AD124" s="131">
        <f>Z124/$Z$7*100</f>
        <v>87.391164140599813</v>
      </c>
    </row>
    <row r="125" spans="19:32" x14ac:dyDescent="0.25">
      <c r="S125" s="105" t="s">
        <v>108</v>
      </c>
      <c r="T125" s="116"/>
      <c r="U125" s="116"/>
      <c r="V125" s="116">
        <v>1175</v>
      </c>
      <c r="W125" s="116">
        <v>1256</v>
      </c>
      <c r="X125" s="116">
        <v>1278</v>
      </c>
      <c r="Y125" s="116">
        <v>1418</v>
      </c>
      <c r="Z125" s="116">
        <v>1249</v>
      </c>
      <c r="AB125" s="113" t="str">
        <f>TEXT(Z125,"###,###")</f>
        <v>1,249</v>
      </c>
      <c r="AD125" s="131">
        <f>Z125/$Z$7*100</f>
        <v>20.138664946791359</v>
      </c>
    </row>
    <row r="127" spans="19:32" x14ac:dyDescent="0.25">
      <c r="S127" s="105" t="s">
        <v>109</v>
      </c>
      <c r="T127" s="116"/>
      <c r="U127" s="116"/>
      <c r="V127" s="116">
        <v>2949</v>
      </c>
      <c r="W127" s="116">
        <v>3012</v>
      </c>
      <c r="X127" s="116">
        <v>3159</v>
      </c>
      <c r="Y127" s="116">
        <v>3329</v>
      </c>
      <c r="Z127" s="116">
        <v>3161</v>
      </c>
      <c r="AB127" s="113" t="str">
        <f>TEXT(Z127,"###,###")</f>
        <v>3,161</v>
      </c>
      <c r="AD127" s="131">
        <f>Z127/$Z$7*100</f>
        <v>50.967429861335056</v>
      </c>
    </row>
    <row r="128" spans="19:32" x14ac:dyDescent="0.25">
      <c r="S128" s="105" t="s">
        <v>110</v>
      </c>
      <c r="T128" s="116"/>
      <c r="U128" s="116"/>
      <c r="V128" s="116">
        <v>2711</v>
      </c>
      <c r="W128" s="116">
        <v>2788</v>
      </c>
      <c r="X128" s="116">
        <v>2935</v>
      </c>
      <c r="Y128" s="116">
        <v>3079</v>
      </c>
      <c r="Z128" s="116">
        <v>3038</v>
      </c>
      <c r="AB128" s="113" t="str">
        <f>TEXT(Z128,"###,###")</f>
        <v>3,038</v>
      </c>
      <c r="AD128" s="131">
        <f>Z128/$Z$7*100</f>
        <v>48.984198645598191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F35C614-E865-40F4-81D6-F7F507088B3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38F6B8B2-9EBA-488F-8E89-435816925B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24782385-2EAA-40CC-9EB3-13F8BAF204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EB0E9059-CE38-4E7E-993A-A3170F750D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659DB-09EE-48D9-9DF6-D923B09D8AD9}">
  <sheetPr codeName="Sheet8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Elliston</v>
      </c>
      <c r="T1" s="103"/>
      <c r="U1" s="103"/>
      <c r="V1" s="103"/>
      <c r="W1" s="103"/>
      <c r="X1" s="103"/>
      <c r="Y1" s="104" t="str">
        <f>Y3</f>
        <v>10.17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129</v>
      </c>
      <c r="Y3" s="109" t="s">
        <v>218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10.17 Elliston,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543</v>
      </c>
      <c r="W4" s="112">
        <v>582</v>
      </c>
      <c r="X4" s="112">
        <v>751</v>
      </c>
      <c r="Y4" s="112">
        <v>924</v>
      </c>
      <c r="Z4" s="112">
        <v>756</v>
      </c>
      <c r="AB4" s="113" t="str">
        <f>TEXT(Z4,"###,###")</f>
        <v>756</v>
      </c>
      <c r="AD4" s="114">
        <f>Z4/Y4-1</f>
        <v>-0.18181818181818177</v>
      </c>
      <c r="AF4" s="114">
        <f>Z4/V4-1</f>
        <v>0.39226519337016574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291</v>
      </c>
      <c r="W5" s="112">
        <v>307</v>
      </c>
      <c r="X5" s="112">
        <v>376</v>
      </c>
      <c r="Y5" s="112">
        <v>494</v>
      </c>
      <c r="Z5" s="112">
        <v>401</v>
      </c>
      <c r="AB5" s="113" t="str">
        <f>TEXT(Z5,"###,###")</f>
        <v>401</v>
      </c>
      <c r="AD5" s="114">
        <f t="shared" ref="AD5:AD9" si="0">Z5/Y5-1</f>
        <v>-0.18825910931174084</v>
      </c>
      <c r="AF5" s="114">
        <f t="shared" ref="AF5:AF9" si="1">Z5/V5-1</f>
        <v>0.37800687285223367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256</v>
      </c>
      <c r="W6" s="112">
        <v>274</v>
      </c>
      <c r="X6" s="112">
        <v>375</v>
      </c>
      <c r="Y6" s="112">
        <v>427</v>
      </c>
      <c r="Z6" s="112">
        <v>347</v>
      </c>
      <c r="AB6" s="113" t="str">
        <f>TEXT(Z6,"###,###")</f>
        <v>347</v>
      </c>
      <c r="AD6" s="114">
        <f t="shared" si="0"/>
        <v>-0.18735362997658078</v>
      </c>
      <c r="AF6" s="114">
        <f t="shared" si="1"/>
        <v>0.35546875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340</v>
      </c>
      <c r="W7" s="112">
        <v>358</v>
      </c>
      <c r="X7" s="112">
        <v>434</v>
      </c>
      <c r="Y7" s="112">
        <v>572</v>
      </c>
      <c r="Z7" s="112">
        <v>463</v>
      </c>
      <c r="AB7" s="113" t="str">
        <f>TEXT(Z7,"###,###")</f>
        <v>463</v>
      </c>
      <c r="AD7" s="114">
        <f t="shared" si="0"/>
        <v>-0.19055944055944052</v>
      </c>
      <c r="AF7" s="114">
        <f t="shared" si="1"/>
        <v>0.36176470588235299</v>
      </c>
    </row>
    <row r="8" spans="1:32" ht="17.25" customHeight="1" x14ac:dyDescent="0.25">
      <c r="A8" s="66" t="s">
        <v>13</v>
      </c>
      <c r="B8" s="67"/>
      <c r="C8" s="31"/>
      <c r="D8" s="68" t="str">
        <f>AB4</f>
        <v>756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463</v>
      </c>
      <c r="P8" s="69"/>
      <c r="S8" s="111" t="s">
        <v>87</v>
      </c>
      <c r="T8" s="112"/>
      <c r="U8" s="112"/>
      <c r="V8" s="112">
        <v>22082.5</v>
      </c>
      <c r="W8" s="112">
        <v>20823.330000000002</v>
      </c>
      <c r="X8" s="112">
        <v>21836.57</v>
      </c>
      <c r="Y8" s="112">
        <v>22353.48</v>
      </c>
      <c r="Z8" s="112">
        <v>22878.81</v>
      </c>
      <c r="AB8" s="113" t="str">
        <f>TEXT(Z8,"$###,###")</f>
        <v>$22,879</v>
      </c>
      <c r="AD8" s="114">
        <f t="shared" si="0"/>
        <v>2.3501038764434101E-2</v>
      </c>
      <c r="AF8" s="114">
        <f t="shared" si="1"/>
        <v>3.6060681535152295E-2</v>
      </c>
    </row>
    <row r="9" spans="1:32" x14ac:dyDescent="0.25">
      <c r="A9" s="32" t="s">
        <v>15</v>
      </c>
      <c r="B9" s="73"/>
      <c r="C9" s="74"/>
      <c r="D9" s="75">
        <f>AD104</f>
        <v>53.968253968253968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50.971922246220302</v>
      </c>
      <c r="P9" s="76" t="s">
        <v>88</v>
      </c>
      <c r="S9" s="111" t="s">
        <v>7</v>
      </c>
      <c r="T9" s="112"/>
      <c r="U9" s="112"/>
      <c r="V9" s="112">
        <v>14123443</v>
      </c>
      <c r="W9" s="112">
        <v>16464117</v>
      </c>
      <c r="X9" s="112">
        <v>20118254</v>
      </c>
      <c r="Y9" s="112">
        <v>22533314</v>
      </c>
      <c r="Z9" s="112">
        <v>24802256</v>
      </c>
      <c r="AB9" s="113" t="str">
        <f>TEXT(Z9/1000000,"$#,###.0")&amp;" mil"</f>
        <v>$24.8 mil</v>
      </c>
      <c r="AD9" s="114">
        <f t="shared" si="0"/>
        <v>0.10069277870090487</v>
      </c>
      <c r="AF9" s="114">
        <f t="shared" si="1"/>
        <v>0.75610550486874906</v>
      </c>
    </row>
    <row r="10" spans="1:32" x14ac:dyDescent="0.25">
      <c r="A10" s="32" t="s">
        <v>18</v>
      </c>
      <c r="B10" s="73"/>
      <c r="C10" s="74"/>
      <c r="D10" s="75">
        <f>AD105</f>
        <v>19.708994708994709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49.460043196544277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73.002159827213816</v>
      </c>
      <c r="P11" s="76" t="s">
        <v>88</v>
      </c>
      <c r="S11" s="111" t="s">
        <v>30</v>
      </c>
      <c r="T11" s="116"/>
      <c r="U11" s="116"/>
      <c r="V11" s="116">
        <v>427</v>
      </c>
      <c r="W11" s="116">
        <v>449</v>
      </c>
      <c r="X11" s="116">
        <v>582</v>
      </c>
      <c r="Y11" s="116">
        <v>648</v>
      </c>
      <c r="Z11" s="116">
        <v>549</v>
      </c>
    </row>
    <row r="12" spans="1:32" ht="28.5" customHeight="1" x14ac:dyDescent="0.25">
      <c r="A12" s="32" t="s">
        <v>20</v>
      </c>
      <c r="B12" s="74"/>
      <c r="C12" s="74"/>
      <c r="D12" s="75">
        <f>AD108</f>
        <v>21.957671957671955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45.78833693304535</v>
      </c>
      <c r="P12" s="76" t="s">
        <v>88</v>
      </c>
      <c r="S12" s="111" t="s">
        <v>31</v>
      </c>
      <c r="T12" s="116"/>
      <c r="U12" s="116"/>
      <c r="V12" s="116">
        <v>120</v>
      </c>
      <c r="W12" s="116">
        <v>138</v>
      </c>
      <c r="X12" s="116">
        <v>169</v>
      </c>
      <c r="Y12" s="116">
        <v>268</v>
      </c>
      <c r="Z12" s="116">
        <v>209</v>
      </c>
    </row>
    <row r="13" spans="1:32" ht="15" customHeight="1" x14ac:dyDescent="0.25">
      <c r="A13" s="32" t="s">
        <v>21</v>
      </c>
      <c r="B13" s="74"/>
      <c r="C13" s="74"/>
      <c r="D13" s="75">
        <f>AD109</f>
        <v>17.989417989417987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45.0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10.846560846560847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19.017094017094017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24.074074074074073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80.98290598290599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272</v>
      </c>
      <c r="Z15" s="116">
        <v>211</v>
      </c>
      <c r="AB15" s="121">
        <f t="shared" ref="AB15:AB34" si="2">IF(Z15="np",0,Z15/$Z$34)</f>
        <v>0.28133333333333332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11</v>
      </c>
      <c r="Z16" s="116">
        <v>6</v>
      </c>
      <c r="AB16" s="121">
        <f t="shared" si="2"/>
        <v>8.0000000000000002E-3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35</v>
      </c>
      <c r="Z17" s="116">
        <v>14</v>
      </c>
      <c r="AB17" s="121">
        <f t="shared" si="2"/>
        <v>1.8666666666666668E-2</v>
      </c>
    </row>
    <row r="18" spans="1:28" x14ac:dyDescent="0.25">
      <c r="A18" s="65" t="str">
        <f>$S$1&amp;" ("&amp;$V$2&amp;" to "&amp;$Z$2&amp;")"</f>
        <v>Elliston (2014-15 to 2018-19)</v>
      </c>
      <c r="B18" s="65"/>
      <c r="C18" s="65"/>
      <c r="D18" s="65"/>
      <c r="E18" s="65"/>
      <c r="F18" s="65"/>
      <c r="G18" s="65" t="str">
        <f>$S$1&amp;" ("&amp;$V$2&amp;" to "&amp;$Z$2&amp;")"</f>
        <v>Elliston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8</v>
      </c>
      <c r="Z18" s="116">
        <v>3</v>
      </c>
      <c r="AB18" s="121">
        <f t="shared" si="2"/>
        <v>4.0000000000000001E-3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22</v>
      </c>
      <c r="Z19" s="116">
        <v>33</v>
      </c>
      <c r="AB19" s="121">
        <f t="shared" si="2"/>
        <v>4.3999999999999997E-2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9</v>
      </c>
      <c r="Z20" s="116">
        <v>4</v>
      </c>
      <c r="AB20" s="121">
        <f t="shared" si="2"/>
        <v>5.3333333333333332E-3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53</v>
      </c>
      <c r="Z21" s="116">
        <v>35</v>
      </c>
      <c r="AB21" s="121">
        <f t="shared" si="2"/>
        <v>4.6666666666666669E-2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37</v>
      </c>
      <c r="Z22" s="116">
        <v>45</v>
      </c>
      <c r="AB22" s="121">
        <f t="shared" si="2"/>
        <v>0.06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44</v>
      </c>
      <c r="Z23" s="116">
        <v>26</v>
      </c>
      <c r="AB23" s="121">
        <f t="shared" si="2"/>
        <v>3.4666666666666665E-2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12</v>
      </c>
      <c r="Z25" s="116">
        <v>13</v>
      </c>
      <c r="AB25" s="121">
        <f t="shared" si="2"/>
        <v>1.7333333333333333E-2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0</v>
      </c>
      <c r="Z26" s="116">
        <v>4</v>
      </c>
      <c r="AB26" s="121">
        <f t="shared" si="2"/>
        <v>5.3333333333333332E-3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16</v>
      </c>
      <c r="Z27" s="116">
        <v>10</v>
      </c>
      <c r="AB27" s="121">
        <f t="shared" si="2"/>
        <v>1.3333333333333334E-2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25</v>
      </c>
      <c r="Z28" s="116">
        <v>27</v>
      </c>
      <c r="AB28" s="121">
        <f t="shared" si="2"/>
        <v>3.5999999999999997E-2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47</v>
      </c>
      <c r="Z29" s="116">
        <v>38</v>
      </c>
      <c r="AB29" s="121">
        <f t="shared" si="2"/>
        <v>5.0666666666666665E-2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65</v>
      </c>
      <c r="Z30" s="116">
        <v>62</v>
      </c>
      <c r="AB30" s="121">
        <f t="shared" si="2"/>
        <v>8.2666666666666666E-2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66</v>
      </c>
      <c r="Z31" s="116">
        <v>68</v>
      </c>
      <c r="AB31" s="121">
        <f t="shared" si="2"/>
        <v>9.0666666666666673E-2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9</v>
      </c>
      <c r="Z32" s="116">
        <v>9</v>
      </c>
      <c r="AB32" s="121">
        <f t="shared" si="2"/>
        <v>1.2E-2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24</v>
      </c>
      <c r="Z33" s="116">
        <v>21</v>
      </c>
      <c r="AB33" s="121">
        <f t="shared" si="2"/>
        <v>2.8000000000000001E-2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924</v>
      </c>
      <c r="Z34" s="124">
        <v>750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379</v>
      </c>
      <c r="AB37" s="136">
        <f>Z37/Z40*100</f>
        <v>80.98290598290599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89</v>
      </c>
      <c r="AB38" s="136">
        <f>Z38/Z40*100</f>
        <v>19.017094017094017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468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15</v>
      </c>
      <c r="X45" s="116">
        <v>8</v>
      </c>
      <c r="Y45" s="116">
        <v>9</v>
      </c>
      <c r="Z45" s="116">
        <v>9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25</v>
      </c>
      <c r="X46" s="116">
        <v>35</v>
      </c>
      <c r="Y46" s="116">
        <v>35</v>
      </c>
      <c r="Z46" s="116">
        <v>21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33</v>
      </c>
      <c r="X47" s="116">
        <v>25</v>
      </c>
      <c r="Y47" s="116">
        <v>32</v>
      </c>
      <c r="Z47" s="116">
        <v>41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35</v>
      </c>
      <c r="X48" s="116">
        <v>46</v>
      </c>
      <c r="Y48" s="116">
        <v>47</v>
      </c>
      <c r="Z48" s="116">
        <v>42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Elliston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22</v>
      </c>
      <c r="X49" s="116">
        <v>38</v>
      </c>
      <c r="Y49" s="116">
        <v>34</v>
      </c>
      <c r="Z49" s="116">
        <v>29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30</v>
      </c>
      <c r="X50" s="116">
        <v>22</v>
      </c>
      <c r="Y50" s="116">
        <v>36</v>
      </c>
      <c r="Z50" s="116">
        <v>32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26</v>
      </c>
      <c r="X51" s="116">
        <v>30</v>
      </c>
      <c r="Y51" s="116">
        <v>34</v>
      </c>
      <c r="Z51" s="116">
        <v>27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29</v>
      </c>
      <c r="X52" s="116">
        <v>35</v>
      </c>
      <c r="Y52" s="116">
        <v>47</v>
      </c>
      <c r="Z52" s="116">
        <v>41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19</v>
      </c>
      <c r="X53" s="116">
        <v>37</v>
      </c>
      <c r="Y53" s="116">
        <v>60</v>
      </c>
      <c r="Z53" s="116">
        <v>19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33</v>
      </c>
      <c r="X54" s="116">
        <v>39</v>
      </c>
      <c r="Y54" s="116">
        <v>51</v>
      </c>
      <c r="Z54" s="116">
        <v>59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28</v>
      </c>
      <c r="X55" s="116">
        <v>44</v>
      </c>
      <c r="Y55" s="116">
        <v>57</v>
      </c>
      <c r="Z55" s="116">
        <v>34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3</v>
      </c>
      <c r="X56" s="116">
        <v>7</v>
      </c>
      <c r="Y56" s="116">
        <v>22</v>
      </c>
      <c r="Z56" s="116">
        <v>28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7</v>
      </c>
      <c r="Z57" s="116">
        <v>0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3</v>
      </c>
      <c r="X58" s="116">
        <v>5</v>
      </c>
      <c r="Y58" s="116">
        <v>8</v>
      </c>
      <c r="Z58" s="116">
        <v>10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307</v>
      </c>
      <c r="X61" s="116">
        <v>376</v>
      </c>
      <c r="Y61" s="116">
        <v>492</v>
      </c>
      <c r="Z61" s="116">
        <v>404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3</v>
      </c>
      <c r="Y63" s="116">
        <v>0</v>
      </c>
      <c r="Z63" s="116">
        <v>0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Elliston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5</v>
      </c>
      <c r="X64" s="116">
        <v>19</v>
      </c>
      <c r="Y64" s="116">
        <v>13</v>
      </c>
      <c r="Z64" s="116">
        <v>12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19</v>
      </c>
      <c r="X65" s="116">
        <v>16</v>
      </c>
      <c r="Y65" s="116">
        <v>42</v>
      </c>
      <c r="Z65" s="116">
        <v>22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37</v>
      </c>
      <c r="X66" s="116">
        <v>62</v>
      </c>
      <c r="Y66" s="116">
        <v>27</v>
      </c>
      <c r="Z66" s="116">
        <v>22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34</v>
      </c>
      <c r="X67" s="116">
        <v>41</v>
      </c>
      <c r="Y67" s="116">
        <v>36</v>
      </c>
      <c r="Z67" s="116">
        <v>37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21</v>
      </c>
      <c r="X68" s="116">
        <v>24</v>
      </c>
      <c r="Y68" s="116">
        <v>42</v>
      </c>
      <c r="Z68" s="116">
        <v>37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15</v>
      </c>
      <c r="X69" s="116">
        <v>26</v>
      </c>
      <c r="Y69" s="116">
        <v>25</v>
      </c>
      <c r="Z69" s="116">
        <v>23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20</v>
      </c>
      <c r="X70" s="116">
        <v>30</v>
      </c>
      <c r="Y70" s="116">
        <v>27</v>
      </c>
      <c r="Z70" s="116">
        <v>23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34</v>
      </c>
      <c r="X71" s="116">
        <v>38</v>
      </c>
      <c r="Y71" s="116">
        <v>45</v>
      </c>
      <c r="Z71" s="116">
        <v>34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36</v>
      </c>
      <c r="X72" s="116">
        <v>37</v>
      </c>
      <c r="Y72" s="116">
        <v>35</v>
      </c>
      <c r="Z72" s="116">
        <v>28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29</v>
      </c>
      <c r="X73" s="116">
        <v>37</v>
      </c>
      <c r="Y73" s="116">
        <v>62</v>
      </c>
      <c r="Z73" s="116">
        <v>50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19</v>
      </c>
      <c r="X74" s="116">
        <v>31</v>
      </c>
      <c r="Y74" s="116">
        <v>43</v>
      </c>
      <c r="Z74" s="116">
        <v>31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4</v>
      </c>
      <c r="X75" s="116">
        <v>12</v>
      </c>
      <c r="Y75" s="116">
        <v>12</v>
      </c>
      <c r="Z75" s="116">
        <v>17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3</v>
      </c>
      <c r="Z76" s="116">
        <v>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274</v>
      </c>
      <c r="X80" s="116">
        <v>375</v>
      </c>
      <c r="Y80" s="116">
        <v>431</v>
      </c>
      <c r="Z80" s="116">
        <v>352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Elliston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10</v>
      </c>
      <c r="X83" s="116">
        <v>14</v>
      </c>
      <c r="Y83" s="116">
        <v>23</v>
      </c>
      <c r="Z83" s="116">
        <v>20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11</v>
      </c>
      <c r="X84" s="116">
        <v>12</v>
      </c>
      <c r="Y84" s="116">
        <v>13</v>
      </c>
      <c r="Z84" s="116">
        <v>11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756</v>
      </c>
      <c r="D85" s="98">
        <f t="shared" ref="D85:D90" si="4">AD4</f>
        <v>-0.18181818181818177</v>
      </c>
      <c r="E85" s="99">
        <f t="shared" ref="E85:E90" si="5">AD4</f>
        <v>-0.18181818181818177</v>
      </c>
      <c r="F85" s="98">
        <f t="shared" ref="F85:F90" si="6">AF4</f>
        <v>0.39226519337016574</v>
      </c>
      <c r="G85" s="99">
        <f t="shared" ref="G85:G90" si="7">AF4</f>
        <v>0.39226519337016574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20</v>
      </c>
      <c r="X85" s="116">
        <v>21</v>
      </c>
      <c r="Y85" s="116">
        <v>30</v>
      </c>
      <c r="Z85" s="116">
        <v>21</v>
      </c>
    </row>
    <row r="86" spans="1:30" ht="15" customHeight="1" x14ac:dyDescent="0.25">
      <c r="A86" s="100" t="s">
        <v>4</v>
      </c>
      <c r="B86" s="51"/>
      <c r="C86" s="101" t="str">
        <f t="shared" si="3"/>
        <v>401</v>
      </c>
      <c r="D86" s="98">
        <f t="shared" si="4"/>
        <v>-0.18825910931174084</v>
      </c>
      <c r="E86" s="99">
        <f t="shared" si="5"/>
        <v>-0.18825910931174084</v>
      </c>
      <c r="F86" s="98">
        <f t="shared" si="6"/>
        <v>0.37800687285223367</v>
      </c>
      <c r="G86" s="99">
        <f t="shared" si="7"/>
        <v>0.37800687285223367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4</v>
      </c>
      <c r="X86" s="116">
        <v>6</v>
      </c>
      <c r="Y86" s="116">
        <v>6</v>
      </c>
      <c r="Z86" s="116">
        <v>9</v>
      </c>
    </row>
    <row r="87" spans="1:30" ht="15" customHeight="1" x14ac:dyDescent="0.25">
      <c r="A87" s="100" t="s">
        <v>5</v>
      </c>
      <c r="B87" s="51"/>
      <c r="C87" s="101" t="str">
        <f t="shared" si="3"/>
        <v>347</v>
      </c>
      <c r="D87" s="98">
        <f t="shared" si="4"/>
        <v>-0.18735362997658078</v>
      </c>
      <c r="E87" s="99">
        <f t="shared" si="5"/>
        <v>-0.18735362997658078</v>
      </c>
      <c r="F87" s="98">
        <f t="shared" si="6"/>
        <v>0.35546875</v>
      </c>
      <c r="G87" s="99">
        <f t="shared" si="7"/>
        <v>0.35546875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0</v>
      </c>
      <c r="X87" s="116">
        <v>5</v>
      </c>
      <c r="Y87" s="116">
        <v>3</v>
      </c>
      <c r="Z87" s="116">
        <v>0</v>
      </c>
    </row>
    <row r="88" spans="1:30" ht="15" customHeight="1" x14ac:dyDescent="0.25">
      <c r="A88" s="51" t="s">
        <v>6</v>
      </c>
      <c r="B88" s="51"/>
      <c r="C88" s="101" t="str">
        <f t="shared" si="3"/>
        <v>463</v>
      </c>
      <c r="D88" s="98">
        <f t="shared" si="4"/>
        <v>-0.19055944055944052</v>
      </c>
      <c r="E88" s="99">
        <f t="shared" si="5"/>
        <v>-0.19055944055944052</v>
      </c>
      <c r="F88" s="98">
        <f t="shared" si="6"/>
        <v>0.36176470588235299</v>
      </c>
      <c r="G88" s="99">
        <f t="shared" si="7"/>
        <v>0.36176470588235299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0</v>
      </c>
      <c r="X88" s="116">
        <v>3</v>
      </c>
      <c r="Y88" s="116">
        <v>4</v>
      </c>
      <c r="Z88" s="116">
        <v>7</v>
      </c>
    </row>
    <row r="89" spans="1:30" ht="15" customHeight="1" x14ac:dyDescent="0.25">
      <c r="A89" s="51" t="s">
        <v>102</v>
      </c>
      <c r="B89" s="51"/>
      <c r="C89" s="101" t="str">
        <f t="shared" si="3"/>
        <v>$22,879</v>
      </c>
      <c r="D89" s="98">
        <f t="shared" si="4"/>
        <v>2.3501038764434101E-2</v>
      </c>
      <c r="E89" s="99">
        <f t="shared" si="5"/>
        <v>2.3501038764434101E-2</v>
      </c>
      <c r="F89" s="98">
        <f t="shared" si="6"/>
        <v>3.6060681535152295E-2</v>
      </c>
      <c r="G89" s="99">
        <f t="shared" si="7"/>
        <v>3.6060681535152295E-2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4</v>
      </c>
      <c r="X89" s="116">
        <v>16</v>
      </c>
      <c r="Y89" s="116">
        <v>14</v>
      </c>
      <c r="Z89" s="116">
        <v>16</v>
      </c>
    </row>
    <row r="90" spans="1:30" ht="15" customHeight="1" x14ac:dyDescent="0.25">
      <c r="A90" s="51" t="s">
        <v>7</v>
      </c>
      <c r="B90" s="51"/>
      <c r="C90" s="101" t="str">
        <f t="shared" si="3"/>
        <v>$24.8 mil</v>
      </c>
      <c r="D90" s="98">
        <f t="shared" si="4"/>
        <v>0.10069277870090487</v>
      </c>
      <c r="E90" s="99">
        <f t="shared" si="5"/>
        <v>0.10069277870090487</v>
      </c>
      <c r="F90" s="98">
        <f t="shared" si="6"/>
        <v>0.75610550486874906</v>
      </c>
      <c r="G90" s="99">
        <f t="shared" si="7"/>
        <v>0.75610550486874906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44</v>
      </c>
      <c r="X90" s="116">
        <v>60</v>
      </c>
      <c r="Y90" s="116">
        <v>73</v>
      </c>
      <c r="Z90" s="116">
        <v>60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190</v>
      </c>
      <c r="X91" s="116">
        <v>220</v>
      </c>
      <c r="Y91" s="116">
        <v>302</v>
      </c>
      <c r="Z91" s="116">
        <v>233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7</v>
      </c>
      <c r="X93" s="116">
        <v>6</v>
      </c>
      <c r="Y93" s="116">
        <v>6</v>
      </c>
      <c r="Z93" s="116">
        <v>10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27</v>
      </c>
      <c r="X94" s="116">
        <v>38</v>
      </c>
      <c r="Y94" s="116">
        <v>53</v>
      </c>
      <c r="Z94" s="116">
        <v>55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1</v>
      </c>
      <c r="X95" s="116">
        <v>4</v>
      </c>
      <c r="Y95" s="116">
        <v>6</v>
      </c>
      <c r="Z95" s="116">
        <v>6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18</v>
      </c>
      <c r="X96" s="116">
        <v>22</v>
      </c>
      <c r="Y96" s="116">
        <v>32</v>
      </c>
      <c r="Z96" s="116">
        <v>29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23</v>
      </c>
      <c r="X97" s="116">
        <v>35</v>
      </c>
      <c r="Y97" s="116">
        <v>23</v>
      </c>
      <c r="Z97" s="116">
        <v>23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10</v>
      </c>
      <c r="X98" s="116">
        <v>12</v>
      </c>
      <c r="Y98" s="116">
        <v>16</v>
      </c>
      <c r="Z98" s="116">
        <v>8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0</v>
      </c>
      <c r="X99" s="116">
        <v>5</v>
      </c>
      <c r="Y99" s="116">
        <v>6</v>
      </c>
      <c r="Z99" s="116">
        <v>11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16</v>
      </c>
      <c r="X100" s="116">
        <v>28</v>
      </c>
      <c r="Y100" s="116">
        <v>32</v>
      </c>
      <c r="Z100" s="116">
        <v>28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173</v>
      </c>
      <c r="X101" s="116">
        <v>214</v>
      </c>
      <c r="Y101" s="116">
        <v>269</v>
      </c>
      <c r="Z101" s="116">
        <v>227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333</v>
      </c>
      <c r="X104" s="116">
        <v>451</v>
      </c>
      <c r="Y104" s="116">
        <v>509</v>
      </c>
      <c r="Z104" s="116">
        <v>408</v>
      </c>
      <c r="AB104" s="113" t="str">
        <f>TEXT(Z104,"###,###")</f>
        <v>408</v>
      </c>
      <c r="AD104" s="134">
        <f>Z104/($Z$4)*100</f>
        <v>53.968253968253968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113</v>
      </c>
      <c r="X105" s="116">
        <v>139</v>
      </c>
      <c r="Y105" s="116">
        <v>161</v>
      </c>
      <c r="Z105" s="116">
        <v>149</v>
      </c>
      <c r="AB105" s="113" t="str">
        <f>TEXT(Z105,"###,###")</f>
        <v>149</v>
      </c>
      <c r="AD105" s="134">
        <f>Z105/($Z$4)*100</f>
        <v>19.708994708994709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446</v>
      </c>
      <c r="X106" s="124">
        <v>590</v>
      </c>
      <c r="Y106" s="124">
        <v>670</v>
      </c>
      <c r="Z106" s="124">
        <v>557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130</v>
      </c>
      <c r="X108" s="116">
        <v>186</v>
      </c>
      <c r="Y108" s="116">
        <v>200</v>
      </c>
      <c r="Z108" s="116">
        <v>166</v>
      </c>
      <c r="AB108" s="113" t="str">
        <f>TEXT(Z108,"###,###")</f>
        <v>166</v>
      </c>
      <c r="AD108" s="134">
        <f>Z108/($Z$4)*100</f>
        <v>21.957671957671955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135</v>
      </c>
      <c r="X109" s="116">
        <v>186</v>
      </c>
      <c r="Y109" s="116">
        <v>181</v>
      </c>
      <c r="Z109" s="116">
        <v>136</v>
      </c>
      <c r="AB109" s="113" t="str">
        <f>TEXT(Z109,"###,###")</f>
        <v>136</v>
      </c>
      <c r="AD109" s="134">
        <f>Z109/($Z$4)*100</f>
        <v>17.989417989417987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40</v>
      </c>
      <c r="X110" s="116">
        <v>48</v>
      </c>
      <c r="Y110" s="116">
        <v>93</v>
      </c>
      <c r="Z110" s="116">
        <v>82</v>
      </c>
      <c r="AB110" s="113" t="str">
        <f>TEXT(Z110,"###,###")</f>
        <v>82</v>
      </c>
      <c r="AD110" s="134">
        <f>Z110/($Z$4)*100</f>
        <v>10.846560846560847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136</v>
      </c>
      <c r="X111" s="116">
        <v>170</v>
      </c>
      <c r="Y111" s="116">
        <v>192</v>
      </c>
      <c r="Z111" s="116">
        <v>182</v>
      </c>
      <c r="AB111" s="113" t="str">
        <f>TEXT(Z111,"###,###")</f>
        <v>182</v>
      </c>
      <c r="AD111" s="134">
        <f>Z111/($Z$4)*100</f>
        <v>24.074074074074073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586</v>
      </c>
      <c r="X112" s="116">
        <v>751</v>
      </c>
      <c r="Y112" s="116">
        <v>924</v>
      </c>
      <c r="Z112" s="116">
        <v>751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40.799999999999997</v>
      </c>
      <c r="W118" s="135">
        <v>41.81</v>
      </c>
      <c r="X118" s="135">
        <v>43.27</v>
      </c>
      <c r="Y118" s="135">
        <v>44.88</v>
      </c>
      <c r="Z118" s="135">
        <v>45.03</v>
      </c>
      <c r="AB118" s="113" t="str">
        <f>TEXT(Z118,"##.0")</f>
        <v>45.0</v>
      </c>
    </row>
    <row r="120" spans="19:32" x14ac:dyDescent="0.25">
      <c r="S120" s="105" t="s">
        <v>104</v>
      </c>
      <c r="T120" s="116"/>
      <c r="U120" s="116"/>
      <c r="V120" s="116">
        <v>217</v>
      </c>
      <c r="W120" s="116">
        <v>223</v>
      </c>
      <c r="X120" s="116">
        <v>265</v>
      </c>
      <c r="Y120" s="116">
        <v>298</v>
      </c>
      <c r="Z120" s="116">
        <v>258</v>
      </c>
      <c r="AB120" s="113" t="str">
        <f>TEXT(Z120,"###,###")</f>
        <v>258</v>
      </c>
    </row>
    <row r="121" spans="19:32" x14ac:dyDescent="0.25">
      <c r="S121" s="105" t="s">
        <v>105</v>
      </c>
      <c r="T121" s="116"/>
      <c r="U121" s="116"/>
      <c r="V121" s="116">
        <v>74</v>
      </c>
      <c r="W121" s="116">
        <v>85</v>
      </c>
      <c r="X121" s="116">
        <v>100</v>
      </c>
      <c r="Y121" s="116">
        <v>173</v>
      </c>
      <c r="Z121" s="116">
        <v>132</v>
      </c>
      <c r="AB121" s="113" t="str">
        <f>TEXT(Z121,"###,###")</f>
        <v>132</v>
      </c>
    </row>
    <row r="122" spans="19:32" x14ac:dyDescent="0.25">
      <c r="S122" s="105" t="s">
        <v>106</v>
      </c>
      <c r="T122" s="116"/>
      <c r="U122" s="116"/>
      <c r="V122" s="116">
        <v>44</v>
      </c>
      <c r="W122" s="116">
        <v>53</v>
      </c>
      <c r="X122" s="116">
        <v>69</v>
      </c>
      <c r="Y122" s="116">
        <v>94</v>
      </c>
      <c r="Z122" s="116">
        <v>80</v>
      </c>
      <c r="AB122" s="113" t="str">
        <f>TEXT(Z122,"###,###")</f>
        <v>80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261</v>
      </c>
      <c r="W124" s="116">
        <v>276</v>
      </c>
      <c r="X124" s="116">
        <v>334</v>
      </c>
      <c r="Y124" s="116">
        <v>392</v>
      </c>
      <c r="Z124" s="116">
        <v>338</v>
      </c>
      <c r="AB124" s="113" t="str">
        <f>TEXT(Z124,"###,###")</f>
        <v>338</v>
      </c>
      <c r="AD124" s="131">
        <f>Z124/$Z$7*100</f>
        <v>73.002159827213816</v>
      </c>
    </row>
    <row r="125" spans="19:32" x14ac:dyDescent="0.25">
      <c r="S125" s="105" t="s">
        <v>108</v>
      </c>
      <c r="T125" s="116"/>
      <c r="U125" s="116"/>
      <c r="V125" s="116">
        <v>118</v>
      </c>
      <c r="W125" s="116">
        <v>138</v>
      </c>
      <c r="X125" s="116">
        <v>169</v>
      </c>
      <c r="Y125" s="116">
        <v>267</v>
      </c>
      <c r="Z125" s="116">
        <v>212</v>
      </c>
      <c r="AB125" s="113" t="str">
        <f>TEXT(Z125,"###,###")</f>
        <v>212</v>
      </c>
      <c r="AD125" s="131">
        <f>Z125/$Z$7*100</f>
        <v>45.78833693304535</v>
      </c>
    </row>
    <row r="127" spans="19:32" x14ac:dyDescent="0.25">
      <c r="S127" s="105" t="s">
        <v>109</v>
      </c>
      <c r="T127" s="116"/>
      <c r="U127" s="116"/>
      <c r="V127" s="116">
        <v>181</v>
      </c>
      <c r="W127" s="116">
        <v>185</v>
      </c>
      <c r="X127" s="116">
        <v>220</v>
      </c>
      <c r="Y127" s="116">
        <v>304</v>
      </c>
      <c r="Z127" s="116">
        <v>236</v>
      </c>
      <c r="AB127" s="113" t="str">
        <f>TEXT(Z127,"###,###")</f>
        <v>236</v>
      </c>
      <c r="AD127" s="131">
        <f>Z127/$Z$7*100</f>
        <v>50.971922246220302</v>
      </c>
    </row>
    <row r="128" spans="19:32" x14ac:dyDescent="0.25">
      <c r="S128" s="105" t="s">
        <v>110</v>
      </c>
      <c r="T128" s="116"/>
      <c r="U128" s="116"/>
      <c r="V128" s="116">
        <v>158</v>
      </c>
      <c r="W128" s="116">
        <v>169</v>
      </c>
      <c r="X128" s="116">
        <v>214</v>
      </c>
      <c r="Y128" s="116">
        <v>267</v>
      </c>
      <c r="Z128" s="116">
        <v>229</v>
      </c>
      <c r="AB128" s="113" t="str">
        <f>TEXT(Z128,"###,###")</f>
        <v>229</v>
      </c>
      <c r="AD128" s="131">
        <f>Z128/$Z$7*100</f>
        <v>49.460043196544277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B309FA4-4271-4E63-A477-86012545860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671F1AEC-408D-4A30-9C84-D32E653103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18070317-9C76-4CD5-8254-E40C85F7A1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12A961CE-306D-472B-8911-182ADCAD2A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06A1B-9626-43D7-94CB-FC8C54F6CE91}">
  <sheetPr codeName="Sheet8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Flinders Ranges</v>
      </c>
      <c r="T1" s="103"/>
      <c r="U1" s="103"/>
      <c r="V1" s="103"/>
      <c r="W1" s="103"/>
      <c r="X1" s="103"/>
      <c r="Y1" s="104" t="str">
        <f>Y3</f>
        <v>10.18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130</v>
      </c>
      <c r="Y3" s="109" t="s">
        <v>219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10.18 Flinders Ranges,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1099</v>
      </c>
      <c r="W4" s="112">
        <v>1089</v>
      </c>
      <c r="X4" s="112">
        <v>1117</v>
      </c>
      <c r="Y4" s="112">
        <v>1406</v>
      </c>
      <c r="Z4" s="112">
        <v>1337</v>
      </c>
      <c r="AB4" s="113" t="str">
        <f>TEXT(Z4,"###,###")</f>
        <v>1,337</v>
      </c>
      <c r="AD4" s="114">
        <f>Z4/Y4-1</f>
        <v>-4.9075391180654293E-2</v>
      </c>
      <c r="AF4" s="114">
        <f>Z4/V4-1</f>
        <v>0.21656050955414008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589</v>
      </c>
      <c r="W5" s="112">
        <v>590</v>
      </c>
      <c r="X5" s="112">
        <v>587</v>
      </c>
      <c r="Y5" s="112">
        <v>739</v>
      </c>
      <c r="Z5" s="112">
        <v>683</v>
      </c>
      <c r="AB5" s="113" t="str">
        <f>TEXT(Z5,"###,###")</f>
        <v>683</v>
      </c>
      <c r="AD5" s="114">
        <f t="shared" ref="AD5:AD9" si="0">Z5/Y5-1</f>
        <v>-7.5778078484438405E-2</v>
      </c>
      <c r="AF5" s="114">
        <f t="shared" ref="AF5:AF9" si="1">Z5/V5-1</f>
        <v>0.15959252971137516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509</v>
      </c>
      <c r="W6" s="112">
        <v>501</v>
      </c>
      <c r="X6" s="112">
        <v>530</v>
      </c>
      <c r="Y6" s="112">
        <v>669</v>
      </c>
      <c r="Z6" s="112">
        <v>649</v>
      </c>
      <c r="AB6" s="113" t="str">
        <f>TEXT(Z6,"###,###")</f>
        <v>649</v>
      </c>
      <c r="AD6" s="114">
        <f t="shared" si="0"/>
        <v>-2.9895366218236186E-2</v>
      </c>
      <c r="AF6" s="114">
        <f t="shared" si="1"/>
        <v>0.27504911591355596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732</v>
      </c>
      <c r="W7" s="112">
        <v>714</v>
      </c>
      <c r="X7" s="112">
        <v>746</v>
      </c>
      <c r="Y7" s="112">
        <v>905</v>
      </c>
      <c r="Z7" s="112">
        <v>832</v>
      </c>
      <c r="AB7" s="113" t="str">
        <f>TEXT(Z7,"###,###")</f>
        <v>832</v>
      </c>
      <c r="AD7" s="114">
        <f t="shared" si="0"/>
        <v>-8.0662983425414336E-2</v>
      </c>
      <c r="AF7" s="114">
        <f t="shared" si="1"/>
        <v>0.13661202185792343</v>
      </c>
    </row>
    <row r="8" spans="1:32" ht="17.25" customHeight="1" x14ac:dyDescent="0.25">
      <c r="A8" s="66" t="s">
        <v>13</v>
      </c>
      <c r="B8" s="67"/>
      <c r="C8" s="31"/>
      <c r="D8" s="68" t="str">
        <f>AB4</f>
        <v>1,337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832</v>
      </c>
      <c r="P8" s="69"/>
      <c r="S8" s="111" t="s">
        <v>87</v>
      </c>
      <c r="T8" s="112"/>
      <c r="U8" s="112"/>
      <c r="V8" s="112">
        <v>38477</v>
      </c>
      <c r="W8" s="112">
        <v>41928</v>
      </c>
      <c r="X8" s="112">
        <v>41634.89</v>
      </c>
      <c r="Y8" s="112">
        <v>37210.620000000003</v>
      </c>
      <c r="Z8" s="112">
        <v>36953.72</v>
      </c>
      <c r="AB8" s="113" t="str">
        <f>TEXT(Z8,"$###,###")</f>
        <v>$36,954</v>
      </c>
      <c r="AD8" s="114">
        <f t="shared" si="0"/>
        <v>-6.903943014118008E-3</v>
      </c>
      <c r="AF8" s="114">
        <f t="shared" si="1"/>
        <v>-3.9589365075239691E-2</v>
      </c>
    </row>
    <row r="9" spans="1:32" x14ac:dyDescent="0.25">
      <c r="A9" s="32" t="s">
        <v>15</v>
      </c>
      <c r="B9" s="73"/>
      <c r="C9" s="74"/>
      <c r="D9" s="75">
        <f>AD104</f>
        <v>65.071054599850413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49.759615384615387</v>
      </c>
      <c r="P9" s="76" t="s">
        <v>88</v>
      </c>
      <c r="S9" s="111" t="s">
        <v>7</v>
      </c>
      <c r="T9" s="112"/>
      <c r="U9" s="112"/>
      <c r="V9" s="112">
        <v>37946278</v>
      </c>
      <c r="W9" s="112">
        <v>39468132</v>
      </c>
      <c r="X9" s="112">
        <v>39721659</v>
      </c>
      <c r="Y9" s="112">
        <v>47749346</v>
      </c>
      <c r="Z9" s="112">
        <v>42603884</v>
      </c>
      <c r="AB9" s="113" t="str">
        <f>TEXT(Z9/1000000,"$#,###.0")&amp;" mil"</f>
        <v>$42.6 mil</v>
      </c>
      <c r="AD9" s="114">
        <f t="shared" si="0"/>
        <v>-0.10775984240705616</v>
      </c>
      <c r="AF9" s="114">
        <f t="shared" si="1"/>
        <v>0.12274210398184504</v>
      </c>
    </row>
    <row r="10" spans="1:32" x14ac:dyDescent="0.25">
      <c r="A10" s="32" t="s">
        <v>18</v>
      </c>
      <c r="B10" s="73"/>
      <c r="C10" s="74"/>
      <c r="D10" s="75">
        <f>AD105</f>
        <v>20.56843679880329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49.759615384615387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92.1875</v>
      </c>
      <c r="P11" s="76" t="s">
        <v>88</v>
      </c>
      <c r="S11" s="111" t="s">
        <v>30</v>
      </c>
      <c r="T11" s="116"/>
      <c r="U11" s="116"/>
      <c r="V11" s="116">
        <v>937</v>
      </c>
      <c r="W11" s="116">
        <v>938</v>
      </c>
      <c r="X11" s="116">
        <v>957</v>
      </c>
      <c r="Y11" s="116">
        <v>1192</v>
      </c>
      <c r="Z11" s="116">
        <v>1149</v>
      </c>
    </row>
    <row r="12" spans="1:32" ht="28.5" customHeight="1" x14ac:dyDescent="0.25">
      <c r="A12" s="32" t="s">
        <v>20</v>
      </c>
      <c r="B12" s="74"/>
      <c r="C12" s="74"/>
      <c r="D12" s="75">
        <f>AD108</f>
        <v>16.604338070306657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22.235576923076923</v>
      </c>
      <c r="P12" s="76" t="s">
        <v>88</v>
      </c>
      <c r="S12" s="111" t="s">
        <v>31</v>
      </c>
      <c r="T12" s="116"/>
      <c r="U12" s="116"/>
      <c r="V12" s="116">
        <v>163</v>
      </c>
      <c r="W12" s="116">
        <v>152</v>
      </c>
      <c r="X12" s="116">
        <v>160</v>
      </c>
      <c r="Y12" s="116">
        <v>213</v>
      </c>
      <c r="Z12" s="116">
        <v>186</v>
      </c>
    </row>
    <row r="13" spans="1:32" ht="15" customHeight="1" x14ac:dyDescent="0.25">
      <c r="A13" s="32" t="s">
        <v>21</v>
      </c>
      <c r="B13" s="74"/>
      <c r="C13" s="74"/>
      <c r="D13" s="75">
        <f>AD109</f>
        <v>16.529543754674645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44.2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18.848167539267017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19.591346153846153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33.657442034405385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80.40865384615384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167</v>
      </c>
      <c r="Z15" s="116">
        <v>161</v>
      </c>
      <c r="AB15" s="121">
        <f t="shared" ref="AB15:AB34" si="2">IF(Z15="np",0,Z15/$Z$34)</f>
        <v>0.12041884816753927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43</v>
      </c>
      <c r="Z16" s="116">
        <v>36</v>
      </c>
      <c r="AB16" s="121">
        <f t="shared" si="2"/>
        <v>2.6925953627524309E-2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35</v>
      </c>
      <c r="Z17" s="116">
        <v>35</v>
      </c>
      <c r="AB17" s="121">
        <f t="shared" si="2"/>
        <v>2.6178010471204188E-2</v>
      </c>
    </row>
    <row r="18" spans="1:28" x14ac:dyDescent="0.25">
      <c r="A18" s="65" t="str">
        <f>$S$1&amp;" ("&amp;$V$2&amp;" to "&amp;$Z$2&amp;")"</f>
        <v>Flinders Ranges (2014-15 to 2018-19)</v>
      </c>
      <c r="B18" s="65"/>
      <c r="C18" s="65"/>
      <c r="D18" s="65"/>
      <c r="E18" s="65"/>
      <c r="F18" s="65"/>
      <c r="G18" s="65" t="str">
        <f>$S$1&amp;" ("&amp;$V$2&amp;" to "&amp;$Z$2&amp;")"</f>
        <v>Flinders Ranges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10</v>
      </c>
      <c r="Z18" s="116">
        <v>8</v>
      </c>
      <c r="AB18" s="121">
        <f t="shared" si="2"/>
        <v>5.9835452505609572E-3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91</v>
      </c>
      <c r="Z19" s="116">
        <v>84</v>
      </c>
      <c r="AB19" s="121">
        <f t="shared" si="2"/>
        <v>6.2827225130890049E-2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23</v>
      </c>
      <c r="Z20" s="116">
        <v>25</v>
      </c>
      <c r="AB20" s="121">
        <f t="shared" si="2"/>
        <v>1.8698578908002993E-2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104</v>
      </c>
      <c r="Z21" s="116">
        <v>99</v>
      </c>
      <c r="AB21" s="121">
        <f t="shared" si="2"/>
        <v>7.4046372475691846E-2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131</v>
      </c>
      <c r="Z22" s="116">
        <v>137</v>
      </c>
      <c r="AB22" s="121">
        <f t="shared" si="2"/>
        <v>0.10246821241585639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64</v>
      </c>
      <c r="Z23" s="116">
        <v>48</v>
      </c>
      <c r="AB23" s="121">
        <f t="shared" si="2"/>
        <v>3.5901271503365743E-2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13</v>
      </c>
      <c r="Z24" s="116">
        <v>7</v>
      </c>
      <c r="AB24" s="121">
        <f t="shared" si="2"/>
        <v>5.235602094240838E-3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36</v>
      </c>
      <c r="Z25" s="116">
        <v>35</v>
      </c>
      <c r="AB25" s="121">
        <f t="shared" si="2"/>
        <v>2.6178010471204188E-2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14</v>
      </c>
      <c r="Z26" s="116">
        <v>14</v>
      </c>
      <c r="AB26" s="121">
        <f t="shared" si="2"/>
        <v>1.0471204188481676E-2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25</v>
      </c>
      <c r="Z27" s="116">
        <v>30</v>
      </c>
      <c r="AB27" s="121">
        <f t="shared" si="2"/>
        <v>2.243829468960359E-2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121</v>
      </c>
      <c r="Z28" s="116">
        <v>141</v>
      </c>
      <c r="AB28" s="121">
        <f t="shared" si="2"/>
        <v>0.10545998504113688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108</v>
      </c>
      <c r="Z29" s="116">
        <v>101</v>
      </c>
      <c r="AB29" s="121">
        <f t="shared" si="2"/>
        <v>7.5542258788332081E-2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85</v>
      </c>
      <c r="Z30" s="116">
        <v>82</v>
      </c>
      <c r="AB30" s="121">
        <f t="shared" si="2"/>
        <v>6.1331338818249814E-2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137</v>
      </c>
      <c r="Z31" s="116">
        <v>145</v>
      </c>
      <c r="AB31" s="121">
        <f t="shared" si="2"/>
        <v>0.10845175766641735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6</v>
      </c>
      <c r="Z32" s="116">
        <v>13</v>
      </c>
      <c r="AB32" s="121">
        <f t="shared" si="2"/>
        <v>9.7232610321615551E-3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43</v>
      </c>
      <c r="Z33" s="116">
        <v>36</v>
      </c>
      <c r="AB33" s="121">
        <f t="shared" si="2"/>
        <v>2.6925953627524309E-2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1404</v>
      </c>
      <c r="Z34" s="124">
        <v>1337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669</v>
      </c>
      <c r="AB37" s="136">
        <f>Z37/Z40*100</f>
        <v>80.40865384615384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163</v>
      </c>
      <c r="AB38" s="136">
        <f>Z38/Z40*100</f>
        <v>19.591346153846153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832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10</v>
      </c>
      <c r="X45" s="116">
        <v>12</v>
      </c>
      <c r="Y45" s="116">
        <v>19</v>
      </c>
      <c r="Z45" s="116">
        <v>17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36</v>
      </c>
      <c r="X46" s="116">
        <v>21</v>
      </c>
      <c r="Y46" s="116">
        <v>35</v>
      </c>
      <c r="Z46" s="116">
        <v>34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79</v>
      </c>
      <c r="X47" s="116">
        <v>67</v>
      </c>
      <c r="Y47" s="116">
        <v>60</v>
      </c>
      <c r="Z47" s="116">
        <v>50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67</v>
      </c>
      <c r="X48" s="116">
        <v>70</v>
      </c>
      <c r="Y48" s="116">
        <v>79</v>
      </c>
      <c r="Z48" s="116">
        <v>69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Flinders Ranges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39</v>
      </c>
      <c r="X49" s="116">
        <v>41</v>
      </c>
      <c r="Y49" s="116">
        <v>63</v>
      </c>
      <c r="Z49" s="116">
        <v>65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46</v>
      </c>
      <c r="X50" s="116">
        <v>51</v>
      </c>
      <c r="Y50" s="116">
        <v>46</v>
      </c>
      <c r="Z50" s="116">
        <v>53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45</v>
      </c>
      <c r="X51" s="116">
        <v>35</v>
      </c>
      <c r="Y51" s="116">
        <v>61</v>
      </c>
      <c r="Z51" s="116">
        <v>62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50</v>
      </c>
      <c r="X52" s="116">
        <v>71</v>
      </c>
      <c r="Y52" s="116">
        <v>65</v>
      </c>
      <c r="Z52" s="116">
        <v>61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79</v>
      </c>
      <c r="X53" s="116">
        <v>70</v>
      </c>
      <c r="Y53" s="116">
        <v>68</v>
      </c>
      <c r="Z53" s="116">
        <v>57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54</v>
      </c>
      <c r="X54" s="116">
        <v>56</v>
      </c>
      <c r="Y54" s="116">
        <v>68</v>
      </c>
      <c r="Z54" s="116">
        <v>79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52</v>
      </c>
      <c r="X55" s="116">
        <v>55</v>
      </c>
      <c r="Y55" s="116">
        <v>90</v>
      </c>
      <c r="Z55" s="116">
        <v>74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28</v>
      </c>
      <c r="X56" s="116">
        <v>30</v>
      </c>
      <c r="Y56" s="116">
        <v>46</v>
      </c>
      <c r="Z56" s="116">
        <v>29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3</v>
      </c>
      <c r="X57" s="116">
        <v>10</v>
      </c>
      <c r="Y57" s="116">
        <v>9</v>
      </c>
      <c r="Z57" s="116">
        <v>13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4</v>
      </c>
      <c r="Y58" s="116">
        <v>7</v>
      </c>
      <c r="Z58" s="116">
        <v>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4</v>
      </c>
      <c r="Y59" s="116">
        <v>0</v>
      </c>
      <c r="Z59" s="116">
        <v>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589</v>
      </c>
      <c r="X61" s="116">
        <v>587</v>
      </c>
      <c r="Y61" s="116">
        <v>739</v>
      </c>
      <c r="Z61" s="116">
        <v>684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Flinders Ranges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18</v>
      </c>
      <c r="X64" s="116">
        <v>17</v>
      </c>
      <c r="Y64" s="116">
        <v>23</v>
      </c>
      <c r="Z64" s="116">
        <v>12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40</v>
      </c>
      <c r="X65" s="116">
        <v>29</v>
      </c>
      <c r="Y65" s="116">
        <v>21</v>
      </c>
      <c r="Z65" s="116">
        <v>46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44</v>
      </c>
      <c r="X66" s="116">
        <v>52</v>
      </c>
      <c r="Y66" s="116">
        <v>78</v>
      </c>
      <c r="Z66" s="116">
        <v>67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52</v>
      </c>
      <c r="X67" s="116">
        <v>43</v>
      </c>
      <c r="Y67" s="116">
        <v>58</v>
      </c>
      <c r="Z67" s="116">
        <v>64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27</v>
      </c>
      <c r="X68" s="116">
        <v>30</v>
      </c>
      <c r="Y68" s="116">
        <v>44</v>
      </c>
      <c r="Z68" s="116">
        <v>40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36</v>
      </c>
      <c r="X69" s="116">
        <v>39</v>
      </c>
      <c r="Y69" s="116">
        <v>47</v>
      </c>
      <c r="Z69" s="116">
        <v>52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54</v>
      </c>
      <c r="X70" s="116">
        <v>47</v>
      </c>
      <c r="Y70" s="116">
        <v>53</v>
      </c>
      <c r="Z70" s="116">
        <v>47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60</v>
      </c>
      <c r="X71" s="116">
        <v>69</v>
      </c>
      <c r="Y71" s="116">
        <v>67</v>
      </c>
      <c r="Z71" s="116">
        <v>72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51</v>
      </c>
      <c r="X72" s="116">
        <v>58</v>
      </c>
      <c r="Y72" s="116">
        <v>68</v>
      </c>
      <c r="Z72" s="116">
        <v>63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55</v>
      </c>
      <c r="X73" s="116">
        <v>62</v>
      </c>
      <c r="Y73" s="116">
        <v>81</v>
      </c>
      <c r="Z73" s="116">
        <v>76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40</v>
      </c>
      <c r="X74" s="116">
        <v>39</v>
      </c>
      <c r="Y74" s="116">
        <v>48</v>
      </c>
      <c r="Z74" s="116">
        <v>37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11</v>
      </c>
      <c r="X75" s="116">
        <v>33</v>
      </c>
      <c r="Y75" s="116">
        <v>37</v>
      </c>
      <c r="Z75" s="116">
        <v>38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8</v>
      </c>
      <c r="X76" s="116">
        <v>4</v>
      </c>
      <c r="Y76" s="116">
        <v>20</v>
      </c>
      <c r="Z76" s="116">
        <v>18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4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501</v>
      </c>
      <c r="X80" s="116">
        <v>530</v>
      </c>
      <c r="Y80" s="116">
        <v>668</v>
      </c>
      <c r="Z80" s="116">
        <v>647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Flinders Ranges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19</v>
      </c>
      <c r="X83" s="116">
        <v>25</v>
      </c>
      <c r="Y83" s="116">
        <v>28</v>
      </c>
      <c r="Z83" s="116">
        <v>29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21</v>
      </c>
      <c r="X84" s="116">
        <v>21</v>
      </c>
      <c r="Y84" s="116">
        <v>26</v>
      </c>
      <c r="Z84" s="116">
        <v>31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1,337</v>
      </c>
      <c r="D85" s="98">
        <f t="shared" ref="D85:D90" si="4">AD4</f>
        <v>-4.9075391180654293E-2</v>
      </c>
      <c r="E85" s="99">
        <f t="shared" ref="E85:E90" si="5">AD4</f>
        <v>-4.9075391180654293E-2</v>
      </c>
      <c r="F85" s="98">
        <f t="shared" ref="F85:F90" si="6">AF4</f>
        <v>0.21656050955414008</v>
      </c>
      <c r="G85" s="99">
        <f t="shared" ref="G85:G90" si="7">AF4</f>
        <v>0.21656050955414008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94</v>
      </c>
      <c r="X85" s="116">
        <v>81</v>
      </c>
      <c r="Y85" s="116">
        <v>96</v>
      </c>
      <c r="Z85" s="116">
        <v>94</v>
      </c>
    </row>
    <row r="86" spans="1:30" ht="15" customHeight="1" x14ac:dyDescent="0.25">
      <c r="A86" s="100" t="s">
        <v>4</v>
      </c>
      <c r="B86" s="51"/>
      <c r="C86" s="101" t="str">
        <f t="shared" si="3"/>
        <v>683</v>
      </c>
      <c r="D86" s="98">
        <f t="shared" si="4"/>
        <v>-7.5778078484438405E-2</v>
      </c>
      <c r="E86" s="99">
        <f t="shared" si="5"/>
        <v>-7.5778078484438405E-2</v>
      </c>
      <c r="F86" s="98">
        <f t="shared" si="6"/>
        <v>0.15959252971137516</v>
      </c>
      <c r="G86" s="99">
        <f t="shared" si="7"/>
        <v>0.15959252971137516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18</v>
      </c>
      <c r="X86" s="116">
        <v>13</v>
      </c>
      <c r="Y86" s="116">
        <v>28</v>
      </c>
      <c r="Z86" s="116">
        <v>17</v>
      </c>
    </row>
    <row r="87" spans="1:30" ht="15" customHeight="1" x14ac:dyDescent="0.25">
      <c r="A87" s="100" t="s">
        <v>5</v>
      </c>
      <c r="B87" s="51"/>
      <c r="C87" s="101" t="str">
        <f t="shared" si="3"/>
        <v>649</v>
      </c>
      <c r="D87" s="98">
        <f t="shared" si="4"/>
        <v>-2.9895366218236186E-2</v>
      </c>
      <c r="E87" s="99">
        <f t="shared" si="5"/>
        <v>-2.9895366218236186E-2</v>
      </c>
      <c r="F87" s="98">
        <f t="shared" si="6"/>
        <v>0.27504911591355596</v>
      </c>
      <c r="G87" s="99">
        <f t="shared" si="7"/>
        <v>0.27504911591355596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8</v>
      </c>
      <c r="X87" s="116">
        <v>11</v>
      </c>
      <c r="Y87" s="116">
        <v>10</v>
      </c>
      <c r="Z87" s="116">
        <v>3</v>
      </c>
    </row>
    <row r="88" spans="1:30" ht="15" customHeight="1" x14ac:dyDescent="0.25">
      <c r="A88" s="51" t="s">
        <v>6</v>
      </c>
      <c r="B88" s="51"/>
      <c r="C88" s="101" t="str">
        <f t="shared" si="3"/>
        <v>832</v>
      </c>
      <c r="D88" s="98">
        <f t="shared" si="4"/>
        <v>-8.0662983425414336E-2</v>
      </c>
      <c r="E88" s="99">
        <f t="shared" si="5"/>
        <v>-8.0662983425414336E-2</v>
      </c>
      <c r="F88" s="98">
        <f t="shared" si="6"/>
        <v>0.13661202185792343</v>
      </c>
      <c r="G88" s="99">
        <f t="shared" si="7"/>
        <v>0.13661202185792343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9</v>
      </c>
      <c r="X88" s="116">
        <v>12</v>
      </c>
      <c r="Y88" s="116">
        <v>16</v>
      </c>
      <c r="Z88" s="116">
        <v>19</v>
      </c>
    </row>
    <row r="89" spans="1:30" ht="15" customHeight="1" x14ac:dyDescent="0.25">
      <c r="A89" s="51" t="s">
        <v>102</v>
      </c>
      <c r="B89" s="51"/>
      <c r="C89" s="101" t="str">
        <f t="shared" si="3"/>
        <v>$36,954</v>
      </c>
      <c r="D89" s="98">
        <f t="shared" si="4"/>
        <v>-6.903943014118008E-3</v>
      </c>
      <c r="E89" s="99">
        <f t="shared" si="5"/>
        <v>-6.903943014118008E-3</v>
      </c>
      <c r="F89" s="98">
        <f t="shared" si="6"/>
        <v>-3.9589365075239691E-2</v>
      </c>
      <c r="G89" s="99">
        <f t="shared" si="7"/>
        <v>-3.9589365075239691E-2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51</v>
      </c>
      <c r="X89" s="116">
        <v>61</v>
      </c>
      <c r="Y89" s="116">
        <v>77</v>
      </c>
      <c r="Z89" s="116">
        <v>69</v>
      </c>
    </row>
    <row r="90" spans="1:30" ht="15" customHeight="1" x14ac:dyDescent="0.25">
      <c r="A90" s="51" t="s">
        <v>7</v>
      </c>
      <c r="B90" s="51"/>
      <c r="C90" s="101" t="str">
        <f t="shared" si="3"/>
        <v>$42.6 mil</v>
      </c>
      <c r="D90" s="98">
        <f t="shared" si="4"/>
        <v>-0.10775984240705616</v>
      </c>
      <c r="E90" s="99">
        <f t="shared" si="5"/>
        <v>-0.10775984240705616</v>
      </c>
      <c r="F90" s="98">
        <f t="shared" si="6"/>
        <v>0.12274210398184504</v>
      </c>
      <c r="G90" s="99">
        <f t="shared" si="7"/>
        <v>0.12274210398184504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61</v>
      </c>
      <c r="X90" s="116">
        <v>67</v>
      </c>
      <c r="Y90" s="116">
        <v>73</v>
      </c>
      <c r="Z90" s="116">
        <v>64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359</v>
      </c>
      <c r="X91" s="116">
        <v>375</v>
      </c>
      <c r="Y91" s="116">
        <v>472</v>
      </c>
      <c r="Z91" s="116">
        <v>418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11</v>
      </c>
      <c r="X93" s="116">
        <v>14</v>
      </c>
      <c r="Y93" s="116">
        <v>19</v>
      </c>
      <c r="Z93" s="116">
        <v>22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71</v>
      </c>
      <c r="X94" s="116">
        <v>73</v>
      </c>
      <c r="Y94" s="116">
        <v>82</v>
      </c>
      <c r="Z94" s="116">
        <v>74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21</v>
      </c>
      <c r="X95" s="116">
        <v>16</v>
      </c>
      <c r="Y95" s="116">
        <v>18</v>
      </c>
      <c r="Z95" s="116">
        <v>22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65</v>
      </c>
      <c r="X96" s="116">
        <v>65</v>
      </c>
      <c r="Y96" s="116">
        <v>83</v>
      </c>
      <c r="Z96" s="116">
        <v>96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47</v>
      </c>
      <c r="X97" s="116">
        <v>55</v>
      </c>
      <c r="Y97" s="116">
        <v>60</v>
      </c>
      <c r="Z97" s="116">
        <v>55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32</v>
      </c>
      <c r="X98" s="116">
        <v>32</v>
      </c>
      <c r="Y98" s="116">
        <v>31</v>
      </c>
      <c r="Z98" s="116">
        <v>27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5</v>
      </c>
      <c r="X99" s="116">
        <v>3</v>
      </c>
      <c r="Y99" s="116">
        <v>2</v>
      </c>
      <c r="Z99" s="116">
        <v>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41</v>
      </c>
      <c r="X100" s="116">
        <v>44</v>
      </c>
      <c r="Y100" s="116">
        <v>54</v>
      </c>
      <c r="Z100" s="116">
        <v>54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351</v>
      </c>
      <c r="X101" s="116">
        <v>371</v>
      </c>
      <c r="Y101" s="116">
        <v>434</v>
      </c>
      <c r="Z101" s="116">
        <v>417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683</v>
      </c>
      <c r="X104" s="116">
        <v>697</v>
      </c>
      <c r="Y104" s="116">
        <v>883</v>
      </c>
      <c r="Z104" s="116">
        <v>870</v>
      </c>
      <c r="AB104" s="113" t="str">
        <f>TEXT(Z104,"###,###")</f>
        <v>870</v>
      </c>
      <c r="AD104" s="134">
        <f>Z104/($Z$4)*100</f>
        <v>65.071054599850413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254</v>
      </c>
      <c r="X105" s="116">
        <v>280</v>
      </c>
      <c r="Y105" s="116">
        <v>288</v>
      </c>
      <c r="Z105" s="116">
        <v>275</v>
      </c>
      <c r="AB105" s="113" t="str">
        <f>TEXT(Z105,"###,###")</f>
        <v>275</v>
      </c>
      <c r="AD105" s="134">
        <f>Z105/($Z$4)*100</f>
        <v>20.56843679880329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937</v>
      </c>
      <c r="X106" s="124">
        <v>977</v>
      </c>
      <c r="Y106" s="124">
        <v>1171</v>
      </c>
      <c r="Z106" s="124">
        <v>1145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170</v>
      </c>
      <c r="X108" s="116">
        <v>193</v>
      </c>
      <c r="Y108" s="116">
        <v>283</v>
      </c>
      <c r="Z108" s="116">
        <v>222</v>
      </c>
      <c r="AB108" s="113" t="str">
        <f>TEXT(Z108,"###,###")</f>
        <v>222</v>
      </c>
      <c r="AD108" s="134">
        <f>Z108/($Z$4)*100</f>
        <v>16.604338070306657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181</v>
      </c>
      <c r="X109" s="116">
        <v>159</v>
      </c>
      <c r="Y109" s="116">
        <v>211</v>
      </c>
      <c r="Z109" s="116">
        <v>221</v>
      </c>
      <c r="AB109" s="113" t="str">
        <f>TEXT(Z109,"###,###")</f>
        <v>221</v>
      </c>
      <c r="AD109" s="134">
        <f>Z109/($Z$4)*100</f>
        <v>16.529543754674645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188</v>
      </c>
      <c r="X110" s="116">
        <v>209</v>
      </c>
      <c r="Y110" s="116">
        <v>230</v>
      </c>
      <c r="Z110" s="116">
        <v>252</v>
      </c>
      <c r="AB110" s="113" t="str">
        <f>TEXT(Z110,"###,###")</f>
        <v>252</v>
      </c>
      <c r="AD110" s="134">
        <f>Z110/($Z$4)*100</f>
        <v>18.848167539267017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401</v>
      </c>
      <c r="X111" s="116">
        <v>416</v>
      </c>
      <c r="Y111" s="116">
        <v>442</v>
      </c>
      <c r="Z111" s="116">
        <v>450</v>
      </c>
      <c r="AB111" s="113" t="str">
        <f>TEXT(Z111,"###,###")</f>
        <v>450</v>
      </c>
      <c r="AD111" s="134">
        <f>Z111/($Z$4)*100</f>
        <v>33.657442034405385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1094</v>
      </c>
      <c r="X112" s="116">
        <v>1117</v>
      </c>
      <c r="Y112" s="116">
        <v>1402</v>
      </c>
      <c r="Z112" s="116">
        <v>1338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43.92</v>
      </c>
      <c r="W118" s="135">
        <v>42.96</v>
      </c>
      <c r="X118" s="135">
        <v>44.32</v>
      </c>
      <c r="Y118" s="135">
        <v>44.92</v>
      </c>
      <c r="Z118" s="135">
        <v>44.18</v>
      </c>
      <c r="AB118" s="113" t="str">
        <f>TEXT(Z118,"##.0")</f>
        <v>44.2</v>
      </c>
    </row>
    <row r="120" spans="19:32" x14ac:dyDescent="0.25">
      <c r="S120" s="105" t="s">
        <v>104</v>
      </c>
      <c r="T120" s="116"/>
      <c r="U120" s="116"/>
      <c r="V120" s="116">
        <v>569</v>
      </c>
      <c r="W120" s="116">
        <v>562</v>
      </c>
      <c r="X120" s="116">
        <v>586</v>
      </c>
      <c r="Y120" s="116">
        <v>691</v>
      </c>
      <c r="Z120" s="116">
        <v>645</v>
      </c>
      <c r="AB120" s="113" t="str">
        <f>TEXT(Z120,"###,###")</f>
        <v>645</v>
      </c>
    </row>
    <row r="121" spans="19:32" x14ac:dyDescent="0.25">
      <c r="S121" s="105" t="s">
        <v>105</v>
      </c>
      <c r="T121" s="116"/>
      <c r="U121" s="116"/>
      <c r="V121" s="116">
        <v>72</v>
      </c>
      <c r="W121" s="116">
        <v>60</v>
      </c>
      <c r="X121" s="116">
        <v>64</v>
      </c>
      <c r="Y121" s="116">
        <v>100</v>
      </c>
      <c r="Z121" s="116">
        <v>63</v>
      </c>
      <c r="AB121" s="113" t="str">
        <f>TEXT(Z121,"###,###")</f>
        <v>63</v>
      </c>
    </row>
    <row r="122" spans="19:32" x14ac:dyDescent="0.25">
      <c r="S122" s="105" t="s">
        <v>106</v>
      </c>
      <c r="T122" s="116"/>
      <c r="U122" s="116"/>
      <c r="V122" s="116">
        <v>100</v>
      </c>
      <c r="W122" s="116">
        <v>94</v>
      </c>
      <c r="X122" s="116">
        <v>96</v>
      </c>
      <c r="Y122" s="116">
        <v>113</v>
      </c>
      <c r="Z122" s="116">
        <v>122</v>
      </c>
      <c r="AB122" s="113" t="str">
        <f>TEXT(Z122,"###,###")</f>
        <v>122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669</v>
      </c>
      <c r="W124" s="116">
        <v>656</v>
      </c>
      <c r="X124" s="116">
        <v>682</v>
      </c>
      <c r="Y124" s="116">
        <v>804</v>
      </c>
      <c r="Z124" s="116">
        <v>767</v>
      </c>
      <c r="AB124" s="113" t="str">
        <f>TEXT(Z124,"###,###")</f>
        <v>767</v>
      </c>
      <c r="AD124" s="131">
        <f>Z124/$Z$7*100</f>
        <v>92.1875</v>
      </c>
    </row>
    <row r="125" spans="19:32" x14ac:dyDescent="0.25">
      <c r="S125" s="105" t="s">
        <v>108</v>
      </c>
      <c r="T125" s="116"/>
      <c r="U125" s="116"/>
      <c r="V125" s="116">
        <v>172</v>
      </c>
      <c r="W125" s="116">
        <v>154</v>
      </c>
      <c r="X125" s="116">
        <v>160</v>
      </c>
      <c r="Y125" s="116">
        <v>213</v>
      </c>
      <c r="Z125" s="116">
        <v>185</v>
      </c>
      <c r="AB125" s="113" t="str">
        <f>TEXT(Z125,"###,###")</f>
        <v>185</v>
      </c>
      <c r="AD125" s="131">
        <f>Z125/$Z$7*100</f>
        <v>22.235576923076923</v>
      </c>
    </row>
    <row r="127" spans="19:32" x14ac:dyDescent="0.25">
      <c r="S127" s="105" t="s">
        <v>109</v>
      </c>
      <c r="T127" s="116"/>
      <c r="U127" s="116"/>
      <c r="V127" s="116">
        <v>380</v>
      </c>
      <c r="W127" s="116">
        <v>361</v>
      </c>
      <c r="X127" s="116">
        <v>375</v>
      </c>
      <c r="Y127" s="116">
        <v>468</v>
      </c>
      <c r="Z127" s="116">
        <v>414</v>
      </c>
      <c r="AB127" s="113" t="str">
        <f>TEXT(Z127,"###,###")</f>
        <v>414</v>
      </c>
      <c r="AD127" s="131">
        <f>Z127/$Z$7*100</f>
        <v>49.759615384615387</v>
      </c>
    </row>
    <row r="128" spans="19:32" x14ac:dyDescent="0.25">
      <c r="S128" s="105" t="s">
        <v>110</v>
      </c>
      <c r="T128" s="116"/>
      <c r="U128" s="116"/>
      <c r="V128" s="116">
        <v>351</v>
      </c>
      <c r="W128" s="116">
        <v>356</v>
      </c>
      <c r="X128" s="116">
        <v>371</v>
      </c>
      <c r="Y128" s="116">
        <v>437</v>
      </c>
      <c r="Z128" s="116">
        <v>414</v>
      </c>
      <c r="AB128" s="113" t="str">
        <f>TEXT(Z128,"###,###")</f>
        <v>414</v>
      </c>
      <c r="AD128" s="131">
        <f>Z128/$Z$7*100</f>
        <v>49.759615384615387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5845206-2197-4289-A22B-4C091DB70D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B267D9D2-5DEB-4CAA-83AC-D8B5A58C39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2AC26671-868F-475B-AF48-E00C3B6AC61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427BA63E-0D81-452B-A9A8-C36F31C4B1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DBC8A-AF0A-4687-BDB2-F5F1FBF02FCA}">
  <sheetPr codeName="Sheet6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Adelaide</v>
      </c>
      <c r="T1" s="103"/>
      <c r="U1" s="103"/>
      <c r="V1" s="103"/>
      <c r="W1" s="103"/>
      <c r="X1" s="103"/>
      <c r="Y1" s="104" t="str">
        <f>Y3</f>
        <v>10.1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113</v>
      </c>
      <c r="Y3" s="109" t="s">
        <v>204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10.1 Adelaide,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16806</v>
      </c>
      <c r="W4" s="112">
        <v>16688</v>
      </c>
      <c r="X4" s="112">
        <v>16981</v>
      </c>
      <c r="Y4" s="112">
        <v>18657</v>
      </c>
      <c r="Z4" s="112">
        <v>19033</v>
      </c>
      <c r="AB4" s="113" t="str">
        <f>TEXT(Z4,"###,###")</f>
        <v>19,033</v>
      </c>
      <c r="AD4" s="114">
        <f>Z4/Y4-1</f>
        <v>2.0153293669936234E-2</v>
      </c>
      <c r="AF4" s="114">
        <f>Z4/V4-1</f>
        <v>0.13251219802451497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8895</v>
      </c>
      <c r="W5" s="112">
        <v>8782</v>
      </c>
      <c r="X5" s="112">
        <v>8858</v>
      </c>
      <c r="Y5" s="112">
        <v>9868</v>
      </c>
      <c r="Z5" s="112">
        <v>10023</v>
      </c>
      <c r="AB5" s="113" t="str">
        <f>TEXT(Z5,"###,###")</f>
        <v>10,023</v>
      </c>
      <c r="AD5" s="114">
        <f t="shared" ref="AD5:AD9" si="0">Z5/Y5-1</f>
        <v>1.5707336846372044E-2</v>
      </c>
      <c r="AF5" s="114">
        <f t="shared" ref="AF5:AF9" si="1">Z5/V5-1</f>
        <v>0.12681281618887019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7910</v>
      </c>
      <c r="W6" s="112">
        <v>7906</v>
      </c>
      <c r="X6" s="112">
        <v>8123</v>
      </c>
      <c r="Y6" s="112">
        <v>8783</v>
      </c>
      <c r="Z6" s="112">
        <v>9011</v>
      </c>
      <c r="AB6" s="113" t="str">
        <f>TEXT(Z6,"###,###")</f>
        <v>9,011</v>
      </c>
      <c r="AD6" s="114">
        <f t="shared" si="0"/>
        <v>2.595923943982692E-2</v>
      </c>
      <c r="AF6" s="114">
        <f t="shared" si="1"/>
        <v>0.1391908975979772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11694</v>
      </c>
      <c r="W7" s="112">
        <v>11639</v>
      </c>
      <c r="X7" s="112">
        <v>11746</v>
      </c>
      <c r="Y7" s="112">
        <v>12894</v>
      </c>
      <c r="Z7" s="112">
        <v>12926</v>
      </c>
      <c r="AB7" s="113" t="str">
        <f>TEXT(Z7,"###,###")</f>
        <v>12,926</v>
      </c>
      <c r="AD7" s="114">
        <f t="shared" si="0"/>
        <v>2.4817744687450904E-3</v>
      </c>
      <c r="AF7" s="114">
        <f t="shared" si="1"/>
        <v>0.10535317256712839</v>
      </c>
    </row>
    <row r="8" spans="1:32" ht="17.25" customHeight="1" x14ac:dyDescent="0.25">
      <c r="A8" s="66" t="s">
        <v>13</v>
      </c>
      <c r="B8" s="67"/>
      <c r="C8" s="31"/>
      <c r="D8" s="68" t="str">
        <f>AB4</f>
        <v>19,033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12,926</v>
      </c>
      <c r="P8" s="69"/>
      <c r="S8" s="111" t="s">
        <v>87</v>
      </c>
      <c r="T8" s="112"/>
      <c r="U8" s="112"/>
      <c r="V8" s="112">
        <v>35100</v>
      </c>
      <c r="W8" s="112">
        <v>37703.79</v>
      </c>
      <c r="X8" s="112">
        <v>37632.03</v>
      </c>
      <c r="Y8" s="112">
        <v>38703.5</v>
      </c>
      <c r="Z8" s="112">
        <v>38359.5</v>
      </c>
      <c r="AB8" s="113" t="str">
        <f>TEXT(Z8,"$###,###")</f>
        <v>$38,360</v>
      </c>
      <c r="AD8" s="114">
        <f t="shared" si="0"/>
        <v>-8.8880850569069692E-3</v>
      </c>
      <c r="AF8" s="114">
        <f t="shared" si="1"/>
        <v>9.2863247863247844E-2</v>
      </c>
    </row>
    <row r="9" spans="1:32" x14ac:dyDescent="0.25">
      <c r="A9" s="32" t="s">
        <v>15</v>
      </c>
      <c r="B9" s="73"/>
      <c r="C9" s="74"/>
      <c r="D9" s="75">
        <f>AD104</f>
        <v>72.311248883518104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52.916602197122074</v>
      </c>
      <c r="P9" s="76" t="s">
        <v>88</v>
      </c>
      <c r="S9" s="111" t="s">
        <v>7</v>
      </c>
      <c r="T9" s="112"/>
      <c r="U9" s="112"/>
      <c r="V9" s="112">
        <v>689368221</v>
      </c>
      <c r="W9" s="112">
        <v>714436810</v>
      </c>
      <c r="X9" s="112">
        <v>725037870</v>
      </c>
      <c r="Y9" s="112">
        <v>799062444</v>
      </c>
      <c r="Z9" s="112">
        <v>808823075</v>
      </c>
      <c r="AB9" s="113" t="str">
        <f>TEXT(Z9/1000000,"$#,###.0")&amp;" mil"</f>
        <v>$808.8 mil</v>
      </c>
      <c r="AD9" s="114">
        <f t="shared" si="0"/>
        <v>1.2215104180268499E-2</v>
      </c>
      <c r="AF9" s="114">
        <f t="shared" si="1"/>
        <v>0.17328163724564849</v>
      </c>
    </row>
    <row r="10" spans="1:32" x14ac:dyDescent="0.25">
      <c r="A10" s="32" t="s">
        <v>18</v>
      </c>
      <c r="B10" s="73"/>
      <c r="C10" s="74"/>
      <c r="D10" s="75">
        <f>AD105</f>
        <v>19.623811275153681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47.07566145752746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92.356490793749032</v>
      </c>
      <c r="P11" s="76" t="s">
        <v>88</v>
      </c>
      <c r="S11" s="111" t="s">
        <v>30</v>
      </c>
      <c r="T11" s="116"/>
      <c r="U11" s="116"/>
      <c r="V11" s="116">
        <v>15181</v>
      </c>
      <c r="W11" s="116">
        <v>14814</v>
      </c>
      <c r="X11" s="116">
        <v>15007</v>
      </c>
      <c r="Y11" s="116">
        <v>16597</v>
      </c>
      <c r="Z11" s="116">
        <v>16952</v>
      </c>
    </row>
    <row r="12" spans="1:32" ht="28.5" customHeight="1" x14ac:dyDescent="0.25">
      <c r="A12" s="32" t="s">
        <v>20</v>
      </c>
      <c r="B12" s="74"/>
      <c r="C12" s="74"/>
      <c r="D12" s="75">
        <f>AD108</f>
        <v>15.268218357589451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16.068389292898036</v>
      </c>
      <c r="P12" s="76" t="s">
        <v>88</v>
      </c>
      <c r="S12" s="111" t="s">
        <v>31</v>
      </c>
      <c r="T12" s="116"/>
      <c r="U12" s="116"/>
      <c r="V12" s="116">
        <v>1625</v>
      </c>
      <c r="W12" s="116">
        <v>1877</v>
      </c>
      <c r="X12" s="116">
        <v>1974</v>
      </c>
      <c r="Y12" s="116">
        <v>2057</v>
      </c>
      <c r="Z12" s="116">
        <v>2077</v>
      </c>
    </row>
    <row r="13" spans="1:32" ht="15" customHeight="1" x14ac:dyDescent="0.25">
      <c r="A13" s="32" t="s">
        <v>21</v>
      </c>
      <c r="B13" s="74"/>
      <c r="C13" s="74"/>
      <c r="D13" s="75">
        <f>AD109</f>
        <v>16.04056113066779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38.7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23.611621919823463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18.355507425742573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37.046182945410607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81.644492574257427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456</v>
      </c>
      <c r="Z15" s="116">
        <v>446</v>
      </c>
      <c r="AB15" s="121">
        <f t="shared" ref="AB15:AB34" si="2">IF(Z15="np",0,Z15/$Z$34)</f>
        <v>2.3429291868039503E-2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138</v>
      </c>
      <c r="Z16" s="116">
        <v>118</v>
      </c>
      <c r="AB16" s="121">
        <f t="shared" si="2"/>
        <v>6.1987812565665055E-3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712</v>
      </c>
      <c r="Z17" s="116">
        <v>735</v>
      </c>
      <c r="AB17" s="121">
        <f t="shared" si="2"/>
        <v>3.8611052742172726E-2</v>
      </c>
    </row>
    <row r="18" spans="1:28" x14ac:dyDescent="0.25">
      <c r="A18" s="65" t="str">
        <f>$S$1&amp;" ("&amp;$V$2&amp;" to "&amp;$Z$2&amp;")"</f>
        <v>Adelaide (2014-15 to 2018-19)</v>
      </c>
      <c r="B18" s="65"/>
      <c r="C18" s="65"/>
      <c r="D18" s="65"/>
      <c r="E18" s="65"/>
      <c r="F18" s="65"/>
      <c r="G18" s="65" t="str">
        <f>$S$1&amp;" ("&amp;$V$2&amp;" to "&amp;$Z$2&amp;")"</f>
        <v>Adelaide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78</v>
      </c>
      <c r="Z18" s="116">
        <v>94</v>
      </c>
      <c r="AB18" s="121">
        <f t="shared" si="2"/>
        <v>4.9380121874343349E-3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571</v>
      </c>
      <c r="Z19" s="116">
        <v>596</v>
      </c>
      <c r="AB19" s="121">
        <f t="shared" si="2"/>
        <v>3.1309098550115572E-2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396</v>
      </c>
      <c r="Z20" s="116">
        <v>475</v>
      </c>
      <c r="AB20" s="121">
        <f t="shared" si="2"/>
        <v>2.4952721159907543E-2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1163</v>
      </c>
      <c r="Z21" s="116">
        <v>1186</v>
      </c>
      <c r="AB21" s="121">
        <f t="shared" si="2"/>
        <v>6.2303004832948101E-2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2579</v>
      </c>
      <c r="Z22" s="116">
        <v>2746</v>
      </c>
      <c r="AB22" s="121">
        <f t="shared" si="2"/>
        <v>0.14425299432653918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346</v>
      </c>
      <c r="Z23" s="116">
        <v>341</v>
      </c>
      <c r="AB23" s="121">
        <f t="shared" si="2"/>
        <v>1.7913427190586258E-2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370</v>
      </c>
      <c r="Z24" s="116">
        <v>473</v>
      </c>
      <c r="AB24" s="121">
        <f t="shared" si="2"/>
        <v>2.4847657070813198E-2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600</v>
      </c>
      <c r="Z25" s="116">
        <v>573</v>
      </c>
      <c r="AB25" s="121">
        <f t="shared" si="2"/>
        <v>3.0100861525530574E-2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320</v>
      </c>
      <c r="Z26" s="116">
        <v>332</v>
      </c>
      <c r="AB26" s="121">
        <f t="shared" si="2"/>
        <v>1.7440638789661695E-2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1934</v>
      </c>
      <c r="Z27" s="116">
        <v>2061</v>
      </c>
      <c r="AB27" s="121">
        <f t="shared" si="2"/>
        <v>0.10826854381172515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1694</v>
      </c>
      <c r="Z28" s="116">
        <v>1667</v>
      </c>
      <c r="AB28" s="121">
        <f t="shared" si="2"/>
        <v>8.7570918260138686E-2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1142</v>
      </c>
      <c r="Z29" s="116">
        <v>1238</v>
      </c>
      <c r="AB29" s="121">
        <f t="shared" si="2"/>
        <v>6.5034671149401133E-2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1827</v>
      </c>
      <c r="Z30" s="116">
        <v>1845</v>
      </c>
      <c r="AB30" s="121">
        <f t="shared" si="2"/>
        <v>9.6921622189535622E-2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2260</v>
      </c>
      <c r="Z31" s="116">
        <v>2263</v>
      </c>
      <c r="AB31" s="121">
        <f t="shared" si="2"/>
        <v>0.11888001681025426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506</v>
      </c>
      <c r="Z32" s="116">
        <v>531</v>
      </c>
      <c r="AB32" s="121">
        <f t="shared" si="2"/>
        <v>2.7894515654549274E-2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562</v>
      </c>
      <c r="Z33" s="116">
        <v>543</v>
      </c>
      <c r="AB33" s="121">
        <f t="shared" si="2"/>
        <v>2.8524900189115361E-2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18657</v>
      </c>
      <c r="Z34" s="124">
        <v>19036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10555</v>
      </c>
      <c r="AB37" s="136">
        <f>Z37/Z40*100</f>
        <v>81.644492574257427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2373</v>
      </c>
      <c r="AB38" s="136">
        <f>Z38/Z40*100</f>
        <v>18.355507425742573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12928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3</v>
      </c>
      <c r="Y44" s="116">
        <v>0</v>
      </c>
      <c r="Z44" s="116">
        <v>9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23</v>
      </c>
      <c r="X45" s="116">
        <v>33</v>
      </c>
      <c r="Y45" s="116">
        <v>45</v>
      </c>
      <c r="Z45" s="116">
        <v>38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325</v>
      </c>
      <c r="X46" s="116">
        <v>338</v>
      </c>
      <c r="Y46" s="116">
        <v>322</v>
      </c>
      <c r="Z46" s="116">
        <v>391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1006</v>
      </c>
      <c r="X47" s="116">
        <v>1022</v>
      </c>
      <c r="Y47" s="116">
        <v>1165</v>
      </c>
      <c r="Z47" s="116">
        <v>1316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1735</v>
      </c>
      <c r="X48" s="116">
        <v>1744</v>
      </c>
      <c r="Y48" s="116">
        <v>2012</v>
      </c>
      <c r="Z48" s="116">
        <v>1979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Adelaide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1417</v>
      </c>
      <c r="X49" s="116">
        <v>1390</v>
      </c>
      <c r="Y49" s="116">
        <v>1500</v>
      </c>
      <c r="Z49" s="116">
        <v>1548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895</v>
      </c>
      <c r="X50" s="116">
        <v>934</v>
      </c>
      <c r="Y50" s="116">
        <v>1056</v>
      </c>
      <c r="Z50" s="116">
        <v>1137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636</v>
      </c>
      <c r="X51" s="116">
        <v>620</v>
      </c>
      <c r="Y51" s="116">
        <v>664</v>
      </c>
      <c r="Z51" s="116">
        <v>669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572</v>
      </c>
      <c r="X52" s="116">
        <v>581</v>
      </c>
      <c r="Y52" s="116">
        <v>689</v>
      </c>
      <c r="Z52" s="116">
        <v>664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544</v>
      </c>
      <c r="X53" s="116">
        <v>525</v>
      </c>
      <c r="Y53" s="116">
        <v>522</v>
      </c>
      <c r="Z53" s="116">
        <v>466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555</v>
      </c>
      <c r="X54" s="116">
        <v>539</v>
      </c>
      <c r="Y54" s="116">
        <v>640</v>
      </c>
      <c r="Z54" s="116">
        <v>616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415</v>
      </c>
      <c r="X55" s="116">
        <v>445</v>
      </c>
      <c r="Y55" s="116">
        <v>460</v>
      </c>
      <c r="Z55" s="116">
        <v>468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359</v>
      </c>
      <c r="X56" s="116">
        <v>353</v>
      </c>
      <c r="Y56" s="116">
        <v>395</v>
      </c>
      <c r="Z56" s="116">
        <v>318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184</v>
      </c>
      <c r="X57" s="116">
        <v>208</v>
      </c>
      <c r="Y57" s="116">
        <v>238</v>
      </c>
      <c r="Z57" s="116">
        <v>262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67</v>
      </c>
      <c r="X58" s="116">
        <v>77</v>
      </c>
      <c r="Y58" s="116">
        <v>97</v>
      </c>
      <c r="Z58" s="116">
        <v>107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30</v>
      </c>
      <c r="X59" s="116">
        <v>26</v>
      </c>
      <c r="Y59" s="116">
        <v>24</v>
      </c>
      <c r="Z59" s="116">
        <v>27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12</v>
      </c>
      <c r="X60" s="116">
        <v>18</v>
      </c>
      <c r="Y60" s="116">
        <v>24</v>
      </c>
      <c r="Z60" s="116">
        <v>20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8782</v>
      </c>
      <c r="X61" s="116">
        <v>8858</v>
      </c>
      <c r="Y61" s="116">
        <v>9869</v>
      </c>
      <c r="Z61" s="116">
        <v>10026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6</v>
      </c>
      <c r="Y63" s="116">
        <v>1</v>
      </c>
      <c r="Z63" s="116">
        <v>7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Adelaide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38</v>
      </c>
      <c r="X64" s="116">
        <v>40</v>
      </c>
      <c r="Y64" s="116">
        <v>70</v>
      </c>
      <c r="Z64" s="116">
        <v>45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432</v>
      </c>
      <c r="X65" s="116">
        <v>457</v>
      </c>
      <c r="Y65" s="116">
        <v>437</v>
      </c>
      <c r="Z65" s="116">
        <v>497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1163</v>
      </c>
      <c r="X66" s="116">
        <v>1201</v>
      </c>
      <c r="Y66" s="116">
        <v>1298</v>
      </c>
      <c r="Z66" s="116">
        <v>1404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1666</v>
      </c>
      <c r="X67" s="116">
        <v>1668</v>
      </c>
      <c r="Y67" s="116">
        <v>1772</v>
      </c>
      <c r="Z67" s="116">
        <v>1816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1203</v>
      </c>
      <c r="X68" s="116">
        <v>1181</v>
      </c>
      <c r="Y68" s="116">
        <v>1339</v>
      </c>
      <c r="Z68" s="116">
        <v>1468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686</v>
      </c>
      <c r="X69" s="116">
        <v>766</v>
      </c>
      <c r="Y69" s="116">
        <v>805</v>
      </c>
      <c r="Z69" s="116">
        <v>812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447</v>
      </c>
      <c r="X70" s="116">
        <v>462</v>
      </c>
      <c r="Y70" s="116">
        <v>566</v>
      </c>
      <c r="Z70" s="116">
        <v>561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433</v>
      </c>
      <c r="X71" s="116">
        <v>396</v>
      </c>
      <c r="Y71" s="116">
        <v>444</v>
      </c>
      <c r="Z71" s="116">
        <v>452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535</v>
      </c>
      <c r="X72" s="116">
        <v>519</v>
      </c>
      <c r="Y72" s="116">
        <v>483</v>
      </c>
      <c r="Z72" s="116">
        <v>464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453</v>
      </c>
      <c r="X73" s="116">
        <v>491</v>
      </c>
      <c r="Y73" s="116">
        <v>556</v>
      </c>
      <c r="Z73" s="116">
        <v>523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399</v>
      </c>
      <c r="X74" s="116">
        <v>421</v>
      </c>
      <c r="Y74" s="116">
        <v>428</v>
      </c>
      <c r="Z74" s="116">
        <v>425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279</v>
      </c>
      <c r="X75" s="116">
        <v>306</v>
      </c>
      <c r="Y75" s="116">
        <v>314</v>
      </c>
      <c r="Z75" s="116">
        <v>292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117</v>
      </c>
      <c r="X76" s="116">
        <v>131</v>
      </c>
      <c r="Y76" s="116">
        <v>164</v>
      </c>
      <c r="Z76" s="116">
        <v>155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42</v>
      </c>
      <c r="X77" s="116">
        <v>43</v>
      </c>
      <c r="Y77" s="116">
        <v>49</v>
      </c>
      <c r="Z77" s="116">
        <v>48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13</v>
      </c>
      <c r="X78" s="116">
        <v>18</v>
      </c>
      <c r="Y78" s="116">
        <v>18</v>
      </c>
      <c r="Z78" s="116">
        <v>19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18</v>
      </c>
      <c r="X79" s="116">
        <v>20</v>
      </c>
      <c r="Y79" s="116">
        <v>36</v>
      </c>
      <c r="Z79" s="116">
        <v>23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7907</v>
      </c>
      <c r="X80" s="116">
        <v>8123</v>
      </c>
      <c r="Y80" s="116">
        <v>8786</v>
      </c>
      <c r="Z80" s="116">
        <v>9012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Adelaide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757</v>
      </c>
      <c r="X83" s="116">
        <v>800</v>
      </c>
      <c r="Y83" s="116">
        <v>860</v>
      </c>
      <c r="Z83" s="116">
        <v>835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1713</v>
      </c>
      <c r="X84" s="116">
        <v>1679</v>
      </c>
      <c r="Y84" s="116">
        <v>1828</v>
      </c>
      <c r="Z84" s="116">
        <v>1933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19,033</v>
      </c>
      <c r="D85" s="98">
        <f t="shared" ref="D85:D90" si="4">AD4</f>
        <v>2.0153293669936234E-2</v>
      </c>
      <c r="E85" s="99">
        <f t="shared" ref="E85:E90" si="5">AD4</f>
        <v>2.0153293669936234E-2</v>
      </c>
      <c r="F85" s="98">
        <f t="shared" ref="F85:F90" si="6">AF4</f>
        <v>0.13251219802451497</v>
      </c>
      <c r="G85" s="99">
        <f t="shared" ref="G85:G90" si="7">AF4</f>
        <v>0.13251219802451497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479</v>
      </c>
      <c r="X85" s="116">
        <v>475</v>
      </c>
      <c r="Y85" s="116">
        <v>542</v>
      </c>
      <c r="Z85" s="116">
        <v>505</v>
      </c>
    </row>
    <row r="86" spans="1:30" ht="15" customHeight="1" x14ac:dyDescent="0.25">
      <c r="A86" s="100" t="s">
        <v>4</v>
      </c>
      <c r="B86" s="51"/>
      <c r="C86" s="101" t="str">
        <f t="shared" si="3"/>
        <v>10,023</v>
      </c>
      <c r="D86" s="98">
        <f t="shared" si="4"/>
        <v>1.5707336846372044E-2</v>
      </c>
      <c r="E86" s="99">
        <f t="shared" si="5"/>
        <v>1.5707336846372044E-2</v>
      </c>
      <c r="F86" s="98">
        <f t="shared" si="6"/>
        <v>0.12681281618887019</v>
      </c>
      <c r="G86" s="99">
        <f t="shared" si="7"/>
        <v>0.12681281618887019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394</v>
      </c>
      <c r="X86" s="116">
        <v>402</v>
      </c>
      <c r="Y86" s="116">
        <v>485</v>
      </c>
      <c r="Z86" s="116">
        <v>489</v>
      </c>
    </row>
    <row r="87" spans="1:30" ht="15" customHeight="1" x14ac:dyDescent="0.25">
      <c r="A87" s="100" t="s">
        <v>5</v>
      </c>
      <c r="B87" s="51"/>
      <c r="C87" s="101" t="str">
        <f t="shared" si="3"/>
        <v>9,011</v>
      </c>
      <c r="D87" s="98">
        <f t="shared" si="4"/>
        <v>2.595923943982692E-2</v>
      </c>
      <c r="E87" s="99">
        <f t="shared" si="5"/>
        <v>2.595923943982692E-2</v>
      </c>
      <c r="F87" s="98">
        <f t="shared" si="6"/>
        <v>0.1391908975979772</v>
      </c>
      <c r="G87" s="99">
        <f t="shared" si="7"/>
        <v>0.1391908975979772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332</v>
      </c>
      <c r="X87" s="116">
        <v>383</v>
      </c>
      <c r="Y87" s="116">
        <v>448</v>
      </c>
      <c r="Z87" s="116">
        <v>466</v>
      </c>
    </row>
    <row r="88" spans="1:30" ht="15" customHeight="1" x14ac:dyDescent="0.25">
      <c r="A88" s="51" t="s">
        <v>6</v>
      </c>
      <c r="B88" s="51"/>
      <c r="C88" s="101" t="str">
        <f t="shared" si="3"/>
        <v>12,926</v>
      </c>
      <c r="D88" s="98">
        <f t="shared" si="4"/>
        <v>2.4817744687450904E-3</v>
      </c>
      <c r="E88" s="99">
        <f t="shared" si="5"/>
        <v>2.4817744687450904E-3</v>
      </c>
      <c r="F88" s="98">
        <f t="shared" si="6"/>
        <v>0.10535317256712839</v>
      </c>
      <c r="G88" s="99">
        <f t="shared" si="7"/>
        <v>0.10535317256712839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257</v>
      </c>
      <c r="X88" s="116">
        <v>241</v>
      </c>
      <c r="Y88" s="116">
        <v>249</v>
      </c>
      <c r="Z88" s="116">
        <v>285</v>
      </c>
    </row>
    <row r="89" spans="1:30" ht="15" customHeight="1" x14ac:dyDescent="0.25">
      <c r="A89" s="51" t="s">
        <v>102</v>
      </c>
      <c r="B89" s="51"/>
      <c r="C89" s="101" t="str">
        <f t="shared" si="3"/>
        <v>$38,360</v>
      </c>
      <c r="D89" s="98">
        <f t="shared" si="4"/>
        <v>-8.8880850569069692E-3</v>
      </c>
      <c r="E89" s="99">
        <f t="shared" si="5"/>
        <v>-8.8880850569069692E-3</v>
      </c>
      <c r="F89" s="98">
        <f t="shared" si="6"/>
        <v>9.2863247863247844E-2</v>
      </c>
      <c r="G89" s="99">
        <f t="shared" si="7"/>
        <v>9.2863247863247844E-2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116</v>
      </c>
      <c r="X89" s="116">
        <v>106</v>
      </c>
      <c r="Y89" s="116">
        <v>120</v>
      </c>
      <c r="Z89" s="116">
        <v>115</v>
      </c>
    </row>
    <row r="90" spans="1:30" ht="15" customHeight="1" x14ac:dyDescent="0.25">
      <c r="A90" s="51" t="s">
        <v>7</v>
      </c>
      <c r="B90" s="51"/>
      <c r="C90" s="101" t="str">
        <f t="shared" si="3"/>
        <v>$808.8 mil</v>
      </c>
      <c r="D90" s="98">
        <f t="shared" si="4"/>
        <v>1.2215104180268499E-2</v>
      </c>
      <c r="E90" s="99">
        <f t="shared" si="5"/>
        <v>1.2215104180268499E-2</v>
      </c>
      <c r="F90" s="98">
        <f t="shared" si="6"/>
        <v>0.17328163724564849</v>
      </c>
      <c r="G90" s="99">
        <f t="shared" si="7"/>
        <v>0.17328163724564849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421</v>
      </c>
      <c r="X90" s="116">
        <v>449</v>
      </c>
      <c r="Y90" s="116">
        <v>475</v>
      </c>
      <c r="Z90" s="116">
        <v>463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6229</v>
      </c>
      <c r="X91" s="116">
        <v>6224</v>
      </c>
      <c r="Y91" s="116">
        <v>6867</v>
      </c>
      <c r="Z91" s="116">
        <v>6844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468</v>
      </c>
      <c r="X93" s="116">
        <v>513</v>
      </c>
      <c r="Y93" s="116">
        <v>549</v>
      </c>
      <c r="Z93" s="116">
        <v>603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1507</v>
      </c>
      <c r="X94" s="116">
        <v>1552</v>
      </c>
      <c r="Y94" s="116">
        <v>1723</v>
      </c>
      <c r="Z94" s="116">
        <v>1803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134</v>
      </c>
      <c r="X95" s="116">
        <v>149</v>
      </c>
      <c r="Y95" s="116">
        <v>154</v>
      </c>
      <c r="Z95" s="116">
        <v>172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579</v>
      </c>
      <c r="X96" s="116">
        <v>593</v>
      </c>
      <c r="Y96" s="116">
        <v>652</v>
      </c>
      <c r="Z96" s="116">
        <v>676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772</v>
      </c>
      <c r="X97" s="116">
        <v>835</v>
      </c>
      <c r="Y97" s="116">
        <v>904</v>
      </c>
      <c r="Z97" s="116">
        <v>875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362</v>
      </c>
      <c r="X98" s="116">
        <v>334</v>
      </c>
      <c r="Y98" s="116">
        <v>359</v>
      </c>
      <c r="Z98" s="116">
        <v>364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11</v>
      </c>
      <c r="X99" s="116">
        <v>14</v>
      </c>
      <c r="Y99" s="116">
        <v>15</v>
      </c>
      <c r="Z99" s="116">
        <v>17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202</v>
      </c>
      <c r="X100" s="116">
        <v>194</v>
      </c>
      <c r="Y100" s="116">
        <v>202</v>
      </c>
      <c r="Z100" s="116">
        <v>215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5410</v>
      </c>
      <c r="X101" s="116">
        <v>5522</v>
      </c>
      <c r="Y101" s="116">
        <v>6027</v>
      </c>
      <c r="Z101" s="116">
        <v>6082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11598</v>
      </c>
      <c r="X104" s="116">
        <v>12045</v>
      </c>
      <c r="Y104" s="116">
        <v>13334</v>
      </c>
      <c r="Z104" s="116">
        <v>13763</v>
      </c>
      <c r="AB104" s="113" t="str">
        <f>TEXT(Z104,"###,###")</f>
        <v>13,763</v>
      </c>
      <c r="AD104" s="134">
        <f>Z104/($Z$4)*100</f>
        <v>72.311248883518104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3525</v>
      </c>
      <c r="X105" s="116">
        <v>3582</v>
      </c>
      <c r="Y105" s="116">
        <v>3751</v>
      </c>
      <c r="Z105" s="116">
        <v>3735</v>
      </c>
      <c r="AB105" s="113" t="str">
        <f>TEXT(Z105,"###,###")</f>
        <v>3,735</v>
      </c>
      <c r="AD105" s="134">
        <f>Z105/($Z$4)*100</f>
        <v>19.623811275153681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15123</v>
      </c>
      <c r="X106" s="124">
        <v>15627</v>
      </c>
      <c r="Y106" s="124">
        <v>17085</v>
      </c>
      <c r="Z106" s="124">
        <v>17498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2399</v>
      </c>
      <c r="X108" s="116">
        <v>2663</v>
      </c>
      <c r="Y108" s="116">
        <v>3355</v>
      </c>
      <c r="Z108" s="116">
        <v>2906</v>
      </c>
      <c r="AB108" s="113" t="str">
        <f>TEXT(Z108,"###,###")</f>
        <v>2,906</v>
      </c>
      <c r="AD108" s="134">
        <f>Z108/($Z$4)*100</f>
        <v>15.268218357589451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2596</v>
      </c>
      <c r="X109" s="116">
        <v>2843</v>
      </c>
      <c r="Y109" s="116">
        <v>2936</v>
      </c>
      <c r="Z109" s="116">
        <v>3053</v>
      </c>
      <c r="AB109" s="113" t="str">
        <f>TEXT(Z109,"###,###")</f>
        <v>3,053</v>
      </c>
      <c r="AD109" s="134">
        <f>Z109/($Z$4)*100</f>
        <v>16.04056113066779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3746</v>
      </c>
      <c r="X110" s="116">
        <v>3715</v>
      </c>
      <c r="Y110" s="116">
        <v>3967</v>
      </c>
      <c r="Z110" s="116">
        <v>4494</v>
      </c>
      <c r="AB110" s="113" t="str">
        <f>TEXT(Z110,"###,###")</f>
        <v>4,494</v>
      </c>
      <c r="AD110" s="134">
        <f>Z110/($Z$4)*100</f>
        <v>23.611621919823463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6388</v>
      </c>
      <c r="X111" s="116">
        <v>6406</v>
      </c>
      <c r="Y111" s="116">
        <v>6825</v>
      </c>
      <c r="Z111" s="116">
        <v>7051</v>
      </c>
      <c r="AB111" s="113" t="str">
        <f>TEXT(Z111,"###,###")</f>
        <v>7,051</v>
      </c>
      <c r="AD111" s="134">
        <f>Z111/($Z$4)*100</f>
        <v>37.046182945410607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16688</v>
      </c>
      <c r="X112" s="116">
        <v>16981</v>
      </c>
      <c r="Y112" s="116">
        <v>18657</v>
      </c>
      <c r="Z112" s="116">
        <v>19038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35.39</v>
      </c>
      <c r="W118" s="135">
        <v>36.15</v>
      </c>
      <c r="X118" s="135">
        <v>39.29</v>
      </c>
      <c r="Y118" s="135">
        <v>39.409999999999997</v>
      </c>
      <c r="Z118" s="135">
        <v>38.71</v>
      </c>
      <c r="AB118" s="113" t="str">
        <f>TEXT(Z118,"##.0")</f>
        <v>38.7</v>
      </c>
    </row>
    <row r="120" spans="19:32" x14ac:dyDescent="0.25">
      <c r="S120" s="105" t="s">
        <v>104</v>
      </c>
      <c r="T120" s="116"/>
      <c r="U120" s="116"/>
      <c r="V120" s="116">
        <v>10069</v>
      </c>
      <c r="W120" s="116">
        <v>9765</v>
      </c>
      <c r="X120" s="116">
        <v>9772</v>
      </c>
      <c r="Y120" s="116">
        <v>10834</v>
      </c>
      <c r="Z120" s="116">
        <v>10844</v>
      </c>
      <c r="AB120" s="113" t="str">
        <f>TEXT(Z120,"###,###")</f>
        <v>10,844</v>
      </c>
    </row>
    <row r="121" spans="19:32" x14ac:dyDescent="0.25">
      <c r="S121" s="105" t="s">
        <v>105</v>
      </c>
      <c r="T121" s="116"/>
      <c r="U121" s="116"/>
      <c r="V121" s="116">
        <v>782</v>
      </c>
      <c r="W121" s="116">
        <v>930</v>
      </c>
      <c r="X121" s="116">
        <v>978</v>
      </c>
      <c r="Y121" s="116">
        <v>1028</v>
      </c>
      <c r="Z121" s="116">
        <v>983</v>
      </c>
      <c r="AB121" s="113" t="str">
        <f>TEXT(Z121,"###,###")</f>
        <v>983</v>
      </c>
    </row>
    <row r="122" spans="19:32" x14ac:dyDescent="0.25">
      <c r="S122" s="105" t="s">
        <v>106</v>
      </c>
      <c r="T122" s="116"/>
      <c r="U122" s="116"/>
      <c r="V122" s="116">
        <v>842</v>
      </c>
      <c r="W122" s="116">
        <v>945</v>
      </c>
      <c r="X122" s="116">
        <v>996</v>
      </c>
      <c r="Y122" s="116">
        <v>1034</v>
      </c>
      <c r="Z122" s="116">
        <v>1094</v>
      </c>
      <c r="AB122" s="113" t="str">
        <f>TEXT(Z122,"###,###")</f>
        <v>1,094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10911</v>
      </c>
      <c r="W124" s="116">
        <v>10710</v>
      </c>
      <c r="X124" s="116">
        <v>10768</v>
      </c>
      <c r="Y124" s="116">
        <v>11868</v>
      </c>
      <c r="Z124" s="116">
        <v>11938</v>
      </c>
      <c r="AB124" s="113" t="str">
        <f>TEXT(Z124,"###,###")</f>
        <v>11,938</v>
      </c>
      <c r="AD124" s="131">
        <f>Z124/$Z$7*100</f>
        <v>92.356490793749032</v>
      </c>
    </row>
    <row r="125" spans="19:32" x14ac:dyDescent="0.25">
      <c r="S125" s="105" t="s">
        <v>108</v>
      </c>
      <c r="T125" s="116"/>
      <c r="U125" s="116"/>
      <c r="V125" s="116">
        <v>1624</v>
      </c>
      <c r="W125" s="116">
        <v>1875</v>
      </c>
      <c r="X125" s="116">
        <v>1974</v>
      </c>
      <c r="Y125" s="116">
        <v>2062</v>
      </c>
      <c r="Z125" s="116">
        <v>2077</v>
      </c>
      <c r="AB125" s="113" t="str">
        <f>TEXT(Z125,"###,###")</f>
        <v>2,077</v>
      </c>
      <c r="AD125" s="131">
        <f>Z125/$Z$7*100</f>
        <v>16.068389292898036</v>
      </c>
    </row>
    <row r="127" spans="19:32" x14ac:dyDescent="0.25">
      <c r="S127" s="105" t="s">
        <v>109</v>
      </c>
      <c r="T127" s="116"/>
      <c r="U127" s="116"/>
      <c r="V127" s="116">
        <v>6290</v>
      </c>
      <c r="W127" s="116">
        <v>6229</v>
      </c>
      <c r="X127" s="116">
        <v>6224</v>
      </c>
      <c r="Y127" s="116">
        <v>6863</v>
      </c>
      <c r="Z127" s="116">
        <v>6840</v>
      </c>
      <c r="AB127" s="113" t="str">
        <f>TEXT(Z127,"###,###")</f>
        <v>6,840</v>
      </c>
      <c r="AD127" s="131">
        <f>Z127/$Z$7*100</f>
        <v>52.916602197122074</v>
      </c>
    </row>
    <row r="128" spans="19:32" x14ac:dyDescent="0.25">
      <c r="S128" s="105" t="s">
        <v>110</v>
      </c>
      <c r="T128" s="116"/>
      <c r="U128" s="116"/>
      <c r="V128" s="116">
        <v>5402</v>
      </c>
      <c r="W128" s="116">
        <v>5415</v>
      </c>
      <c r="X128" s="116">
        <v>5522</v>
      </c>
      <c r="Y128" s="116">
        <v>6029</v>
      </c>
      <c r="Z128" s="116">
        <v>6085</v>
      </c>
      <c r="AB128" s="113" t="str">
        <f>TEXT(Z128,"###,###")</f>
        <v>6,085</v>
      </c>
      <c r="AD128" s="131">
        <f>Z128/$Z$7*100</f>
        <v>47.07566145752746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FBE9C84-3D44-4E7B-BF08-C4AD5956A3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19BC7A00-6A65-4855-8320-46A8953DE6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51BA9AB6-3FA1-4949-808F-630EDE5D7C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80AFD805-757F-48BD-8417-F3F94FF3C2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2F28D-6792-4CA2-9F87-31A3AEC579C7}">
  <sheetPr codeName="Sheet8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Franklin Harbour</v>
      </c>
      <c r="T1" s="103"/>
      <c r="U1" s="103"/>
      <c r="V1" s="103"/>
      <c r="W1" s="103"/>
      <c r="X1" s="103"/>
      <c r="Y1" s="104" t="str">
        <f>Y3</f>
        <v>10.19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131</v>
      </c>
      <c r="Y3" s="109" t="s">
        <v>220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10.19 Franklin Harbour,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752</v>
      </c>
      <c r="W4" s="112">
        <v>746</v>
      </c>
      <c r="X4" s="112">
        <v>798</v>
      </c>
      <c r="Y4" s="112">
        <v>941</v>
      </c>
      <c r="Z4" s="112">
        <v>849</v>
      </c>
      <c r="AB4" s="113" t="str">
        <f>TEXT(Z4,"###,###")</f>
        <v>849</v>
      </c>
      <c r="AD4" s="114">
        <f>Z4/Y4-1</f>
        <v>-9.7768331562167909E-2</v>
      </c>
      <c r="AF4" s="114">
        <f>Z4/V4-1</f>
        <v>0.1289893617021276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441</v>
      </c>
      <c r="W5" s="112">
        <v>456</v>
      </c>
      <c r="X5" s="112">
        <v>446</v>
      </c>
      <c r="Y5" s="112">
        <v>533</v>
      </c>
      <c r="Z5" s="112">
        <v>456</v>
      </c>
      <c r="AB5" s="113" t="str">
        <f>TEXT(Z5,"###,###")</f>
        <v>456</v>
      </c>
      <c r="AD5" s="114">
        <f t="shared" ref="AD5:AD9" si="0">Z5/Y5-1</f>
        <v>-0.14446529080675419</v>
      </c>
      <c r="AF5" s="114">
        <f t="shared" ref="AF5:AF9" si="1">Z5/V5-1</f>
        <v>3.4013605442176909E-2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314</v>
      </c>
      <c r="W6" s="112">
        <v>287</v>
      </c>
      <c r="X6" s="112">
        <v>352</v>
      </c>
      <c r="Y6" s="112">
        <v>409</v>
      </c>
      <c r="Z6" s="112">
        <v>390</v>
      </c>
      <c r="AB6" s="113" t="str">
        <f>TEXT(Z6,"###,###")</f>
        <v>390</v>
      </c>
      <c r="AD6" s="114">
        <f t="shared" si="0"/>
        <v>-4.6454767726161417E-2</v>
      </c>
      <c r="AF6" s="114">
        <f t="shared" si="1"/>
        <v>0.2420382165605095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545</v>
      </c>
      <c r="W7" s="112">
        <v>528</v>
      </c>
      <c r="X7" s="112">
        <v>540</v>
      </c>
      <c r="Y7" s="112">
        <v>645</v>
      </c>
      <c r="Z7" s="112">
        <v>576</v>
      </c>
      <c r="AB7" s="113" t="str">
        <f>TEXT(Z7,"###,###")</f>
        <v>576</v>
      </c>
      <c r="AD7" s="114">
        <f t="shared" si="0"/>
        <v>-0.10697674418604652</v>
      </c>
      <c r="AF7" s="114">
        <f t="shared" si="1"/>
        <v>5.6880733944954187E-2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849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576</v>
      </c>
      <c r="P8" s="69"/>
      <c r="S8" s="111" t="s">
        <v>87</v>
      </c>
      <c r="T8" s="112"/>
      <c r="U8" s="112"/>
      <c r="V8" s="112">
        <v>31099</v>
      </c>
      <c r="W8" s="112">
        <v>34525</v>
      </c>
      <c r="X8" s="112">
        <v>30162</v>
      </c>
      <c r="Y8" s="112">
        <v>31516.5</v>
      </c>
      <c r="Z8" s="112">
        <v>37021.43</v>
      </c>
      <c r="AB8" s="113" t="str">
        <f>TEXT(Z8,"$###,###")</f>
        <v>$37,021</v>
      </c>
      <c r="AD8" s="114">
        <f t="shared" si="0"/>
        <v>0.17466818967842235</v>
      </c>
      <c r="AF8" s="114">
        <f t="shared" si="1"/>
        <v>0.19043795620437964</v>
      </c>
    </row>
    <row r="9" spans="1:32" x14ac:dyDescent="0.25">
      <c r="A9" s="32" t="s">
        <v>15</v>
      </c>
      <c r="B9" s="73"/>
      <c r="C9" s="74"/>
      <c r="D9" s="75">
        <f>AD104</f>
        <v>61.130742049469966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53.298611111111114</v>
      </c>
      <c r="P9" s="76" t="s">
        <v>88</v>
      </c>
      <c r="S9" s="111" t="s">
        <v>7</v>
      </c>
      <c r="T9" s="112"/>
      <c r="U9" s="112"/>
      <c r="V9" s="112">
        <v>28223889</v>
      </c>
      <c r="W9" s="112">
        <v>27352330</v>
      </c>
      <c r="X9" s="112">
        <v>27127992</v>
      </c>
      <c r="Y9" s="112">
        <v>30653577</v>
      </c>
      <c r="Z9" s="112">
        <v>28707547</v>
      </c>
      <c r="AB9" s="113" t="str">
        <f>TEXT(Z9/1000000,"$#,###.0")&amp;" mil"</f>
        <v>$28.7 mil</v>
      </c>
      <c r="AD9" s="114">
        <f t="shared" si="0"/>
        <v>-6.348459757241387E-2</v>
      </c>
      <c r="AF9" s="114">
        <f t="shared" si="1"/>
        <v>1.7136476124888445E-2</v>
      </c>
    </row>
    <row r="10" spans="1:32" x14ac:dyDescent="0.25">
      <c r="A10" s="32" t="s">
        <v>18</v>
      </c>
      <c r="B10" s="73"/>
      <c r="C10" s="74"/>
      <c r="D10" s="75">
        <f>AD105</f>
        <v>18.963486454652532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46.354166666666671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85.243055555555557</v>
      </c>
      <c r="P11" s="76" t="s">
        <v>88</v>
      </c>
      <c r="S11" s="111" t="s">
        <v>30</v>
      </c>
      <c r="T11" s="116"/>
      <c r="U11" s="116"/>
      <c r="V11" s="116">
        <v>628</v>
      </c>
      <c r="W11" s="116">
        <v>605</v>
      </c>
      <c r="X11" s="116">
        <v>640</v>
      </c>
      <c r="Y11" s="116">
        <v>722</v>
      </c>
      <c r="Z11" s="116">
        <v>685</v>
      </c>
    </row>
    <row r="12" spans="1:32" ht="28.5" customHeight="1" x14ac:dyDescent="0.25">
      <c r="A12" s="32" t="s">
        <v>20</v>
      </c>
      <c r="B12" s="74"/>
      <c r="C12" s="74"/>
      <c r="D12" s="75">
        <f>AD108</f>
        <v>17.90341578327444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28.993055555555557</v>
      </c>
      <c r="P12" s="76" t="s">
        <v>88</v>
      </c>
      <c r="S12" s="111" t="s">
        <v>31</v>
      </c>
      <c r="T12" s="116"/>
      <c r="U12" s="116"/>
      <c r="V12" s="116">
        <v>130</v>
      </c>
      <c r="W12" s="116">
        <v>141</v>
      </c>
      <c r="X12" s="116">
        <v>158</v>
      </c>
      <c r="Y12" s="116">
        <v>224</v>
      </c>
      <c r="Z12" s="116">
        <v>166</v>
      </c>
    </row>
    <row r="13" spans="1:32" ht="15" customHeight="1" x14ac:dyDescent="0.25">
      <c r="A13" s="32" t="s">
        <v>21</v>
      </c>
      <c r="B13" s="74"/>
      <c r="C13" s="74"/>
      <c r="D13" s="75">
        <f>AD109</f>
        <v>21.790341578327443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44.5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12.603062426383982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17.574692442882249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28.032979976442874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82.425307557117762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139</v>
      </c>
      <c r="Z15" s="116">
        <v>129</v>
      </c>
      <c r="AB15" s="121">
        <f t="shared" ref="AB15:AB34" si="2">IF(Z15="np",0,Z15/$Z$34)</f>
        <v>0.15230224321133412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15</v>
      </c>
      <c r="Z16" s="116">
        <v>20</v>
      </c>
      <c r="AB16" s="121">
        <f t="shared" si="2"/>
        <v>2.3612750885478158E-2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44</v>
      </c>
      <c r="Z17" s="116">
        <v>32</v>
      </c>
      <c r="AB17" s="121">
        <f t="shared" si="2"/>
        <v>3.7780401416765051E-2</v>
      </c>
    </row>
    <row r="18" spans="1:28" x14ac:dyDescent="0.25">
      <c r="A18" s="65" t="str">
        <f>$S$1&amp;" ("&amp;$V$2&amp;" to "&amp;$Z$2&amp;")"</f>
        <v>Franklin Harbour (2014-15 to 2018-19)</v>
      </c>
      <c r="B18" s="65"/>
      <c r="C18" s="65"/>
      <c r="D18" s="65"/>
      <c r="E18" s="65"/>
      <c r="F18" s="65"/>
      <c r="G18" s="65" t="str">
        <f>$S$1&amp;" ("&amp;$V$2&amp;" to "&amp;$Z$2&amp;")"</f>
        <v>Franklin Harbour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4</v>
      </c>
      <c r="AB18" s="121">
        <f t="shared" si="2"/>
        <v>4.7225501770956314E-3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60</v>
      </c>
      <c r="Z19" s="116">
        <v>61</v>
      </c>
      <c r="AB19" s="121">
        <f t="shared" si="2"/>
        <v>7.2018890200708383E-2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12</v>
      </c>
      <c r="Z20" s="116">
        <v>17</v>
      </c>
      <c r="AB20" s="121">
        <f t="shared" si="2"/>
        <v>2.0070838252656435E-2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61</v>
      </c>
      <c r="Z21" s="116">
        <v>50</v>
      </c>
      <c r="AB21" s="121">
        <f t="shared" si="2"/>
        <v>5.9031877213695398E-2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39</v>
      </c>
      <c r="Z22" s="116">
        <v>43</v>
      </c>
      <c r="AB22" s="121">
        <f t="shared" si="2"/>
        <v>5.0767414403778043E-2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51</v>
      </c>
      <c r="Z23" s="116">
        <v>38</v>
      </c>
      <c r="AB23" s="121">
        <f t="shared" si="2"/>
        <v>4.4864226682408498E-2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53</v>
      </c>
      <c r="Z25" s="116">
        <v>54</v>
      </c>
      <c r="AB25" s="121">
        <f t="shared" si="2"/>
        <v>6.3754427390791027E-2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20</v>
      </c>
      <c r="Z26" s="116">
        <v>8</v>
      </c>
      <c r="AB26" s="121">
        <f t="shared" si="2"/>
        <v>9.4451003541912628E-3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16</v>
      </c>
      <c r="Z27" s="116">
        <v>22</v>
      </c>
      <c r="AB27" s="121">
        <f t="shared" si="2"/>
        <v>2.5974025974025976E-2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41</v>
      </c>
      <c r="Z28" s="116">
        <v>40</v>
      </c>
      <c r="AB28" s="121">
        <f t="shared" si="2"/>
        <v>4.7225501770956316E-2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37</v>
      </c>
      <c r="Z29" s="116">
        <v>45</v>
      </c>
      <c r="AB29" s="121">
        <f t="shared" si="2"/>
        <v>5.3128689492325853E-2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58</v>
      </c>
      <c r="Z30" s="116">
        <v>61</v>
      </c>
      <c r="AB30" s="121">
        <f t="shared" si="2"/>
        <v>7.2018890200708383E-2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80</v>
      </c>
      <c r="Z31" s="116">
        <v>72</v>
      </c>
      <c r="AB31" s="121">
        <f t="shared" si="2"/>
        <v>8.5005903187721374E-2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5</v>
      </c>
      <c r="Z32" s="116">
        <v>7</v>
      </c>
      <c r="AB32" s="121">
        <f t="shared" si="2"/>
        <v>8.2644628099173556E-3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29</v>
      </c>
      <c r="Z33" s="116">
        <v>18</v>
      </c>
      <c r="AB33" s="121">
        <f t="shared" si="2"/>
        <v>2.1251475796930343E-2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941</v>
      </c>
      <c r="Z34" s="124">
        <v>847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469</v>
      </c>
      <c r="AB37" s="136">
        <f>Z37/Z40*100</f>
        <v>82.425307557117762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100</v>
      </c>
      <c r="AB38" s="136">
        <f>Z38/Z40*100</f>
        <v>17.574692442882249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569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17</v>
      </c>
      <c r="X45" s="116">
        <v>9</v>
      </c>
      <c r="Y45" s="116">
        <v>5</v>
      </c>
      <c r="Z45" s="116">
        <v>7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21</v>
      </c>
      <c r="X46" s="116">
        <v>25</v>
      </c>
      <c r="Y46" s="116">
        <v>30</v>
      </c>
      <c r="Z46" s="116">
        <v>26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32</v>
      </c>
      <c r="X47" s="116">
        <v>32</v>
      </c>
      <c r="Y47" s="116">
        <v>39</v>
      </c>
      <c r="Z47" s="116">
        <v>35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53</v>
      </c>
      <c r="X48" s="116">
        <v>38</v>
      </c>
      <c r="Y48" s="116">
        <v>40</v>
      </c>
      <c r="Z48" s="116">
        <v>43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Franklin Harbour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30</v>
      </c>
      <c r="X49" s="116">
        <v>28</v>
      </c>
      <c r="Y49" s="116">
        <v>42</v>
      </c>
      <c r="Z49" s="116">
        <v>54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33</v>
      </c>
      <c r="X50" s="116">
        <v>38</v>
      </c>
      <c r="Y50" s="116">
        <v>35</v>
      </c>
      <c r="Z50" s="116">
        <v>21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36</v>
      </c>
      <c r="X51" s="116">
        <v>40</v>
      </c>
      <c r="Y51" s="116">
        <v>34</v>
      </c>
      <c r="Z51" s="116">
        <v>26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58</v>
      </c>
      <c r="X52" s="116">
        <v>57</v>
      </c>
      <c r="Y52" s="116">
        <v>52</v>
      </c>
      <c r="Z52" s="116">
        <v>44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47</v>
      </c>
      <c r="X53" s="116">
        <v>51</v>
      </c>
      <c r="Y53" s="116">
        <v>56</v>
      </c>
      <c r="Z53" s="116">
        <v>58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37</v>
      </c>
      <c r="X54" s="116">
        <v>40</v>
      </c>
      <c r="Y54" s="116">
        <v>59</v>
      </c>
      <c r="Z54" s="116">
        <v>43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35</v>
      </c>
      <c r="X55" s="116">
        <v>35</v>
      </c>
      <c r="Y55" s="116">
        <v>41</v>
      </c>
      <c r="Z55" s="116">
        <v>51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39</v>
      </c>
      <c r="X56" s="116">
        <v>33</v>
      </c>
      <c r="Y56" s="116">
        <v>41</v>
      </c>
      <c r="Z56" s="116">
        <v>26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12</v>
      </c>
      <c r="X57" s="116">
        <v>11</v>
      </c>
      <c r="Y57" s="116">
        <v>9</v>
      </c>
      <c r="Z57" s="116">
        <v>15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6</v>
      </c>
      <c r="X58" s="116">
        <v>5</v>
      </c>
      <c r="Y58" s="116">
        <v>8</v>
      </c>
      <c r="Z58" s="116">
        <v>3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456</v>
      </c>
      <c r="X61" s="116">
        <v>446</v>
      </c>
      <c r="Y61" s="116">
        <v>532</v>
      </c>
      <c r="Z61" s="116">
        <v>457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Franklin Harbour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2</v>
      </c>
      <c r="X64" s="116">
        <v>7</v>
      </c>
      <c r="Y64" s="116">
        <v>3</v>
      </c>
      <c r="Z64" s="116">
        <v>7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12</v>
      </c>
      <c r="X65" s="116">
        <v>27</v>
      </c>
      <c r="Y65" s="116">
        <v>21</v>
      </c>
      <c r="Z65" s="116">
        <v>25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28</v>
      </c>
      <c r="X66" s="116">
        <v>26</v>
      </c>
      <c r="Y66" s="116">
        <v>19</v>
      </c>
      <c r="Z66" s="116">
        <v>23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28</v>
      </c>
      <c r="X67" s="116">
        <v>29</v>
      </c>
      <c r="Y67" s="116">
        <v>45</v>
      </c>
      <c r="Z67" s="116">
        <v>35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18</v>
      </c>
      <c r="X68" s="116">
        <v>30</v>
      </c>
      <c r="Y68" s="116">
        <v>30</v>
      </c>
      <c r="Z68" s="116">
        <v>31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27</v>
      </c>
      <c r="X69" s="116">
        <v>31</v>
      </c>
      <c r="Y69" s="116">
        <v>34</v>
      </c>
      <c r="Z69" s="116">
        <v>37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25</v>
      </c>
      <c r="X70" s="116">
        <v>26</v>
      </c>
      <c r="Y70" s="116">
        <v>35</v>
      </c>
      <c r="Z70" s="116">
        <v>35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33</v>
      </c>
      <c r="X71" s="116">
        <v>55</v>
      </c>
      <c r="Y71" s="116">
        <v>51</v>
      </c>
      <c r="Z71" s="116">
        <v>39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34</v>
      </c>
      <c r="X72" s="116">
        <v>36</v>
      </c>
      <c r="Y72" s="116">
        <v>46</v>
      </c>
      <c r="Z72" s="116">
        <v>51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37</v>
      </c>
      <c r="X73" s="116">
        <v>34</v>
      </c>
      <c r="Y73" s="116">
        <v>40</v>
      </c>
      <c r="Z73" s="116">
        <v>43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27</v>
      </c>
      <c r="X74" s="116">
        <v>34</v>
      </c>
      <c r="Y74" s="116">
        <v>41</v>
      </c>
      <c r="Z74" s="116">
        <v>38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13</v>
      </c>
      <c r="X75" s="116">
        <v>11</v>
      </c>
      <c r="Y75" s="116">
        <v>21</v>
      </c>
      <c r="Z75" s="116">
        <v>17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9</v>
      </c>
      <c r="Y76" s="116">
        <v>10</v>
      </c>
      <c r="Z76" s="116">
        <v>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5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4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3</v>
      </c>
      <c r="Y79" s="116">
        <v>1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289</v>
      </c>
      <c r="X80" s="116">
        <v>352</v>
      </c>
      <c r="Y80" s="116">
        <v>408</v>
      </c>
      <c r="Z80" s="116">
        <v>386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Franklin Harbour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26</v>
      </c>
      <c r="X83" s="116">
        <v>33</v>
      </c>
      <c r="Y83" s="116">
        <v>42</v>
      </c>
      <c r="Z83" s="116">
        <v>45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15</v>
      </c>
      <c r="X84" s="116">
        <v>13</v>
      </c>
      <c r="Y84" s="116">
        <v>15</v>
      </c>
      <c r="Z84" s="116">
        <v>8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849</v>
      </c>
      <c r="D85" s="98">
        <f t="shared" ref="D85:D90" si="4">AD4</f>
        <v>-9.7768331562167909E-2</v>
      </c>
      <c r="E85" s="99">
        <f t="shared" ref="E85:E90" si="5">AD4</f>
        <v>-9.7768331562167909E-2</v>
      </c>
      <c r="F85" s="98">
        <f t="shared" ref="F85:F90" si="6">AF4</f>
        <v>0.1289893617021276</v>
      </c>
      <c r="G85" s="99">
        <f t="shared" ref="G85:G90" si="7">AF4</f>
        <v>0.1289893617021276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56</v>
      </c>
      <c r="X85" s="116">
        <v>53</v>
      </c>
      <c r="Y85" s="116">
        <v>50</v>
      </c>
      <c r="Z85" s="116">
        <v>40</v>
      </c>
    </row>
    <row r="86" spans="1:30" ht="15" customHeight="1" x14ac:dyDescent="0.25">
      <c r="A86" s="100" t="s">
        <v>4</v>
      </c>
      <c r="B86" s="51"/>
      <c r="C86" s="101" t="str">
        <f t="shared" si="3"/>
        <v>456</v>
      </c>
      <c r="D86" s="98">
        <f t="shared" si="4"/>
        <v>-0.14446529080675419</v>
      </c>
      <c r="E86" s="99">
        <f t="shared" si="5"/>
        <v>-0.14446529080675419</v>
      </c>
      <c r="F86" s="98">
        <f t="shared" si="6"/>
        <v>3.4013605442176909E-2</v>
      </c>
      <c r="G86" s="99">
        <f t="shared" si="7"/>
        <v>3.4013605442176909E-2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4</v>
      </c>
      <c r="X86" s="116">
        <v>9</v>
      </c>
      <c r="Y86" s="116">
        <v>9</v>
      </c>
      <c r="Z86" s="116">
        <v>4</v>
      </c>
    </row>
    <row r="87" spans="1:30" ht="15" customHeight="1" x14ac:dyDescent="0.25">
      <c r="A87" s="100" t="s">
        <v>5</v>
      </c>
      <c r="B87" s="51"/>
      <c r="C87" s="101" t="str">
        <f t="shared" si="3"/>
        <v>390</v>
      </c>
      <c r="D87" s="98">
        <f t="shared" si="4"/>
        <v>-4.6454767726161417E-2</v>
      </c>
      <c r="E87" s="99">
        <f t="shared" si="5"/>
        <v>-4.6454767726161417E-2</v>
      </c>
      <c r="F87" s="98">
        <f t="shared" si="6"/>
        <v>0.2420382165605095</v>
      </c>
      <c r="G87" s="99">
        <f t="shared" si="7"/>
        <v>0.2420382165605095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4</v>
      </c>
      <c r="X87" s="116">
        <v>0</v>
      </c>
      <c r="Y87" s="116">
        <v>2</v>
      </c>
      <c r="Z87" s="116">
        <v>4</v>
      </c>
    </row>
    <row r="88" spans="1:30" ht="15" customHeight="1" x14ac:dyDescent="0.25">
      <c r="A88" s="51" t="s">
        <v>6</v>
      </c>
      <c r="B88" s="51"/>
      <c r="C88" s="101" t="str">
        <f t="shared" si="3"/>
        <v>576</v>
      </c>
      <c r="D88" s="98">
        <f t="shared" si="4"/>
        <v>-0.10697674418604652</v>
      </c>
      <c r="E88" s="99">
        <f t="shared" si="5"/>
        <v>-0.10697674418604652</v>
      </c>
      <c r="F88" s="98">
        <f t="shared" si="6"/>
        <v>5.6880733944954187E-2</v>
      </c>
      <c r="G88" s="99">
        <f t="shared" si="7"/>
        <v>5.6880733944954187E-2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4</v>
      </c>
      <c r="X88" s="116">
        <v>10</v>
      </c>
      <c r="Y88" s="116">
        <v>11</v>
      </c>
      <c r="Z88" s="116">
        <v>8</v>
      </c>
    </row>
    <row r="89" spans="1:30" ht="15" customHeight="1" x14ac:dyDescent="0.25">
      <c r="A89" s="51" t="s">
        <v>102</v>
      </c>
      <c r="B89" s="51"/>
      <c r="C89" s="101" t="str">
        <f t="shared" si="3"/>
        <v>$37,021</v>
      </c>
      <c r="D89" s="98">
        <f t="shared" si="4"/>
        <v>0.17466818967842235</v>
      </c>
      <c r="E89" s="99">
        <f t="shared" si="5"/>
        <v>0.17466818967842235</v>
      </c>
      <c r="F89" s="98">
        <f t="shared" si="6"/>
        <v>0.19043795620437964</v>
      </c>
      <c r="G89" s="99">
        <f t="shared" si="7"/>
        <v>0.19043795620437964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54</v>
      </c>
      <c r="X89" s="116">
        <v>53</v>
      </c>
      <c r="Y89" s="116">
        <v>60</v>
      </c>
      <c r="Z89" s="116">
        <v>57</v>
      </c>
    </row>
    <row r="90" spans="1:30" ht="15" customHeight="1" x14ac:dyDescent="0.25">
      <c r="A90" s="51" t="s">
        <v>7</v>
      </c>
      <c r="B90" s="51"/>
      <c r="C90" s="101" t="str">
        <f t="shared" si="3"/>
        <v>$28.7 mil</v>
      </c>
      <c r="D90" s="98">
        <f t="shared" si="4"/>
        <v>-6.348459757241387E-2</v>
      </c>
      <c r="E90" s="99">
        <f t="shared" si="5"/>
        <v>-6.348459757241387E-2</v>
      </c>
      <c r="F90" s="98">
        <f t="shared" si="6"/>
        <v>1.7136476124888445E-2</v>
      </c>
      <c r="G90" s="99">
        <f t="shared" si="7"/>
        <v>1.7136476124888445E-2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50</v>
      </c>
      <c r="X90" s="116">
        <v>45</v>
      </c>
      <c r="Y90" s="116">
        <v>57</v>
      </c>
      <c r="Z90" s="116">
        <v>58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307</v>
      </c>
      <c r="X91" s="116">
        <v>299</v>
      </c>
      <c r="Y91" s="116">
        <v>364</v>
      </c>
      <c r="Z91" s="116">
        <v>306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23</v>
      </c>
      <c r="X93" s="116">
        <v>24</v>
      </c>
      <c r="Y93" s="116">
        <v>19</v>
      </c>
      <c r="Z93" s="116">
        <v>20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37</v>
      </c>
      <c r="X94" s="116">
        <v>36</v>
      </c>
      <c r="Y94" s="116">
        <v>49</v>
      </c>
      <c r="Z94" s="116">
        <v>43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7</v>
      </c>
      <c r="X95" s="116">
        <v>4</v>
      </c>
      <c r="Y95" s="116">
        <v>7</v>
      </c>
      <c r="Z95" s="116">
        <v>6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29</v>
      </c>
      <c r="X96" s="116">
        <v>40</v>
      </c>
      <c r="Y96" s="116">
        <v>44</v>
      </c>
      <c r="Z96" s="116">
        <v>54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25</v>
      </c>
      <c r="X97" s="116">
        <v>34</v>
      </c>
      <c r="Y97" s="116">
        <v>40</v>
      </c>
      <c r="Z97" s="116">
        <v>34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26</v>
      </c>
      <c r="X98" s="116">
        <v>22</v>
      </c>
      <c r="Y98" s="116">
        <v>25</v>
      </c>
      <c r="Z98" s="116">
        <v>22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4</v>
      </c>
      <c r="X99" s="116">
        <v>7</v>
      </c>
      <c r="Y99" s="116">
        <v>7</v>
      </c>
      <c r="Z99" s="116">
        <v>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12</v>
      </c>
      <c r="X100" s="116">
        <v>16</v>
      </c>
      <c r="Y100" s="116">
        <v>14</v>
      </c>
      <c r="Z100" s="116">
        <v>20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218</v>
      </c>
      <c r="X101" s="116">
        <v>241</v>
      </c>
      <c r="Y101" s="116">
        <v>285</v>
      </c>
      <c r="Z101" s="116">
        <v>265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487</v>
      </c>
      <c r="X104" s="116">
        <v>495</v>
      </c>
      <c r="Y104" s="116">
        <v>531</v>
      </c>
      <c r="Z104" s="116">
        <v>519</v>
      </c>
      <c r="AB104" s="113" t="str">
        <f>TEXT(Z104,"###,###")</f>
        <v>519</v>
      </c>
      <c r="AD104" s="134">
        <f>Z104/($Z$4)*100</f>
        <v>61.130742049469966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107</v>
      </c>
      <c r="X105" s="116">
        <v>140</v>
      </c>
      <c r="Y105" s="116">
        <v>155</v>
      </c>
      <c r="Z105" s="116">
        <v>161</v>
      </c>
      <c r="AB105" s="113" t="str">
        <f>TEXT(Z105,"###,###")</f>
        <v>161</v>
      </c>
      <c r="AD105" s="134">
        <f>Z105/($Z$4)*100</f>
        <v>18.963486454652532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594</v>
      </c>
      <c r="X106" s="124">
        <v>635</v>
      </c>
      <c r="Y106" s="124">
        <v>686</v>
      </c>
      <c r="Z106" s="124">
        <v>680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138</v>
      </c>
      <c r="X108" s="116">
        <v>148</v>
      </c>
      <c r="Y108" s="116">
        <v>170</v>
      </c>
      <c r="Z108" s="116">
        <v>152</v>
      </c>
      <c r="AB108" s="113" t="str">
        <f>TEXT(Z108,"###,###")</f>
        <v>152</v>
      </c>
      <c r="AD108" s="134">
        <f>Z108/($Z$4)*100</f>
        <v>17.90341578327444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206</v>
      </c>
      <c r="X109" s="116">
        <v>191</v>
      </c>
      <c r="Y109" s="116">
        <v>193</v>
      </c>
      <c r="Z109" s="116">
        <v>185</v>
      </c>
      <c r="AB109" s="113" t="str">
        <f>TEXT(Z109,"###,###")</f>
        <v>185</v>
      </c>
      <c r="AD109" s="134">
        <f>Z109/($Z$4)*100</f>
        <v>21.790341578327443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49</v>
      </c>
      <c r="X110" s="116">
        <v>73</v>
      </c>
      <c r="Y110" s="116">
        <v>89</v>
      </c>
      <c r="Z110" s="116">
        <v>107</v>
      </c>
      <c r="AB110" s="113" t="str">
        <f>TEXT(Z110,"###,###")</f>
        <v>107</v>
      </c>
      <c r="AD110" s="134">
        <f>Z110/($Z$4)*100</f>
        <v>12.603062426383982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202</v>
      </c>
      <c r="X111" s="116">
        <v>223</v>
      </c>
      <c r="Y111" s="116">
        <v>240</v>
      </c>
      <c r="Z111" s="116">
        <v>238</v>
      </c>
      <c r="AB111" s="113" t="str">
        <f>TEXT(Z111,"###,###")</f>
        <v>238</v>
      </c>
      <c r="AD111" s="134">
        <f>Z111/($Z$4)*100</f>
        <v>28.032979976442874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746</v>
      </c>
      <c r="X112" s="116">
        <v>798</v>
      </c>
      <c r="Y112" s="116">
        <v>944</v>
      </c>
      <c r="Z112" s="116">
        <v>846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43.53</v>
      </c>
      <c r="W118" s="135">
        <v>44.9</v>
      </c>
      <c r="X118" s="135">
        <v>44.61</v>
      </c>
      <c r="Y118" s="135">
        <v>45.98</v>
      </c>
      <c r="Z118" s="135">
        <v>44.51</v>
      </c>
      <c r="AB118" s="113" t="str">
        <f>TEXT(Z118,"##.0")</f>
        <v>44.5</v>
      </c>
    </row>
    <row r="120" spans="19:32" x14ac:dyDescent="0.25">
      <c r="S120" s="105" t="s">
        <v>104</v>
      </c>
      <c r="T120" s="116"/>
      <c r="U120" s="116"/>
      <c r="V120" s="116">
        <v>420</v>
      </c>
      <c r="W120" s="116">
        <v>384</v>
      </c>
      <c r="X120" s="116">
        <v>382</v>
      </c>
      <c r="Y120" s="116">
        <v>418</v>
      </c>
      <c r="Z120" s="116">
        <v>410</v>
      </c>
      <c r="AB120" s="113" t="str">
        <f>TEXT(Z120,"###,###")</f>
        <v>410</v>
      </c>
    </row>
    <row r="121" spans="19:32" x14ac:dyDescent="0.25">
      <c r="S121" s="105" t="s">
        <v>105</v>
      </c>
      <c r="T121" s="116"/>
      <c r="U121" s="116"/>
      <c r="V121" s="116">
        <v>71</v>
      </c>
      <c r="W121" s="116">
        <v>93</v>
      </c>
      <c r="X121" s="116">
        <v>91</v>
      </c>
      <c r="Y121" s="116">
        <v>131</v>
      </c>
      <c r="Z121" s="116">
        <v>86</v>
      </c>
      <c r="AB121" s="113" t="str">
        <f>TEXT(Z121,"###,###")</f>
        <v>86</v>
      </c>
    </row>
    <row r="122" spans="19:32" x14ac:dyDescent="0.25">
      <c r="S122" s="105" t="s">
        <v>106</v>
      </c>
      <c r="T122" s="116"/>
      <c r="U122" s="116"/>
      <c r="V122" s="116">
        <v>58</v>
      </c>
      <c r="W122" s="116">
        <v>56</v>
      </c>
      <c r="X122" s="116">
        <v>67</v>
      </c>
      <c r="Y122" s="116">
        <v>93</v>
      </c>
      <c r="Z122" s="116">
        <v>81</v>
      </c>
      <c r="AB122" s="113" t="str">
        <f>TEXT(Z122,"###,###")</f>
        <v>81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478</v>
      </c>
      <c r="W124" s="116">
        <v>440</v>
      </c>
      <c r="X124" s="116">
        <v>449</v>
      </c>
      <c r="Y124" s="116">
        <v>511</v>
      </c>
      <c r="Z124" s="116">
        <v>491</v>
      </c>
      <c r="AB124" s="113" t="str">
        <f>TEXT(Z124,"###,###")</f>
        <v>491</v>
      </c>
      <c r="AD124" s="131">
        <f>Z124/$Z$7*100</f>
        <v>85.243055555555557</v>
      </c>
    </row>
    <row r="125" spans="19:32" x14ac:dyDescent="0.25">
      <c r="S125" s="105" t="s">
        <v>108</v>
      </c>
      <c r="T125" s="116"/>
      <c r="U125" s="116"/>
      <c r="V125" s="116">
        <v>129</v>
      </c>
      <c r="W125" s="116">
        <v>149</v>
      </c>
      <c r="X125" s="116">
        <v>158</v>
      </c>
      <c r="Y125" s="116">
        <v>224</v>
      </c>
      <c r="Z125" s="116">
        <v>167</v>
      </c>
      <c r="AB125" s="113" t="str">
        <f>TEXT(Z125,"###,###")</f>
        <v>167</v>
      </c>
      <c r="AD125" s="131">
        <f>Z125/$Z$7*100</f>
        <v>28.993055555555557</v>
      </c>
    </row>
    <row r="127" spans="19:32" x14ac:dyDescent="0.25">
      <c r="S127" s="105" t="s">
        <v>109</v>
      </c>
      <c r="T127" s="116"/>
      <c r="U127" s="116"/>
      <c r="V127" s="116">
        <v>308</v>
      </c>
      <c r="W127" s="116">
        <v>311</v>
      </c>
      <c r="X127" s="116">
        <v>299</v>
      </c>
      <c r="Y127" s="116">
        <v>358</v>
      </c>
      <c r="Z127" s="116">
        <v>307</v>
      </c>
      <c r="AB127" s="113" t="str">
        <f>TEXT(Z127,"###,###")</f>
        <v>307</v>
      </c>
      <c r="AD127" s="131">
        <f>Z127/$Z$7*100</f>
        <v>53.298611111111114</v>
      </c>
    </row>
    <row r="128" spans="19:32" x14ac:dyDescent="0.25">
      <c r="S128" s="105" t="s">
        <v>110</v>
      </c>
      <c r="T128" s="116"/>
      <c r="U128" s="116"/>
      <c r="V128" s="116">
        <v>238</v>
      </c>
      <c r="W128" s="116">
        <v>219</v>
      </c>
      <c r="X128" s="116">
        <v>241</v>
      </c>
      <c r="Y128" s="116">
        <v>286</v>
      </c>
      <c r="Z128" s="116">
        <v>267</v>
      </c>
      <c r="AB128" s="113" t="str">
        <f>TEXT(Z128,"###,###")</f>
        <v>267</v>
      </c>
      <c r="AD128" s="131">
        <f>Z128/$Z$7*100</f>
        <v>46.354166666666671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CEB7E7F-E13F-41FF-9856-C46D693C742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5A66BE10-936F-4261-AA57-C0B47DE4AC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490AB713-8D2E-48C2-885D-999C73F5A5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7D6C2B94-C678-4905-896D-08E44C7AB1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92BD0-E0C5-4CBA-B866-75FB8DF18902}">
  <sheetPr codeName="Sheet8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Gawler</v>
      </c>
      <c r="T1" s="103"/>
      <c r="U1" s="103"/>
      <c r="V1" s="103"/>
      <c r="W1" s="103"/>
      <c r="X1" s="103"/>
      <c r="Y1" s="104" t="str">
        <f>Y3</f>
        <v>10.20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132</v>
      </c>
      <c r="Y3" s="109" t="s">
        <v>133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10.20 Gawler,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15214</v>
      </c>
      <c r="W4" s="112">
        <v>15283</v>
      </c>
      <c r="X4" s="112">
        <v>16240</v>
      </c>
      <c r="Y4" s="112">
        <v>16877</v>
      </c>
      <c r="Z4" s="112">
        <v>17197</v>
      </c>
      <c r="AB4" s="113" t="str">
        <f>TEXT(Z4,"###,###")</f>
        <v>17,197</v>
      </c>
      <c r="AD4" s="114">
        <f>Z4/Y4-1</f>
        <v>1.8960715767020186E-2</v>
      </c>
      <c r="AF4" s="114">
        <f>Z4/V4-1</f>
        <v>0.13034047587748132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7720</v>
      </c>
      <c r="W5" s="112">
        <v>7698</v>
      </c>
      <c r="X5" s="112">
        <v>8270</v>
      </c>
      <c r="Y5" s="112">
        <v>8600</v>
      </c>
      <c r="Z5" s="112">
        <v>8636</v>
      </c>
      <c r="AB5" s="113" t="str">
        <f>TEXT(Z5,"###,###")</f>
        <v>8,636</v>
      </c>
      <c r="AD5" s="114">
        <f t="shared" ref="AD5:AD9" si="0">Z5/Y5-1</f>
        <v>4.1860465116279055E-3</v>
      </c>
      <c r="AF5" s="114">
        <f t="shared" ref="AF5:AF9" si="1">Z5/V5-1</f>
        <v>0.11865284974093271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7492</v>
      </c>
      <c r="W6" s="112">
        <v>7586</v>
      </c>
      <c r="X6" s="112">
        <v>7970</v>
      </c>
      <c r="Y6" s="112">
        <v>8276</v>
      </c>
      <c r="Z6" s="112">
        <v>8566</v>
      </c>
      <c r="AB6" s="113" t="str">
        <f>TEXT(Z6,"###,###")</f>
        <v>8,566</v>
      </c>
      <c r="AD6" s="114">
        <f t="shared" si="0"/>
        <v>3.504108264862249E-2</v>
      </c>
      <c r="AF6" s="114">
        <f t="shared" si="1"/>
        <v>0.14335290977042181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11252</v>
      </c>
      <c r="W7" s="112">
        <v>11475</v>
      </c>
      <c r="X7" s="112">
        <v>11952</v>
      </c>
      <c r="Y7" s="112">
        <v>12422</v>
      </c>
      <c r="Z7" s="112">
        <v>12620</v>
      </c>
      <c r="AB7" s="113" t="str">
        <f>TEXT(Z7,"###,###")</f>
        <v>12,620</v>
      </c>
      <c r="AD7" s="114">
        <f t="shared" si="0"/>
        <v>1.5939462244405123E-2</v>
      </c>
      <c r="AF7" s="114">
        <f t="shared" si="1"/>
        <v>0.12157838606469951</v>
      </c>
    </row>
    <row r="8" spans="1:32" ht="17.25" customHeight="1" x14ac:dyDescent="0.25">
      <c r="A8" s="66" t="s">
        <v>13</v>
      </c>
      <c r="B8" s="67"/>
      <c r="C8" s="31"/>
      <c r="D8" s="68" t="str">
        <f>AB4</f>
        <v>17,197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12,620</v>
      </c>
      <c r="P8" s="69"/>
      <c r="S8" s="111" t="s">
        <v>87</v>
      </c>
      <c r="T8" s="112"/>
      <c r="U8" s="112"/>
      <c r="V8" s="112">
        <v>41444.5</v>
      </c>
      <c r="W8" s="112">
        <v>43225.01</v>
      </c>
      <c r="X8" s="112">
        <v>43851</v>
      </c>
      <c r="Y8" s="112">
        <v>45130.77</v>
      </c>
      <c r="Z8" s="112">
        <v>46134.48</v>
      </c>
      <c r="AB8" s="113" t="str">
        <f>TEXT(Z8,"$###,###")</f>
        <v>$46,134</v>
      </c>
      <c r="AD8" s="114">
        <f t="shared" si="0"/>
        <v>2.2240037118799627E-2</v>
      </c>
      <c r="AF8" s="114">
        <f t="shared" si="1"/>
        <v>0.11316290460736655</v>
      </c>
    </row>
    <row r="9" spans="1:32" x14ac:dyDescent="0.25">
      <c r="A9" s="32" t="s">
        <v>15</v>
      </c>
      <c r="B9" s="73"/>
      <c r="C9" s="74"/>
      <c r="D9" s="75">
        <f>AD104</f>
        <v>76.123742513229047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51.069730586370845</v>
      </c>
      <c r="P9" s="76" t="s">
        <v>88</v>
      </c>
      <c r="S9" s="111" t="s">
        <v>7</v>
      </c>
      <c r="T9" s="112"/>
      <c r="U9" s="112"/>
      <c r="V9" s="112">
        <v>558785803</v>
      </c>
      <c r="W9" s="112">
        <v>584288029</v>
      </c>
      <c r="X9" s="112">
        <v>621533970</v>
      </c>
      <c r="Y9" s="112">
        <v>667692515</v>
      </c>
      <c r="Z9" s="112">
        <v>690584240</v>
      </c>
      <c r="AB9" s="113" t="str">
        <f>TEXT(Z9/1000000,"$#,###.0")&amp;" mil"</f>
        <v>$690.6 mil</v>
      </c>
      <c r="AD9" s="114">
        <f t="shared" si="0"/>
        <v>3.4284830944974809E-2</v>
      </c>
      <c r="AF9" s="114">
        <f t="shared" si="1"/>
        <v>0.2358657580282153</v>
      </c>
    </row>
    <row r="10" spans="1:32" x14ac:dyDescent="0.25">
      <c r="A10" s="32" t="s">
        <v>18</v>
      </c>
      <c r="B10" s="73"/>
      <c r="C10" s="74"/>
      <c r="D10" s="75">
        <f>AD105</f>
        <v>17.380938535791127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48.922345483359749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93.438985736925517</v>
      </c>
      <c r="P11" s="76" t="s">
        <v>88</v>
      </c>
      <c r="S11" s="111" t="s">
        <v>30</v>
      </c>
      <c r="T11" s="116"/>
      <c r="U11" s="116"/>
      <c r="V11" s="116">
        <v>13858</v>
      </c>
      <c r="W11" s="116">
        <v>13906</v>
      </c>
      <c r="X11" s="116">
        <v>14829</v>
      </c>
      <c r="Y11" s="116">
        <v>15401</v>
      </c>
      <c r="Z11" s="116">
        <v>15719</v>
      </c>
    </row>
    <row r="12" spans="1:32" ht="28.5" customHeight="1" x14ac:dyDescent="0.25">
      <c r="A12" s="32" t="s">
        <v>20</v>
      </c>
      <c r="B12" s="74"/>
      <c r="C12" s="74"/>
      <c r="D12" s="75">
        <f>AD108</f>
        <v>11.350817002965634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11.719492868462758</v>
      </c>
      <c r="P12" s="76" t="s">
        <v>88</v>
      </c>
      <c r="S12" s="111" t="s">
        <v>31</v>
      </c>
      <c r="T12" s="116"/>
      <c r="U12" s="116"/>
      <c r="V12" s="116">
        <v>1353</v>
      </c>
      <c r="W12" s="116">
        <v>1380</v>
      </c>
      <c r="X12" s="116">
        <v>1411</v>
      </c>
      <c r="Y12" s="116">
        <v>1475</v>
      </c>
      <c r="Z12" s="116">
        <v>1480</v>
      </c>
    </row>
    <row r="13" spans="1:32" ht="15" customHeight="1" x14ac:dyDescent="0.25">
      <c r="A13" s="32" t="s">
        <v>21</v>
      </c>
      <c r="B13" s="74"/>
      <c r="C13" s="74"/>
      <c r="D13" s="75">
        <f>AD109</f>
        <v>12.967378031051927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41.3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22.265511426411582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15.055467511885896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46.903529685410241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84.944532488114106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329</v>
      </c>
      <c r="Z15" s="116">
        <v>305</v>
      </c>
      <c r="AB15" s="121">
        <f t="shared" ref="AB15:AB34" si="2">IF(Z15="np",0,Z15/$Z$34)</f>
        <v>1.7734620304686591E-2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119</v>
      </c>
      <c r="Z16" s="116">
        <v>123</v>
      </c>
      <c r="AB16" s="121">
        <f t="shared" si="2"/>
        <v>7.1519944179555765E-3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1361</v>
      </c>
      <c r="Z17" s="116">
        <v>1399</v>
      </c>
      <c r="AB17" s="121">
        <f t="shared" si="2"/>
        <v>8.1346668217234561E-2</v>
      </c>
    </row>
    <row r="18" spans="1:28" x14ac:dyDescent="0.25">
      <c r="A18" s="65" t="str">
        <f>$S$1&amp;" ("&amp;$V$2&amp;" to "&amp;$Z$2&amp;")"</f>
        <v>Gawler (2014-15 to 2018-19)</v>
      </c>
      <c r="B18" s="65"/>
      <c r="C18" s="65"/>
      <c r="D18" s="65"/>
      <c r="E18" s="65"/>
      <c r="F18" s="65"/>
      <c r="G18" s="65" t="str">
        <f>$S$1&amp;" ("&amp;$V$2&amp;" to "&amp;$Z$2&amp;")"</f>
        <v>Gawler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111</v>
      </c>
      <c r="Z18" s="116">
        <v>123</v>
      </c>
      <c r="AB18" s="121">
        <f t="shared" si="2"/>
        <v>7.1519944179555765E-3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1335</v>
      </c>
      <c r="Z19" s="116">
        <v>1327</v>
      </c>
      <c r="AB19" s="121">
        <f t="shared" si="2"/>
        <v>7.7160134899406901E-2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700</v>
      </c>
      <c r="Z20" s="116">
        <v>626</v>
      </c>
      <c r="AB20" s="121">
        <f t="shared" si="2"/>
        <v>3.6399581346668215E-2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1740</v>
      </c>
      <c r="Z21" s="116">
        <v>1743</v>
      </c>
      <c r="AB21" s="121">
        <f t="shared" si="2"/>
        <v>0.1013489940690778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912</v>
      </c>
      <c r="Z22" s="116">
        <v>943</v>
      </c>
      <c r="AB22" s="121">
        <f t="shared" si="2"/>
        <v>5.4831957204326084E-2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771</v>
      </c>
      <c r="Z23" s="116">
        <v>779</v>
      </c>
      <c r="AB23" s="121">
        <f t="shared" si="2"/>
        <v>4.5295964647051982E-2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87</v>
      </c>
      <c r="Z24" s="116">
        <v>121</v>
      </c>
      <c r="AB24" s="121">
        <f t="shared" si="2"/>
        <v>7.0357018257936966E-3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493</v>
      </c>
      <c r="Z25" s="116">
        <v>463</v>
      </c>
      <c r="AB25" s="121">
        <f t="shared" si="2"/>
        <v>2.6921735085475056E-2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292</v>
      </c>
      <c r="Z26" s="116">
        <v>295</v>
      </c>
      <c r="AB26" s="121">
        <f t="shared" si="2"/>
        <v>1.7153157343877196E-2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791</v>
      </c>
      <c r="Z27" s="116">
        <v>871</v>
      </c>
      <c r="AB27" s="121">
        <f t="shared" si="2"/>
        <v>5.0645423886498432E-2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1552</v>
      </c>
      <c r="Z28" s="116">
        <v>1624</v>
      </c>
      <c r="AB28" s="121">
        <f t="shared" si="2"/>
        <v>9.4429584835445987E-2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1163</v>
      </c>
      <c r="Z29" s="116">
        <v>1264</v>
      </c>
      <c r="AB29" s="121">
        <f t="shared" si="2"/>
        <v>7.3496918246307705E-2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1411</v>
      </c>
      <c r="Z30" s="116">
        <v>1432</v>
      </c>
      <c r="AB30" s="121">
        <f t="shared" si="2"/>
        <v>8.3265495987905572E-2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2091</v>
      </c>
      <c r="Z31" s="116">
        <v>2256</v>
      </c>
      <c r="AB31" s="121">
        <f t="shared" si="2"/>
        <v>0.13117804395859983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205</v>
      </c>
      <c r="Z32" s="116">
        <v>221</v>
      </c>
      <c r="AB32" s="121">
        <f t="shared" si="2"/>
        <v>1.2850331433887661E-2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629</v>
      </c>
      <c r="Z33" s="116">
        <v>648</v>
      </c>
      <c r="AB33" s="121">
        <f t="shared" si="2"/>
        <v>3.7678799860448892E-2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16877</v>
      </c>
      <c r="Z34" s="124">
        <v>17198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10720</v>
      </c>
      <c r="AB37" s="136">
        <f>Z37/Z40*100</f>
        <v>84.944532488114106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1900</v>
      </c>
      <c r="AB38" s="136">
        <f>Z38/Z40*100</f>
        <v>15.055467511885896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12620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</v>
      </c>
      <c r="X44" s="116">
        <v>9</v>
      </c>
      <c r="Y44" s="116">
        <v>3</v>
      </c>
      <c r="Z44" s="116">
        <v>8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109</v>
      </c>
      <c r="X45" s="116">
        <v>134</v>
      </c>
      <c r="Y45" s="116">
        <v>153</v>
      </c>
      <c r="Z45" s="116">
        <v>168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499</v>
      </c>
      <c r="X46" s="116">
        <v>539</v>
      </c>
      <c r="Y46" s="116">
        <v>547</v>
      </c>
      <c r="Z46" s="116">
        <v>551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746</v>
      </c>
      <c r="X47" s="116">
        <v>853</v>
      </c>
      <c r="Y47" s="116">
        <v>851</v>
      </c>
      <c r="Z47" s="116">
        <v>830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881</v>
      </c>
      <c r="X48" s="116">
        <v>1014</v>
      </c>
      <c r="Y48" s="116">
        <v>1009</v>
      </c>
      <c r="Z48" s="116">
        <v>1020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Gawler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895</v>
      </c>
      <c r="X49" s="116">
        <v>932</v>
      </c>
      <c r="Y49" s="116">
        <v>990</v>
      </c>
      <c r="Z49" s="116">
        <v>985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667</v>
      </c>
      <c r="X50" s="116">
        <v>764</v>
      </c>
      <c r="Y50" s="116">
        <v>815</v>
      </c>
      <c r="Z50" s="116">
        <v>880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739</v>
      </c>
      <c r="X51" s="116">
        <v>746</v>
      </c>
      <c r="Y51" s="116">
        <v>734</v>
      </c>
      <c r="Z51" s="116">
        <v>714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777</v>
      </c>
      <c r="X52" s="116">
        <v>790</v>
      </c>
      <c r="Y52" s="116">
        <v>860</v>
      </c>
      <c r="Z52" s="116">
        <v>843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726</v>
      </c>
      <c r="X53" s="116">
        <v>792</v>
      </c>
      <c r="Y53" s="116">
        <v>825</v>
      </c>
      <c r="Z53" s="116">
        <v>819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778</v>
      </c>
      <c r="X54" s="116">
        <v>768</v>
      </c>
      <c r="Y54" s="116">
        <v>776</v>
      </c>
      <c r="Z54" s="116">
        <v>794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521</v>
      </c>
      <c r="X55" s="116">
        <v>524</v>
      </c>
      <c r="Y55" s="116">
        <v>581</v>
      </c>
      <c r="Z55" s="116">
        <v>568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240</v>
      </c>
      <c r="X56" s="116">
        <v>269</v>
      </c>
      <c r="Y56" s="116">
        <v>277</v>
      </c>
      <c r="Z56" s="116">
        <v>288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55</v>
      </c>
      <c r="X57" s="116">
        <v>72</v>
      </c>
      <c r="Y57" s="116">
        <v>93</v>
      </c>
      <c r="Z57" s="116">
        <v>98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29</v>
      </c>
      <c r="X58" s="116">
        <v>36</v>
      </c>
      <c r="Y58" s="116">
        <v>32</v>
      </c>
      <c r="Z58" s="116">
        <v>28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14</v>
      </c>
      <c r="X59" s="116">
        <v>16</v>
      </c>
      <c r="Y59" s="116">
        <v>19</v>
      </c>
      <c r="Z59" s="116">
        <v>22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21</v>
      </c>
      <c r="X60" s="116">
        <v>15</v>
      </c>
      <c r="Y60" s="116">
        <v>16</v>
      </c>
      <c r="Z60" s="116">
        <v>14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7696</v>
      </c>
      <c r="X61" s="116">
        <v>8270</v>
      </c>
      <c r="Y61" s="116">
        <v>8603</v>
      </c>
      <c r="Z61" s="116">
        <v>8632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2</v>
      </c>
      <c r="X63" s="116">
        <v>5</v>
      </c>
      <c r="Y63" s="116">
        <v>12</v>
      </c>
      <c r="Z63" s="116">
        <v>16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Gawler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186</v>
      </c>
      <c r="X64" s="116">
        <v>166</v>
      </c>
      <c r="Y64" s="116">
        <v>191</v>
      </c>
      <c r="Z64" s="116">
        <v>197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524</v>
      </c>
      <c r="X65" s="116">
        <v>553</v>
      </c>
      <c r="Y65" s="116">
        <v>563</v>
      </c>
      <c r="Z65" s="116">
        <v>577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821</v>
      </c>
      <c r="X66" s="116">
        <v>875</v>
      </c>
      <c r="Y66" s="116">
        <v>910</v>
      </c>
      <c r="Z66" s="116">
        <v>953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782</v>
      </c>
      <c r="X67" s="116">
        <v>830</v>
      </c>
      <c r="Y67" s="116">
        <v>855</v>
      </c>
      <c r="Z67" s="116">
        <v>928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742</v>
      </c>
      <c r="X68" s="116">
        <v>780</v>
      </c>
      <c r="Y68" s="116">
        <v>812</v>
      </c>
      <c r="Z68" s="116">
        <v>811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635</v>
      </c>
      <c r="X69" s="116">
        <v>704</v>
      </c>
      <c r="Y69" s="116">
        <v>757</v>
      </c>
      <c r="Z69" s="116">
        <v>807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710</v>
      </c>
      <c r="X70" s="116">
        <v>744</v>
      </c>
      <c r="Y70" s="116">
        <v>707</v>
      </c>
      <c r="Z70" s="116">
        <v>703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850</v>
      </c>
      <c r="X71" s="116">
        <v>910</v>
      </c>
      <c r="Y71" s="116">
        <v>930</v>
      </c>
      <c r="Z71" s="116">
        <v>952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844</v>
      </c>
      <c r="X72" s="116">
        <v>834</v>
      </c>
      <c r="Y72" s="116">
        <v>865</v>
      </c>
      <c r="Z72" s="116">
        <v>882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767</v>
      </c>
      <c r="X73" s="116">
        <v>814</v>
      </c>
      <c r="Y73" s="116">
        <v>832</v>
      </c>
      <c r="Z73" s="116">
        <v>866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466</v>
      </c>
      <c r="X74" s="116">
        <v>472</v>
      </c>
      <c r="Y74" s="116">
        <v>517</v>
      </c>
      <c r="Z74" s="116">
        <v>542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146</v>
      </c>
      <c r="X75" s="116">
        <v>152</v>
      </c>
      <c r="Y75" s="116">
        <v>183</v>
      </c>
      <c r="Z75" s="116">
        <v>204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56</v>
      </c>
      <c r="X76" s="116">
        <v>66</v>
      </c>
      <c r="Y76" s="116">
        <v>68</v>
      </c>
      <c r="Z76" s="116">
        <v>68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28</v>
      </c>
      <c r="X77" s="116">
        <v>28</v>
      </c>
      <c r="Y77" s="116">
        <v>27</v>
      </c>
      <c r="Z77" s="116">
        <v>30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22</v>
      </c>
      <c r="X78" s="116">
        <v>25</v>
      </c>
      <c r="Y78" s="116">
        <v>23</v>
      </c>
      <c r="Z78" s="116">
        <v>21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10</v>
      </c>
      <c r="X79" s="116">
        <v>11</v>
      </c>
      <c r="Y79" s="116">
        <v>15</v>
      </c>
      <c r="Z79" s="116">
        <v>10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7587</v>
      </c>
      <c r="X80" s="116">
        <v>7970</v>
      </c>
      <c r="Y80" s="116">
        <v>8276</v>
      </c>
      <c r="Z80" s="116">
        <v>8565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Gawler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588</v>
      </c>
      <c r="X83" s="116">
        <v>609</v>
      </c>
      <c r="Y83" s="116">
        <v>617</v>
      </c>
      <c r="Z83" s="116">
        <v>639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530</v>
      </c>
      <c r="X84" s="116">
        <v>559</v>
      </c>
      <c r="Y84" s="116">
        <v>590</v>
      </c>
      <c r="Z84" s="116">
        <v>597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17,197</v>
      </c>
      <c r="D85" s="98">
        <f t="shared" ref="D85:D90" si="4">AD4</f>
        <v>1.8960715767020186E-2</v>
      </c>
      <c r="E85" s="99">
        <f t="shared" ref="E85:E90" si="5">AD4</f>
        <v>1.8960715767020186E-2</v>
      </c>
      <c r="F85" s="98">
        <f t="shared" ref="F85:F90" si="6">AF4</f>
        <v>0.13034047587748132</v>
      </c>
      <c r="G85" s="99">
        <f t="shared" ref="G85:G90" si="7">AF4</f>
        <v>0.13034047587748132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1127</v>
      </c>
      <c r="X85" s="116">
        <v>1176</v>
      </c>
      <c r="Y85" s="116">
        <v>1250</v>
      </c>
      <c r="Z85" s="116">
        <v>1293</v>
      </c>
    </row>
    <row r="86" spans="1:30" ht="15" customHeight="1" x14ac:dyDescent="0.25">
      <c r="A86" s="100" t="s">
        <v>4</v>
      </c>
      <c r="B86" s="51"/>
      <c r="C86" s="101" t="str">
        <f t="shared" si="3"/>
        <v>8,636</v>
      </c>
      <c r="D86" s="98">
        <f t="shared" si="4"/>
        <v>4.1860465116279055E-3</v>
      </c>
      <c r="E86" s="99">
        <f t="shared" si="5"/>
        <v>4.1860465116279055E-3</v>
      </c>
      <c r="F86" s="98">
        <f t="shared" si="6"/>
        <v>0.11865284974093271</v>
      </c>
      <c r="G86" s="99">
        <f t="shared" si="7"/>
        <v>0.11865284974093271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316</v>
      </c>
      <c r="X86" s="116">
        <v>370</v>
      </c>
      <c r="Y86" s="116">
        <v>410</v>
      </c>
      <c r="Z86" s="116">
        <v>412</v>
      </c>
    </row>
    <row r="87" spans="1:30" ht="15" customHeight="1" x14ac:dyDescent="0.25">
      <c r="A87" s="100" t="s">
        <v>5</v>
      </c>
      <c r="B87" s="51"/>
      <c r="C87" s="101" t="str">
        <f t="shared" si="3"/>
        <v>8,566</v>
      </c>
      <c r="D87" s="98">
        <f t="shared" si="4"/>
        <v>3.504108264862249E-2</v>
      </c>
      <c r="E87" s="99">
        <f t="shared" si="5"/>
        <v>3.504108264862249E-2</v>
      </c>
      <c r="F87" s="98">
        <f t="shared" si="6"/>
        <v>0.14335290977042181</v>
      </c>
      <c r="G87" s="99">
        <f t="shared" si="7"/>
        <v>0.14335290977042181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277</v>
      </c>
      <c r="X87" s="116">
        <v>284</v>
      </c>
      <c r="Y87" s="116">
        <v>292</v>
      </c>
      <c r="Z87" s="116">
        <v>308</v>
      </c>
    </row>
    <row r="88" spans="1:30" ht="15" customHeight="1" x14ac:dyDescent="0.25">
      <c r="A88" s="51" t="s">
        <v>6</v>
      </c>
      <c r="B88" s="51"/>
      <c r="C88" s="101" t="str">
        <f t="shared" si="3"/>
        <v>12,620</v>
      </c>
      <c r="D88" s="98">
        <f t="shared" si="4"/>
        <v>1.5939462244405123E-2</v>
      </c>
      <c r="E88" s="99">
        <f t="shared" si="5"/>
        <v>1.5939462244405123E-2</v>
      </c>
      <c r="F88" s="98">
        <f t="shared" si="6"/>
        <v>0.12157838606469951</v>
      </c>
      <c r="G88" s="99">
        <f t="shared" si="7"/>
        <v>0.12157838606469951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313</v>
      </c>
      <c r="X88" s="116">
        <v>349</v>
      </c>
      <c r="Y88" s="116">
        <v>359</v>
      </c>
      <c r="Z88" s="116">
        <v>370</v>
      </c>
    </row>
    <row r="89" spans="1:30" ht="15" customHeight="1" x14ac:dyDescent="0.25">
      <c r="A89" s="51" t="s">
        <v>102</v>
      </c>
      <c r="B89" s="51"/>
      <c r="C89" s="101" t="str">
        <f t="shared" si="3"/>
        <v>$46,134</v>
      </c>
      <c r="D89" s="98">
        <f t="shared" si="4"/>
        <v>2.2240037118799627E-2</v>
      </c>
      <c r="E89" s="99">
        <f t="shared" si="5"/>
        <v>2.2240037118799627E-2</v>
      </c>
      <c r="F89" s="98">
        <f t="shared" si="6"/>
        <v>0.11316290460736655</v>
      </c>
      <c r="G89" s="99">
        <f t="shared" si="7"/>
        <v>0.11316290460736655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708</v>
      </c>
      <c r="X89" s="116">
        <v>728</v>
      </c>
      <c r="Y89" s="116">
        <v>781</v>
      </c>
      <c r="Z89" s="116">
        <v>837</v>
      </c>
    </row>
    <row r="90" spans="1:30" ht="15" customHeight="1" x14ac:dyDescent="0.25">
      <c r="A90" s="51" t="s">
        <v>7</v>
      </c>
      <c r="B90" s="51"/>
      <c r="C90" s="101" t="str">
        <f t="shared" si="3"/>
        <v>$690.6 mil</v>
      </c>
      <c r="D90" s="98">
        <f t="shared" si="4"/>
        <v>3.4284830944974809E-2</v>
      </c>
      <c r="E90" s="99">
        <f t="shared" si="5"/>
        <v>3.4284830944974809E-2</v>
      </c>
      <c r="F90" s="98">
        <f t="shared" si="6"/>
        <v>0.2358657580282153</v>
      </c>
      <c r="G90" s="99">
        <f t="shared" si="7"/>
        <v>0.2358657580282153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802</v>
      </c>
      <c r="X90" s="116">
        <v>867</v>
      </c>
      <c r="Y90" s="116">
        <v>874</v>
      </c>
      <c r="Z90" s="116">
        <v>873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5839</v>
      </c>
      <c r="X91" s="116">
        <v>6098</v>
      </c>
      <c r="Y91" s="116">
        <v>6369</v>
      </c>
      <c r="Z91" s="116">
        <v>6445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391</v>
      </c>
      <c r="X93" s="116">
        <v>429</v>
      </c>
      <c r="Y93" s="116">
        <v>465</v>
      </c>
      <c r="Z93" s="116">
        <v>485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938</v>
      </c>
      <c r="X94" s="116">
        <v>992</v>
      </c>
      <c r="Y94" s="116">
        <v>1043</v>
      </c>
      <c r="Z94" s="116">
        <v>1099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197</v>
      </c>
      <c r="X95" s="116">
        <v>206</v>
      </c>
      <c r="Y95" s="116">
        <v>213</v>
      </c>
      <c r="Z95" s="116">
        <v>228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1037</v>
      </c>
      <c r="X96" s="116">
        <v>1098</v>
      </c>
      <c r="Y96" s="116">
        <v>1140</v>
      </c>
      <c r="Z96" s="116">
        <v>1168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1002</v>
      </c>
      <c r="X97" s="116">
        <v>1087</v>
      </c>
      <c r="Y97" s="116">
        <v>1137</v>
      </c>
      <c r="Z97" s="116">
        <v>1170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657</v>
      </c>
      <c r="X98" s="116">
        <v>659</v>
      </c>
      <c r="Y98" s="116">
        <v>712</v>
      </c>
      <c r="Z98" s="116">
        <v>708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58</v>
      </c>
      <c r="X99" s="116">
        <v>65</v>
      </c>
      <c r="Y99" s="116">
        <v>70</v>
      </c>
      <c r="Z99" s="116">
        <v>75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419</v>
      </c>
      <c r="X100" s="116">
        <v>419</v>
      </c>
      <c r="Y100" s="116">
        <v>438</v>
      </c>
      <c r="Z100" s="116">
        <v>463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5638</v>
      </c>
      <c r="X101" s="116">
        <v>5854</v>
      </c>
      <c r="Y101" s="116">
        <v>6053</v>
      </c>
      <c r="Z101" s="116">
        <v>6178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11362</v>
      </c>
      <c r="X104" s="116">
        <v>12354</v>
      </c>
      <c r="Y104" s="116">
        <v>12775</v>
      </c>
      <c r="Z104" s="116">
        <v>13091</v>
      </c>
      <c r="AB104" s="113" t="str">
        <f>TEXT(Z104,"###,###")</f>
        <v>13,091</v>
      </c>
      <c r="AD104" s="134">
        <f>Z104/($Z$4)*100</f>
        <v>76.123742513229047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2706</v>
      </c>
      <c r="X105" s="116">
        <v>2851</v>
      </c>
      <c r="Y105" s="116">
        <v>2928</v>
      </c>
      <c r="Z105" s="116">
        <v>2989</v>
      </c>
      <c r="AB105" s="113" t="str">
        <f>TEXT(Z105,"###,###")</f>
        <v>2,989</v>
      </c>
      <c r="AD105" s="134">
        <f>Z105/($Z$4)*100</f>
        <v>17.380938535791127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14068</v>
      </c>
      <c r="X106" s="124">
        <v>15205</v>
      </c>
      <c r="Y106" s="124">
        <v>15703</v>
      </c>
      <c r="Z106" s="124">
        <v>16080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1773</v>
      </c>
      <c r="X108" s="116">
        <v>1915</v>
      </c>
      <c r="Y108" s="116">
        <v>2234</v>
      </c>
      <c r="Z108" s="116">
        <v>1952</v>
      </c>
      <c r="AB108" s="113" t="str">
        <f>TEXT(Z108,"###,###")</f>
        <v>1,952</v>
      </c>
      <c r="AD108" s="134">
        <f>Z108/($Z$4)*100</f>
        <v>11.350817002965634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2118</v>
      </c>
      <c r="X109" s="116">
        <v>2439</v>
      </c>
      <c r="Y109" s="116">
        <v>2352</v>
      </c>
      <c r="Z109" s="116">
        <v>2230</v>
      </c>
      <c r="AB109" s="113" t="str">
        <f>TEXT(Z109,"###,###")</f>
        <v>2,230</v>
      </c>
      <c r="AD109" s="134">
        <f>Z109/($Z$4)*100</f>
        <v>12.967378031051927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3184</v>
      </c>
      <c r="X110" s="116">
        <v>3485</v>
      </c>
      <c r="Y110" s="116">
        <v>3573</v>
      </c>
      <c r="Z110" s="116">
        <v>3829</v>
      </c>
      <c r="AB110" s="113" t="str">
        <f>TEXT(Z110,"###,###")</f>
        <v>3,829</v>
      </c>
      <c r="AD110" s="134">
        <f>Z110/($Z$4)*100</f>
        <v>22.265511426411582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6984</v>
      </c>
      <c r="X111" s="116">
        <v>7366</v>
      </c>
      <c r="Y111" s="116">
        <v>7533</v>
      </c>
      <c r="Z111" s="116">
        <v>8066</v>
      </c>
      <c r="AB111" s="113" t="str">
        <f>TEXT(Z111,"###,###")</f>
        <v>8,066</v>
      </c>
      <c r="AD111" s="134">
        <f>Z111/($Z$4)*100</f>
        <v>46.903529685410241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15283</v>
      </c>
      <c r="X112" s="116">
        <v>16240</v>
      </c>
      <c r="Y112" s="116">
        <v>16877</v>
      </c>
      <c r="Z112" s="116">
        <v>17198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41.98</v>
      </c>
      <c r="W118" s="135">
        <v>42.29</v>
      </c>
      <c r="X118" s="135">
        <v>41.23</v>
      </c>
      <c r="Y118" s="135">
        <v>41.27</v>
      </c>
      <c r="Z118" s="135">
        <v>41.26</v>
      </c>
      <c r="AB118" s="113" t="str">
        <f>TEXT(Z118,"##.0")</f>
        <v>41.3</v>
      </c>
    </row>
    <row r="120" spans="19:32" x14ac:dyDescent="0.25">
      <c r="S120" s="105" t="s">
        <v>104</v>
      </c>
      <c r="T120" s="116"/>
      <c r="U120" s="116"/>
      <c r="V120" s="116">
        <v>9897</v>
      </c>
      <c r="W120" s="116">
        <v>10098</v>
      </c>
      <c r="X120" s="116">
        <v>10541</v>
      </c>
      <c r="Y120" s="116">
        <v>10946</v>
      </c>
      <c r="Z120" s="116">
        <v>11139</v>
      </c>
      <c r="AB120" s="113" t="str">
        <f>TEXT(Z120,"###,###")</f>
        <v>11,139</v>
      </c>
    </row>
    <row r="121" spans="19:32" x14ac:dyDescent="0.25">
      <c r="S121" s="105" t="s">
        <v>105</v>
      </c>
      <c r="T121" s="116"/>
      <c r="U121" s="116"/>
      <c r="V121" s="116">
        <v>763</v>
      </c>
      <c r="W121" s="116">
        <v>805</v>
      </c>
      <c r="X121" s="116">
        <v>812</v>
      </c>
      <c r="Y121" s="116">
        <v>848</v>
      </c>
      <c r="Z121" s="116">
        <v>826</v>
      </c>
      <c r="AB121" s="113" t="str">
        <f>TEXT(Z121,"###,###")</f>
        <v>826</v>
      </c>
    </row>
    <row r="122" spans="19:32" x14ac:dyDescent="0.25">
      <c r="S122" s="105" t="s">
        <v>106</v>
      </c>
      <c r="T122" s="116"/>
      <c r="U122" s="116"/>
      <c r="V122" s="116">
        <v>593</v>
      </c>
      <c r="W122" s="116">
        <v>574</v>
      </c>
      <c r="X122" s="116">
        <v>599</v>
      </c>
      <c r="Y122" s="116">
        <v>629</v>
      </c>
      <c r="Z122" s="116">
        <v>653</v>
      </c>
      <c r="AB122" s="113" t="str">
        <f>TEXT(Z122,"###,###")</f>
        <v>653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10490</v>
      </c>
      <c r="W124" s="116">
        <v>10672</v>
      </c>
      <c r="X124" s="116">
        <v>11140</v>
      </c>
      <c r="Y124" s="116">
        <v>11575</v>
      </c>
      <c r="Z124" s="116">
        <v>11792</v>
      </c>
      <c r="AB124" s="113" t="str">
        <f>TEXT(Z124,"###,###")</f>
        <v>11,792</v>
      </c>
      <c r="AD124" s="131">
        <f>Z124/$Z$7*100</f>
        <v>93.438985736925517</v>
      </c>
    </row>
    <row r="125" spans="19:32" x14ac:dyDescent="0.25">
      <c r="S125" s="105" t="s">
        <v>108</v>
      </c>
      <c r="T125" s="116"/>
      <c r="U125" s="116"/>
      <c r="V125" s="116">
        <v>1356</v>
      </c>
      <c r="W125" s="116">
        <v>1379</v>
      </c>
      <c r="X125" s="116">
        <v>1411</v>
      </c>
      <c r="Y125" s="116">
        <v>1477</v>
      </c>
      <c r="Z125" s="116">
        <v>1479</v>
      </c>
      <c r="AB125" s="113" t="str">
        <f>TEXT(Z125,"###,###")</f>
        <v>1,479</v>
      </c>
      <c r="AD125" s="131">
        <f>Z125/$Z$7*100</f>
        <v>11.719492868462758</v>
      </c>
    </row>
    <row r="127" spans="19:32" x14ac:dyDescent="0.25">
      <c r="S127" s="105" t="s">
        <v>109</v>
      </c>
      <c r="T127" s="116"/>
      <c r="U127" s="116"/>
      <c r="V127" s="116">
        <v>5773</v>
      </c>
      <c r="W127" s="116">
        <v>5840</v>
      </c>
      <c r="X127" s="116">
        <v>6098</v>
      </c>
      <c r="Y127" s="116">
        <v>6368</v>
      </c>
      <c r="Z127" s="116">
        <v>6445</v>
      </c>
      <c r="AB127" s="113" t="str">
        <f>TEXT(Z127,"###,###")</f>
        <v>6,445</v>
      </c>
      <c r="AD127" s="131">
        <f>Z127/$Z$7*100</f>
        <v>51.069730586370845</v>
      </c>
    </row>
    <row r="128" spans="19:32" x14ac:dyDescent="0.25">
      <c r="S128" s="105" t="s">
        <v>110</v>
      </c>
      <c r="T128" s="116"/>
      <c r="U128" s="116"/>
      <c r="V128" s="116">
        <v>5480</v>
      </c>
      <c r="W128" s="116">
        <v>5637</v>
      </c>
      <c r="X128" s="116">
        <v>5854</v>
      </c>
      <c r="Y128" s="116">
        <v>6057</v>
      </c>
      <c r="Z128" s="116">
        <v>6174</v>
      </c>
      <c r="AB128" s="113" t="str">
        <f>TEXT(Z128,"###,###")</f>
        <v>6,174</v>
      </c>
      <c r="AD128" s="131">
        <f>Z128/$Z$7*100</f>
        <v>48.922345483359749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96C2FC7-14B9-47AE-BD47-2683ED4FFAD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71B34420-BD3D-4900-9DDF-1966240654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D54A618B-1500-4415-92A9-6275F9C57E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402584DE-6E0F-43F7-86BF-C30E0BA081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1A8E0-D64F-4599-A86D-E30147D3F35A}">
  <sheetPr codeName="Sheet8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Goyder</v>
      </c>
      <c r="T1" s="103"/>
      <c r="U1" s="103"/>
      <c r="V1" s="103"/>
      <c r="W1" s="103"/>
      <c r="X1" s="103"/>
      <c r="Y1" s="104" t="str">
        <f>Y3</f>
        <v>10.21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134</v>
      </c>
      <c r="Y3" s="109" t="s">
        <v>221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10.21 Goyder,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2378</v>
      </c>
      <c r="W4" s="112">
        <v>2367</v>
      </c>
      <c r="X4" s="112">
        <v>2760</v>
      </c>
      <c r="Y4" s="112">
        <v>3267</v>
      </c>
      <c r="Z4" s="112">
        <v>2883</v>
      </c>
      <c r="AB4" s="113" t="str">
        <f>TEXT(Z4,"###,###")</f>
        <v>2,883</v>
      </c>
      <c r="AD4" s="114">
        <f>Z4/Y4-1</f>
        <v>-0.11753902662993576</v>
      </c>
      <c r="AF4" s="114">
        <f>Z4/V4-1</f>
        <v>0.21236333052985712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1310</v>
      </c>
      <c r="W5" s="112">
        <v>1324</v>
      </c>
      <c r="X5" s="112">
        <v>1591</v>
      </c>
      <c r="Y5" s="112">
        <v>1890</v>
      </c>
      <c r="Z5" s="112">
        <v>1639</v>
      </c>
      <c r="AB5" s="113" t="str">
        <f>TEXT(Z5,"###,###")</f>
        <v>1,639</v>
      </c>
      <c r="AD5" s="114">
        <f t="shared" ref="AD5:AD9" si="0">Z5/Y5-1</f>
        <v>-0.13280423280423281</v>
      </c>
      <c r="AF5" s="114">
        <f t="shared" ref="AF5:AF9" si="1">Z5/V5-1</f>
        <v>0.25114503816793898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1075</v>
      </c>
      <c r="W6" s="112">
        <v>1046</v>
      </c>
      <c r="X6" s="112">
        <v>1169</v>
      </c>
      <c r="Y6" s="112">
        <v>1379</v>
      </c>
      <c r="Z6" s="112">
        <v>1248</v>
      </c>
      <c r="AB6" s="113" t="str">
        <f>TEXT(Z6,"###,###")</f>
        <v>1,248</v>
      </c>
      <c r="AD6" s="114">
        <f t="shared" si="0"/>
        <v>-9.499637418419149E-2</v>
      </c>
      <c r="AF6" s="114">
        <f t="shared" si="1"/>
        <v>0.16093023255813943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1546</v>
      </c>
      <c r="W7" s="112">
        <v>1537</v>
      </c>
      <c r="X7" s="112">
        <v>1766</v>
      </c>
      <c r="Y7" s="112">
        <v>2064</v>
      </c>
      <c r="Z7" s="112">
        <v>1858</v>
      </c>
      <c r="AB7" s="113" t="str">
        <f>TEXT(Z7,"###,###")</f>
        <v>1,858</v>
      </c>
      <c r="AD7" s="114">
        <f t="shared" si="0"/>
        <v>-9.9806201550387552E-2</v>
      </c>
      <c r="AF7" s="114">
        <f t="shared" si="1"/>
        <v>0.20181112548512292</v>
      </c>
    </row>
    <row r="8" spans="1:32" ht="17.25" customHeight="1" x14ac:dyDescent="0.25">
      <c r="A8" s="66" t="s">
        <v>13</v>
      </c>
      <c r="B8" s="67"/>
      <c r="C8" s="31"/>
      <c r="D8" s="68" t="str">
        <f>AB4</f>
        <v>2,883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1,858</v>
      </c>
      <c r="P8" s="69"/>
      <c r="S8" s="111" t="s">
        <v>87</v>
      </c>
      <c r="T8" s="112"/>
      <c r="U8" s="112"/>
      <c r="V8" s="112">
        <v>26118.13</v>
      </c>
      <c r="W8" s="112">
        <v>26519.69</v>
      </c>
      <c r="X8" s="112">
        <v>25830.240000000002</v>
      </c>
      <c r="Y8" s="112">
        <v>28041.51</v>
      </c>
      <c r="Z8" s="112">
        <v>29962</v>
      </c>
      <c r="AB8" s="113" t="str">
        <f>TEXT(Z8,"$###,###")</f>
        <v>$29,962</v>
      </c>
      <c r="AD8" s="114">
        <f t="shared" si="0"/>
        <v>6.8487396006848389E-2</v>
      </c>
      <c r="AF8" s="114">
        <f t="shared" si="1"/>
        <v>0.14717248133767602</v>
      </c>
    </row>
    <row r="9" spans="1:32" x14ac:dyDescent="0.25">
      <c r="A9" s="32" t="s">
        <v>15</v>
      </c>
      <c r="B9" s="73"/>
      <c r="C9" s="74"/>
      <c r="D9" s="75">
        <f>AD104</f>
        <v>62.261533125216786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54.73627556512379</v>
      </c>
      <c r="P9" s="76" t="s">
        <v>88</v>
      </c>
      <c r="S9" s="111" t="s">
        <v>7</v>
      </c>
      <c r="T9" s="112"/>
      <c r="U9" s="112"/>
      <c r="V9" s="112">
        <v>62465507</v>
      </c>
      <c r="W9" s="112">
        <v>63959056</v>
      </c>
      <c r="X9" s="112">
        <v>76737710</v>
      </c>
      <c r="Y9" s="112">
        <v>95289544</v>
      </c>
      <c r="Z9" s="112">
        <v>75940359</v>
      </c>
      <c r="AB9" s="113" t="str">
        <f>TEXT(Z9/1000000,"$#,###.0")&amp;" mil"</f>
        <v>$75.9 mil</v>
      </c>
      <c r="AD9" s="114">
        <f t="shared" si="0"/>
        <v>-0.20305674880761315</v>
      </c>
      <c r="AF9" s="114">
        <f t="shared" si="1"/>
        <v>0.21571668344899519</v>
      </c>
    </row>
    <row r="10" spans="1:32" x14ac:dyDescent="0.25">
      <c r="A10" s="32" t="s">
        <v>18</v>
      </c>
      <c r="B10" s="73"/>
      <c r="C10" s="74"/>
      <c r="D10" s="75">
        <f>AD105</f>
        <v>12.833853624696498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44.940796555435952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80.247578040904202</v>
      </c>
      <c r="P11" s="76" t="s">
        <v>88</v>
      </c>
      <c r="S11" s="111" t="s">
        <v>30</v>
      </c>
      <c r="T11" s="116"/>
      <c r="U11" s="116"/>
      <c r="V11" s="116">
        <v>1825</v>
      </c>
      <c r="W11" s="116">
        <v>1822</v>
      </c>
      <c r="X11" s="116">
        <v>2151</v>
      </c>
      <c r="Y11" s="116">
        <v>2481</v>
      </c>
      <c r="Z11" s="116">
        <v>2283</v>
      </c>
    </row>
    <row r="12" spans="1:32" ht="28.5" customHeight="1" x14ac:dyDescent="0.25">
      <c r="A12" s="32" t="s">
        <v>20</v>
      </c>
      <c r="B12" s="74"/>
      <c r="C12" s="74"/>
      <c r="D12" s="75">
        <f>AD108</f>
        <v>17.620534165799516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32.61571582346609</v>
      </c>
      <c r="P12" s="76" t="s">
        <v>88</v>
      </c>
      <c r="S12" s="111" t="s">
        <v>31</v>
      </c>
      <c r="T12" s="116"/>
      <c r="U12" s="116"/>
      <c r="V12" s="116">
        <v>556</v>
      </c>
      <c r="W12" s="116">
        <v>544</v>
      </c>
      <c r="X12" s="116">
        <v>609</v>
      </c>
      <c r="Y12" s="116">
        <v>787</v>
      </c>
      <c r="Z12" s="116">
        <v>608</v>
      </c>
    </row>
    <row r="13" spans="1:32" ht="15" customHeight="1" x14ac:dyDescent="0.25">
      <c r="A13" s="32" t="s">
        <v>21</v>
      </c>
      <c r="B13" s="74"/>
      <c r="C13" s="74"/>
      <c r="D13" s="75">
        <f>AD109</f>
        <v>19.216094346167186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45.8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17.412417620534164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16.981132075471699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20.846340617412416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83.018867924528308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837</v>
      </c>
      <c r="Z15" s="116">
        <v>757</v>
      </c>
      <c r="AB15" s="121">
        <f t="shared" ref="AB15:AB34" si="2">IF(Z15="np",0,Z15/$Z$34)</f>
        <v>0.26220990647731207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22</v>
      </c>
      <c r="Z16" s="116">
        <v>15</v>
      </c>
      <c r="AB16" s="121">
        <f t="shared" si="2"/>
        <v>5.1957048839625913E-3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278</v>
      </c>
      <c r="Z17" s="116">
        <v>239</v>
      </c>
      <c r="AB17" s="121">
        <f t="shared" si="2"/>
        <v>8.2784897817803946E-2</v>
      </c>
    </row>
    <row r="18" spans="1:28" x14ac:dyDescent="0.25">
      <c r="A18" s="65" t="str">
        <f>$S$1&amp;" ("&amp;$V$2&amp;" to "&amp;$Z$2&amp;")"</f>
        <v>Goyder (2014-15 to 2018-19)</v>
      </c>
      <c r="B18" s="65"/>
      <c r="C18" s="65"/>
      <c r="D18" s="65"/>
      <c r="E18" s="65"/>
      <c r="F18" s="65"/>
      <c r="G18" s="65" t="str">
        <f>$S$1&amp;" ("&amp;$V$2&amp;" to "&amp;$Z$2&amp;")"</f>
        <v>Goyder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12</v>
      </c>
      <c r="Z18" s="116">
        <v>9</v>
      </c>
      <c r="AB18" s="121">
        <f t="shared" si="2"/>
        <v>3.1174229303775544E-3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129</v>
      </c>
      <c r="Z19" s="116">
        <v>125</v>
      </c>
      <c r="AB19" s="121">
        <f t="shared" si="2"/>
        <v>4.3297540699688261E-2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71</v>
      </c>
      <c r="Z20" s="116">
        <v>86</v>
      </c>
      <c r="AB20" s="121">
        <f t="shared" si="2"/>
        <v>2.9788708001385521E-2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203</v>
      </c>
      <c r="Z21" s="116">
        <v>178</v>
      </c>
      <c r="AB21" s="121">
        <f t="shared" si="2"/>
        <v>6.165569795635608E-2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94</v>
      </c>
      <c r="Z22" s="116">
        <v>103</v>
      </c>
      <c r="AB22" s="121">
        <f t="shared" si="2"/>
        <v>3.5677173536543122E-2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127</v>
      </c>
      <c r="Z23" s="116">
        <v>109</v>
      </c>
      <c r="AB23" s="121">
        <f t="shared" si="2"/>
        <v>3.7755455490128161E-2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5</v>
      </c>
      <c r="Z24" s="116">
        <v>4</v>
      </c>
      <c r="AB24" s="121">
        <f t="shared" si="2"/>
        <v>1.3855213023900243E-3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49</v>
      </c>
      <c r="Z25" s="116">
        <v>36</v>
      </c>
      <c r="AB25" s="121">
        <f t="shared" si="2"/>
        <v>1.2469691721510218E-2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42</v>
      </c>
      <c r="Z26" s="116">
        <v>30</v>
      </c>
      <c r="AB26" s="121">
        <f t="shared" si="2"/>
        <v>1.0391409767925183E-2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87</v>
      </c>
      <c r="Z27" s="116">
        <v>89</v>
      </c>
      <c r="AB27" s="121">
        <f t="shared" si="2"/>
        <v>3.082784897817804E-2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135</v>
      </c>
      <c r="Z28" s="116">
        <v>141</v>
      </c>
      <c r="AB28" s="121">
        <f t="shared" si="2"/>
        <v>4.8839625909248355E-2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127</v>
      </c>
      <c r="Z29" s="116">
        <v>126</v>
      </c>
      <c r="AB29" s="121">
        <f t="shared" si="2"/>
        <v>4.3643921025285762E-2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187</v>
      </c>
      <c r="Z30" s="116">
        <v>171</v>
      </c>
      <c r="AB30" s="121">
        <f t="shared" si="2"/>
        <v>5.9231035677173534E-2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199</v>
      </c>
      <c r="Z31" s="116">
        <v>177</v>
      </c>
      <c r="AB31" s="121">
        <f t="shared" si="2"/>
        <v>6.1309317630758572E-2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23</v>
      </c>
      <c r="Z32" s="116">
        <v>19</v>
      </c>
      <c r="AB32" s="121">
        <f t="shared" si="2"/>
        <v>6.5812261863526155E-3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85</v>
      </c>
      <c r="Z33" s="116">
        <v>61</v>
      </c>
      <c r="AB33" s="121">
        <f t="shared" si="2"/>
        <v>2.1129199861447869E-2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3266</v>
      </c>
      <c r="Z34" s="124">
        <v>2887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1540</v>
      </c>
      <c r="AB37" s="136">
        <f>Z37/Z40*100</f>
        <v>83.018867924528308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315</v>
      </c>
      <c r="AB38" s="136">
        <f>Z38/Z40*100</f>
        <v>16.981132075471699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1855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3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34</v>
      </c>
      <c r="X45" s="116">
        <v>36</v>
      </c>
      <c r="Y45" s="116">
        <v>31</v>
      </c>
      <c r="Z45" s="116">
        <v>28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79</v>
      </c>
      <c r="X46" s="116">
        <v>119</v>
      </c>
      <c r="Y46" s="116">
        <v>107</v>
      </c>
      <c r="Z46" s="116">
        <v>137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101</v>
      </c>
      <c r="X47" s="116">
        <v>148</v>
      </c>
      <c r="Y47" s="116">
        <v>160</v>
      </c>
      <c r="Z47" s="116">
        <v>154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143</v>
      </c>
      <c r="X48" s="116">
        <v>168</v>
      </c>
      <c r="Y48" s="116">
        <v>175</v>
      </c>
      <c r="Z48" s="116">
        <v>176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Goyder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111</v>
      </c>
      <c r="X49" s="116">
        <v>146</v>
      </c>
      <c r="Y49" s="116">
        <v>140</v>
      </c>
      <c r="Z49" s="116">
        <v>134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109</v>
      </c>
      <c r="X50" s="116">
        <v>122</v>
      </c>
      <c r="Y50" s="116">
        <v>120</v>
      </c>
      <c r="Z50" s="116">
        <v>123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95</v>
      </c>
      <c r="X51" s="116">
        <v>107</v>
      </c>
      <c r="Y51" s="116">
        <v>131</v>
      </c>
      <c r="Z51" s="116">
        <v>113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129</v>
      </c>
      <c r="X52" s="116">
        <v>137</v>
      </c>
      <c r="Y52" s="116">
        <v>135</v>
      </c>
      <c r="Z52" s="116">
        <v>138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130</v>
      </c>
      <c r="X53" s="116">
        <v>153</v>
      </c>
      <c r="Y53" s="116">
        <v>170</v>
      </c>
      <c r="Z53" s="116">
        <v>164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142</v>
      </c>
      <c r="X54" s="116">
        <v>175</v>
      </c>
      <c r="Y54" s="116">
        <v>195</v>
      </c>
      <c r="Z54" s="116">
        <v>165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133</v>
      </c>
      <c r="X55" s="116">
        <v>161</v>
      </c>
      <c r="Y55" s="116">
        <v>167</v>
      </c>
      <c r="Z55" s="116">
        <v>145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64</v>
      </c>
      <c r="X56" s="116">
        <v>67</v>
      </c>
      <c r="Y56" s="116">
        <v>110</v>
      </c>
      <c r="Z56" s="116">
        <v>105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18</v>
      </c>
      <c r="X57" s="116">
        <v>25</v>
      </c>
      <c r="Y57" s="116">
        <v>36</v>
      </c>
      <c r="Z57" s="116">
        <v>38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9</v>
      </c>
      <c r="X58" s="116">
        <v>13</v>
      </c>
      <c r="Y58" s="116">
        <v>25</v>
      </c>
      <c r="Z58" s="116">
        <v>14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6</v>
      </c>
      <c r="X59" s="116">
        <v>9</v>
      </c>
      <c r="Y59" s="116">
        <v>13</v>
      </c>
      <c r="Z59" s="116">
        <v>7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6</v>
      </c>
      <c r="X60" s="116">
        <v>0</v>
      </c>
      <c r="Y60" s="116">
        <v>9</v>
      </c>
      <c r="Z60" s="116">
        <v>4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1319</v>
      </c>
      <c r="X61" s="116">
        <v>1591</v>
      </c>
      <c r="Y61" s="116">
        <v>1890</v>
      </c>
      <c r="Z61" s="116">
        <v>1636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Goyder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19</v>
      </c>
      <c r="X64" s="116">
        <v>19</v>
      </c>
      <c r="Y64" s="116">
        <v>22</v>
      </c>
      <c r="Z64" s="116">
        <v>36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60</v>
      </c>
      <c r="X65" s="116">
        <v>61</v>
      </c>
      <c r="Y65" s="116">
        <v>45</v>
      </c>
      <c r="Z65" s="116">
        <v>72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61</v>
      </c>
      <c r="X66" s="116">
        <v>90</v>
      </c>
      <c r="Y66" s="116">
        <v>119</v>
      </c>
      <c r="Z66" s="116">
        <v>87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84</v>
      </c>
      <c r="X67" s="116">
        <v>114</v>
      </c>
      <c r="Y67" s="116">
        <v>132</v>
      </c>
      <c r="Z67" s="116">
        <v>108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58</v>
      </c>
      <c r="X68" s="116">
        <v>73</v>
      </c>
      <c r="Y68" s="116">
        <v>97</v>
      </c>
      <c r="Z68" s="116">
        <v>102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97</v>
      </c>
      <c r="X69" s="116">
        <v>91</v>
      </c>
      <c r="Y69" s="116">
        <v>99</v>
      </c>
      <c r="Z69" s="116">
        <v>85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93</v>
      </c>
      <c r="X70" s="116">
        <v>114</v>
      </c>
      <c r="Y70" s="116">
        <v>125</v>
      </c>
      <c r="Z70" s="116">
        <v>118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123</v>
      </c>
      <c r="X71" s="116">
        <v>121</v>
      </c>
      <c r="Y71" s="116">
        <v>152</v>
      </c>
      <c r="Z71" s="116">
        <v>125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124</v>
      </c>
      <c r="X72" s="116">
        <v>130</v>
      </c>
      <c r="Y72" s="116">
        <v>130</v>
      </c>
      <c r="Z72" s="116">
        <v>135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142</v>
      </c>
      <c r="X73" s="116">
        <v>152</v>
      </c>
      <c r="Y73" s="116">
        <v>183</v>
      </c>
      <c r="Z73" s="116">
        <v>145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102</v>
      </c>
      <c r="X74" s="116">
        <v>126</v>
      </c>
      <c r="Y74" s="116">
        <v>130</v>
      </c>
      <c r="Z74" s="116">
        <v>141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40</v>
      </c>
      <c r="X75" s="116">
        <v>34</v>
      </c>
      <c r="Y75" s="116">
        <v>52</v>
      </c>
      <c r="Z75" s="116">
        <v>60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15</v>
      </c>
      <c r="X76" s="116">
        <v>20</v>
      </c>
      <c r="Y76" s="116">
        <v>25</v>
      </c>
      <c r="Z76" s="116">
        <v>12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13</v>
      </c>
      <c r="X77" s="116">
        <v>13</v>
      </c>
      <c r="Y77" s="116">
        <v>23</v>
      </c>
      <c r="Z77" s="116">
        <v>16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8</v>
      </c>
      <c r="X78" s="116">
        <v>3</v>
      </c>
      <c r="Y78" s="116">
        <v>9</v>
      </c>
      <c r="Z78" s="116">
        <v>9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4</v>
      </c>
      <c r="Y79" s="116">
        <v>4</v>
      </c>
      <c r="Z79" s="116">
        <v>3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1048</v>
      </c>
      <c r="X80" s="116">
        <v>1169</v>
      </c>
      <c r="Y80" s="116">
        <v>1377</v>
      </c>
      <c r="Z80" s="116">
        <v>1251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Goyder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67</v>
      </c>
      <c r="X83" s="116">
        <v>86</v>
      </c>
      <c r="Y83" s="116">
        <v>101</v>
      </c>
      <c r="Z83" s="116">
        <v>92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39</v>
      </c>
      <c r="X84" s="116">
        <v>40</v>
      </c>
      <c r="Y84" s="116">
        <v>42</v>
      </c>
      <c r="Z84" s="116">
        <v>36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2,883</v>
      </c>
      <c r="D85" s="98">
        <f t="shared" ref="D85:D90" si="4">AD4</f>
        <v>-0.11753902662993576</v>
      </c>
      <c r="E85" s="99">
        <f t="shared" ref="E85:E90" si="5">AD4</f>
        <v>-0.11753902662993576</v>
      </c>
      <c r="F85" s="98">
        <f t="shared" ref="F85:F90" si="6">AF4</f>
        <v>0.21236333052985712</v>
      </c>
      <c r="G85" s="99">
        <f t="shared" ref="G85:G90" si="7">AF4</f>
        <v>0.21236333052985712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141</v>
      </c>
      <c r="X85" s="116">
        <v>158</v>
      </c>
      <c r="Y85" s="116">
        <v>175</v>
      </c>
      <c r="Z85" s="116">
        <v>149</v>
      </c>
    </row>
    <row r="86" spans="1:30" ht="15" customHeight="1" x14ac:dyDescent="0.25">
      <c r="A86" s="100" t="s">
        <v>4</v>
      </c>
      <c r="B86" s="51"/>
      <c r="C86" s="101" t="str">
        <f t="shared" si="3"/>
        <v>1,639</v>
      </c>
      <c r="D86" s="98">
        <f t="shared" si="4"/>
        <v>-0.13280423280423281</v>
      </c>
      <c r="E86" s="99">
        <f t="shared" si="5"/>
        <v>-0.13280423280423281</v>
      </c>
      <c r="F86" s="98">
        <f t="shared" si="6"/>
        <v>0.25114503816793898</v>
      </c>
      <c r="G86" s="99">
        <f t="shared" si="7"/>
        <v>0.25114503816793898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20</v>
      </c>
      <c r="X86" s="116">
        <v>32</v>
      </c>
      <c r="Y86" s="116">
        <v>27</v>
      </c>
      <c r="Z86" s="116">
        <v>32</v>
      </c>
    </row>
    <row r="87" spans="1:30" ht="15" customHeight="1" x14ac:dyDescent="0.25">
      <c r="A87" s="100" t="s">
        <v>5</v>
      </c>
      <c r="B87" s="51"/>
      <c r="C87" s="101" t="str">
        <f t="shared" si="3"/>
        <v>1,248</v>
      </c>
      <c r="D87" s="98">
        <f t="shared" si="4"/>
        <v>-9.499637418419149E-2</v>
      </c>
      <c r="E87" s="99">
        <f t="shared" si="5"/>
        <v>-9.499637418419149E-2</v>
      </c>
      <c r="F87" s="98">
        <f t="shared" si="6"/>
        <v>0.16093023255813943</v>
      </c>
      <c r="G87" s="99">
        <f t="shared" si="7"/>
        <v>0.16093023255813943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12</v>
      </c>
      <c r="X87" s="116">
        <v>17</v>
      </c>
      <c r="Y87" s="116">
        <v>14</v>
      </c>
      <c r="Z87" s="116">
        <v>20</v>
      </c>
    </row>
    <row r="88" spans="1:30" ht="15" customHeight="1" x14ac:dyDescent="0.25">
      <c r="A88" s="51" t="s">
        <v>6</v>
      </c>
      <c r="B88" s="51"/>
      <c r="C88" s="101" t="str">
        <f t="shared" si="3"/>
        <v>1,858</v>
      </c>
      <c r="D88" s="98">
        <f t="shared" si="4"/>
        <v>-9.9806201550387552E-2</v>
      </c>
      <c r="E88" s="99">
        <f t="shared" si="5"/>
        <v>-9.9806201550387552E-2</v>
      </c>
      <c r="F88" s="98">
        <f t="shared" si="6"/>
        <v>0.20181112548512292</v>
      </c>
      <c r="G88" s="99">
        <f t="shared" si="7"/>
        <v>0.20181112548512292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18</v>
      </c>
      <c r="X88" s="116">
        <v>21</v>
      </c>
      <c r="Y88" s="116">
        <v>23</v>
      </c>
      <c r="Z88" s="116">
        <v>32</v>
      </c>
    </row>
    <row r="89" spans="1:30" ht="15" customHeight="1" x14ac:dyDescent="0.25">
      <c r="A89" s="51" t="s">
        <v>102</v>
      </c>
      <c r="B89" s="51"/>
      <c r="C89" s="101" t="str">
        <f t="shared" si="3"/>
        <v>$29,962</v>
      </c>
      <c r="D89" s="98">
        <f t="shared" si="4"/>
        <v>6.8487396006848389E-2</v>
      </c>
      <c r="E89" s="99">
        <f t="shared" si="5"/>
        <v>6.8487396006848389E-2</v>
      </c>
      <c r="F89" s="98">
        <f t="shared" si="6"/>
        <v>0.14717248133767602</v>
      </c>
      <c r="G89" s="99">
        <f t="shared" si="7"/>
        <v>0.14717248133767602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77</v>
      </c>
      <c r="X89" s="116">
        <v>88</v>
      </c>
      <c r="Y89" s="116">
        <v>115</v>
      </c>
      <c r="Z89" s="116">
        <v>114</v>
      </c>
    </row>
    <row r="90" spans="1:30" ht="15" customHeight="1" x14ac:dyDescent="0.25">
      <c r="A90" s="51" t="s">
        <v>7</v>
      </c>
      <c r="B90" s="51"/>
      <c r="C90" s="101" t="str">
        <f t="shared" si="3"/>
        <v>$75.9 mil</v>
      </c>
      <c r="D90" s="98">
        <f t="shared" si="4"/>
        <v>-0.20305674880761315</v>
      </c>
      <c r="E90" s="99">
        <f t="shared" si="5"/>
        <v>-0.20305674880761315</v>
      </c>
      <c r="F90" s="98">
        <f t="shared" si="6"/>
        <v>0.21571668344899519</v>
      </c>
      <c r="G90" s="99">
        <f t="shared" si="7"/>
        <v>0.21571668344899519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174</v>
      </c>
      <c r="X90" s="116">
        <v>204</v>
      </c>
      <c r="Y90" s="116">
        <v>242</v>
      </c>
      <c r="Z90" s="116">
        <v>237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839</v>
      </c>
      <c r="X91" s="116">
        <v>974</v>
      </c>
      <c r="Y91" s="116">
        <v>1157</v>
      </c>
      <c r="Z91" s="116">
        <v>1018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31</v>
      </c>
      <c r="X93" s="116">
        <v>50</v>
      </c>
      <c r="Y93" s="116">
        <v>53</v>
      </c>
      <c r="Z93" s="116">
        <v>44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98</v>
      </c>
      <c r="X94" s="116">
        <v>111</v>
      </c>
      <c r="Y94" s="116">
        <v>124</v>
      </c>
      <c r="Z94" s="116">
        <v>121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23</v>
      </c>
      <c r="X95" s="116">
        <v>34</v>
      </c>
      <c r="Y95" s="116">
        <v>44</v>
      </c>
      <c r="Z95" s="116">
        <v>40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88</v>
      </c>
      <c r="X96" s="116">
        <v>91</v>
      </c>
      <c r="Y96" s="116">
        <v>109</v>
      </c>
      <c r="Z96" s="116">
        <v>104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95</v>
      </c>
      <c r="X97" s="116">
        <v>111</v>
      </c>
      <c r="Y97" s="116">
        <v>126</v>
      </c>
      <c r="Z97" s="116">
        <v>101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65</v>
      </c>
      <c r="X98" s="116">
        <v>62</v>
      </c>
      <c r="Y98" s="116">
        <v>79</v>
      </c>
      <c r="Z98" s="116">
        <v>74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3</v>
      </c>
      <c r="X99" s="116">
        <v>8</v>
      </c>
      <c r="Y99" s="116">
        <v>8</v>
      </c>
      <c r="Z99" s="116">
        <v>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101</v>
      </c>
      <c r="X100" s="116">
        <v>110</v>
      </c>
      <c r="Y100" s="116">
        <v>111</v>
      </c>
      <c r="Z100" s="116">
        <v>116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697</v>
      </c>
      <c r="X101" s="116">
        <v>792</v>
      </c>
      <c r="Y101" s="116">
        <v>901</v>
      </c>
      <c r="Z101" s="116">
        <v>838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1470</v>
      </c>
      <c r="X104" s="116">
        <v>1806</v>
      </c>
      <c r="Y104" s="116">
        <v>1973</v>
      </c>
      <c r="Z104" s="116">
        <v>1795</v>
      </c>
      <c r="AB104" s="113" t="str">
        <f>TEXT(Z104,"###,###")</f>
        <v>1,795</v>
      </c>
      <c r="AD104" s="134">
        <f>Z104/($Z$4)*100</f>
        <v>62.261533125216786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339</v>
      </c>
      <c r="X105" s="116">
        <v>396</v>
      </c>
      <c r="Y105" s="116">
        <v>424</v>
      </c>
      <c r="Z105" s="116">
        <v>370</v>
      </c>
      <c r="AB105" s="113" t="str">
        <f>TEXT(Z105,"###,###")</f>
        <v>370</v>
      </c>
      <c r="AD105" s="134">
        <f>Z105/($Z$4)*100</f>
        <v>12.833853624696498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1809</v>
      </c>
      <c r="X106" s="124">
        <v>2202</v>
      </c>
      <c r="Y106" s="124">
        <v>2397</v>
      </c>
      <c r="Z106" s="124">
        <v>2165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455</v>
      </c>
      <c r="X108" s="116">
        <v>554</v>
      </c>
      <c r="Y108" s="116">
        <v>659</v>
      </c>
      <c r="Z108" s="116">
        <v>508</v>
      </c>
      <c r="AB108" s="113" t="str">
        <f>TEXT(Z108,"###,###")</f>
        <v>508</v>
      </c>
      <c r="AD108" s="134">
        <f>Z108/($Z$4)*100</f>
        <v>17.620534165799516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430</v>
      </c>
      <c r="X109" s="116">
        <v>569</v>
      </c>
      <c r="Y109" s="116">
        <v>591</v>
      </c>
      <c r="Z109" s="116">
        <v>554</v>
      </c>
      <c r="AB109" s="113" t="str">
        <f>TEXT(Z109,"###,###")</f>
        <v>554</v>
      </c>
      <c r="AD109" s="134">
        <f>Z109/($Z$4)*100</f>
        <v>19.216094346167186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389</v>
      </c>
      <c r="X110" s="116">
        <v>464</v>
      </c>
      <c r="Y110" s="116">
        <v>496</v>
      </c>
      <c r="Z110" s="116">
        <v>502</v>
      </c>
      <c r="AB110" s="113" t="str">
        <f>TEXT(Z110,"###,###")</f>
        <v>502</v>
      </c>
      <c r="AD110" s="134">
        <f>Z110/($Z$4)*100</f>
        <v>17.412417620534164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536</v>
      </c>
      <c r="X111" s="116">
        <v>615</v>
      </c>
      <c r="Y111" s="116">
        <v>656</v>
      </c>
      <c r="Z111" s="116">
        <v>601</v>
      </c>
      <c r="AB111" s="113" t="str">
        <f>TEXT(Z111,"###,###")</f>
        <v>601</v>
      </c>
      <c r="AD111" s="134">
        <f>Z111/($Z$4)*100</f>
        <v>20.846340617412416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2367</v>
      </c>
      <c r="X112" s="116">
        <v>2760</v>
      </c>
      <c r="Y112" s="116">
        <v>3268</v>
      </c>
      <c r="Z112" s="116">
        <v>2884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43.7</v>
      </c>
      <c r="W118" s="135">
        <v>48.64</v>
      </c>
      <c r="X118" s="135">
        <v>45.43</v>
      </c>
      <c r="Y118" s="135">
        <v>46.29</v>
      </c>
      <c r="Z118" s="135">
        <v>45.81</v>
      </c>
      <c r="AB118" s="113" t="str">
        <f>TEXT(Z118,"##.0")</f>
        <v>45.8</v>
      </c>
    </row>
    <row r="120" spans="19:32" x14ac:dyDescent="0.25">
      <c r="S120" s="105" t="s">
        <v>104</v>
      </c>
      <c r="T120" s="116"/>
      <c r="U120" s="116"/>
      <c r="V120" s="116">
        <v>988</v>
      </c>
      <c r="W120" s="116">
        <v>991</v>
      </c>
      <c r="X120" s="116">
        <v>1157</v>
      </c>
      <c r="Y120" s="116">
        <v>1276</v>
      </c>
      <c r="Z120" s="116">
        <v>1250</v>
      </c>
      <c r="AB120" s="113" t="str">
        <f>TEXT(Z120,"###,###")</f>
        <v>1,250</v>
      </c>
    </row>
    <row r="121" spans="19:32" x14ac:dyDescent="0.25">
      <c r="S121" s="105" t="s">
        <v>105</v>
      </c>
      <c r="T121" s="116"/>
      <c r="U121" s="116"/>
      <c r="V121" s="116">
        <v>312</v>
      </c>
      <c r="W121" s="116">
        <v>304</v>
      </c>
      <c r="X121" s="116">
        <v>352</v>
      </c>
      <c r="Y121" s="116">
        <v>489</v>
      </c>
      <c r="Z121" s="116">
        <v>365</v>
      </c>
      <c r="AB121" s="113" t="str">
        <f>TEXT(Z121,"###,###")</f>
        <v>365</v>
      </c>
    </row>
    <row r="122" spans="19:32" x14ac:dyDescent="0.25">
      <c r="S122" s="105" t="s">
        <v>106</v>
      </c>
      <c r="T122" s="116"/>
      <c r="U122" s="116"/>
      <c r="V122" s="116">
        <v>245</v>
      </c>
      <c r="W122" s="116">
        <v>237</v>
      </c>
      <c r="X122" s="116">
        <v>257</v>
      </c>
      <c r="Y122" s="116">
        <v>295</v>
      </c>
      <c r="Z122" s="116">
        <v>241</v>
      </c>
      <c r="AB122" s="113" t="str">
        <f>TEXT(Z122,"###,###")</f>
        <v>241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1233</v>
      </c>
      <c r="W124" s="116">
        <v>1228</v>
      </c>
      <c r="X124" s="116">
        <v>1414</v>
      </c>
      <c r="Y124" s="116">
        <v>1571</v>
      </c>
      <c r="Z124" s="116">
        <v>1491</v>
      </c>
      <c r="AB124" s="113" t="str">
        <f>TEXT(Z124,"###,###")</f>
        <v>1,491</v>
      </c>
      <c r="AD124" s="131">
        <f>Z124/$Z$7*100</f>
        <v>80.247578040904202</v>
      </c>
    </row>
    <row r="125" spans="19:32" x14ac:dyDescent="0.25">
      <c r="S125" s="105" t="s">
        <v>108</v>
      </c>
      <c r="T125" s="116"/>
      <c r="U125" s="116"/>
      <c r="V125" s="116">
        <v>557</v>
      </c>
      <c r="W125" s="116">
        <v>541</v>
      </c>
      <c r="X125" s="116">
        <v>609</v>
      </c>
      <c r="Y125" s="116">
        <v>784</v>
      </c>
      <c r="Z125" s="116">
        <v>606</v>
      </c>
      <c r="AB125" s="113" t="str">
        <f>TEXT(Z125,"###,###")</f>
        <v>606</v>
      </c>
      <c r="AD125" s="131">
        <f>Z125/$Z$7*100</f>
        <v>32.61571582346609</v>
      </c>
    </row>
    <row r="127" spans="19:32" x14ac:dyDescent="0.25">
      <c r="S127" s="105" t="s">
        <v>109</v>
      </c>
      <c r="T127" s="116"/>
      <c r="U127" s="116"/>
      <c r="V127" s="116">
        <v>838</v>
      </c>
      <c r="W127" s="116">
        <v>835</v>
      </c>
      <c r="X127" s="116">
        <v>974</v>
      </c>
      <c r="Y127" s="116">
        <v>1160</v>
      </c>
      <c r="Z127" s="116">
        <v>1017</v>
      </c>
      <c r="AB127" s="113" t="str">
        <f>TEXT(Z127,"###,###")</f>
        <v>1,017</v>
      </c>
      <c r="AD127" s="131">
        <f>Z127/$Z$7*100</f>
        <v>54.73627556512379</v>
      </c>
    </row>
    <row r="128" spans="19:32" x14ac:dyDescent="0.25">
      <c r="S128" s="105" t="s">
        <v>110</v>
      </c>
      <c r="T128" s="116"/>
      <c r="U128" s="116"/>
      <c r="V128" s="116">
        <v>710</v>
      </c>
      <c r="W128" s="116">
        <v>701</v>
      </c>
      <c r="X128" s="116">
        <v>792</v>
      </c>
      <c r="Y128" s="116">
        <v>907</v>
      </c>
      <c r="Z128" s="116">
        <v>835</v>
      </c>
      <c r="AB128" s="113" t="str">
        <f>TEXT(Z128,"###,###")</f>
        <v>835</v>
      </c>
      <c r="AD128" s="131">
        <f>Z128/$Z$7*100</f>
        <v>44.940796555435952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B92CD89-84C9-465A-8725-668185CF17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0771DC91-5EE8-4616-BD75-FC7B352631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16901414-1B65-4ADA-9DE6-FE209AB5486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011F462A-7C90-4648-8652-C521E81EBD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7DF14-2556-4D2D-9BC1-E3185DCF5B2E}">
  <sheetPr codeName="Sheet8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Grant</v>
      </c>
      <c r="T1" s="103"/>
      <c r="U1" s="103"/>
      <c r="V1" s="103"/>
      <c r="W1" s="103"/>
      <c r="X1" s="103"/>
      <c r="Y1" s="104" t="str">
        <f>Y3</f>
        <v>10.22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135</v>
      </c>
      <c r="Y3" s="109" t="s">
        <v>222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10.22 Grant,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4033</v>
      </c>
      <c r="W4" s="112">
        <v>4077</v>
      </c>
      <c r="X4" s="112">
        <v>5213</v>
      </c>
      <c r="Y4" s="112">
        <v>5946</v>
      </c>
      <c r="Z4" s="112">
        <v>6030</v>
      </c>
      <c r="AB4" s="113" t="str">
        <f>TEXT(Z4,"###,###")</f>
        <v>6,030</v>
      </c>
      <c r="AD4" s="114">
        <f>Z4/Y4-1</f>
        <v>1.412714429868811E-2</v>
      </c>
      <c r="AF4" s="114">
        <f>Z4/V4-1</f>
        <v>0.49516488966030248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2129</v>
      </c>
      <c r="W5" s="112">
        <v>2192</v>
      </c>
      <c r="X5" s="112">
        <v>2787</v>
      </c>
      <c r="Y5" s="112">
        <v>3159</v>
      </c>
      <c r="Z5" s="112">
        <v>3170</v>
      </c>
      <c r="AB5" s="113" t="str">
        <f>TEXT(Z5,"###,###")</f>
        <v>3,170</v>
      </c>
      <c r="AD5" s="114">
        <f t="shared" ref="AD5:AD9" si="0">Z5/Y5-1</f>
        <v>3.4821145932257824E-3</v>
      </c>
      <c r="AF5" s="114">
        <f t="shared" ref="AF5:AF9" si="1">Z5/V5-1</f>
        <v>0.48896195396899955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1903</v>
      </c>
      <c r="W6" s="112">
        <v>1889</v>
      </c>
      <c r="X6" s="112">
        <v>2426</v>
      </c>
      <c r="Y6" s="112">
        <v>2787</v>
      </c>
      <c r="Z6" s="112">
        <v>2860</v>
      </c>
      <c r="AB6" s="113" t="str">
        <f>TEXT(Z6,"###,###")</f>
        <v>2,860</v>
      </c>
      <c r="AD6" s="114">
        <f t="shared" si="0"/>
        <v>2.6193039110154359E-2</v>
      </c>
      <c r="AF6" s="114">
        <f t="shared" si="1"/>
        <v>0.50289017341040454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2774</v>
      </c>
      <c r="W7" s="112">
        <v>2790</v>
      </c>
      <c r="X7" s="112">
        <v>3530</v>
      </c>
      <c r="Y7" s="112">
        <v>4065</v>
      </c>
      <c r="Z7" s="112">
        <v>4090</v>
      </c>
      <c r="AB7" s="113" t="str">
        <f>TEXT(Z7,"###,###")</f>
        <v>4,090</v>
      </c>
      <c r="AD7" s="114">
        <f t="shared" si="0"/>
        <v>6.1500615006149228E-3</v>
      </c>
      <c r="AF7" s="114">
        <f t="shared" si="1"/>
        <v>0.47440519105984147</v>
      </c>
    </row>
    <row r="8" spans="1:32" ht="17.25" customHeight="1" x14ac:dyDescent="0.25">
      <c r="A8" s="66" t="s">
        <v>13</v>
      </c>
      <c r="B8" s="67"/>
      <c r="C8" s="31"/>
      <c r="D8" s="68" t="str">
        <f>AB4</f>
        <v>6,030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4,090</v>
      </c>
      <c r="P8" s="69"/>
      <c r="S8" s="111" t="s">
        <v>87</v>
      </c>
      <c r="T8" s="112"/>
      <c r="U8" s="112"/>
      <c r="V8" s="112">
        <v>30410.5</v>
      </c>
      <c r="W8" s="112">
        <v>33587.550000000003</v>
      </c>
      <c r="X8" s="112">
        <v>35219.620000000003</v>
      </c>
      <c r="Y8" s="112">
        <v>37742.769999999997</v>
      </c>
      <c r="Z8" s="112">
        <v>37055.370000000003</v>
      </c>
      <c r="AB8" s="113" t="str">
        <f>TEXT(Z8,"$###,###")</f>
        <v>$37,055</v>
      </c>
      <c r="AD8" s="114">
        <f t="shared" si="0"/>
        <v>-1.8212759688809088E-2</v>
      </c>
      <c r="AF8" s="114">
        <f t="shared" si="1"/>
        <v>0.21850577925387626</v>
      </c>
    </row>
    <row r="9" spans="1:32" x14ac:dyDescent="0.25">
      <c r="A9" s="32" t="s">
        <v>15</v>
      </c>
      <c r="B9" s="73"/>
      <c r="C9" s="74"/>
      <c r="D9" s="75">
        <f>AD104</f>
        <v>68.590381426202313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53.349633251833737</v>
      </c>
      <c r="P9" s="76" t="s">
        <v>88</v>
      </c>
      <c r="S9" s="111" t="s">
        <v>7</v>
      </c>
      <c r="T9" s="112"/>
      <c r="U9" s="112"/>
      <c r="V9" s="112">
        <v>131953557</v>
      </c>
      <c r="W9" s="112">
        <v>139097090</v>
      </c>
      <c r="X9" s="112">
        <v>175160757</v>
      </c>
      <c r="Y9" s="112">
        <v>207391060</v>
      </c>
      <c r="Z9" s="112">
        <v>219210123</v>
      </c>
      <c r="AB9" s="113" t="str">
        <f>TEXT(Z9/1000000,"$#,###.0")&amp;" mil"</f>
        <v>$219.2 mil</v>
      </c>
      <c r="AD9" s="114">
        <f t="shared" si="0"/>
        <v>5.6989259807052495E-2</v>
      </c>
      <c r="AF9" s="114">
        <f t="shared" si="1"/>
        <v>0.66126725178010926</v>
      </c>
    </row>
    <row r="10" spans="1:32" x14ac:dyDescent="0.25">
      <c r="A10" s="32" t="s">
        <v>18</v>
      </c>
      <c r="B10" s="73"/>
      <c r="C10" s="74"/>
      <c r="D10" s="75">
        <f>AD105</f>
        <v>13.747927031509121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46.674816625916868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84.963325183374081</v>
      </c>
      <c r="P11" s="76" t="s">
        <v>88</v>
      </c>
      <c r="S11" s="111" t="s">
        <v>30</v>
      </c>
      <c r="T11" s="116"/>
      <c r="U11" s="116"/>
      <c r="V11" s="116">
        <v>3240</v>
      </c>
      <c r="W11" s="116">
        <v>3292</v>
      </c>
      <c r="X11" s="116">
        <v>4165</v>
      </c>
      <c r="Y11" s="116">
        <v>4702</v>
      </c>
      <c r="Z11" s="116">
        <v>4852</v>
      </c>
    </row>
    <row r="12" spans="1:32" ht="28.5" customHeight="1" x14ac:dyDescent="0.25">
      <c r="A12" s="32" t="s">
        <v>20</v>
      </c>
      <c r="B12" s="74"/>
      <c r="C12" s="74"/>
      <c r="D12" s="75">
        <f>AD108</f>
        <v>16.500829187396352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28.850855745721272</v>
      </c>
      <c r="P12" s="76" t="s">
        <v>88</v>
      </c>
      <c r="S12" s="111" t="s">
        <v>31</v>
      </c>
      <c r="T12" s="116"/>
      <c r="U12" s="116"/>
      <c r="V12" s="116">
        <v>797</v>
      </c>
      <c r="W12" s="116">
        <v>791</v>
      </c>
      <c r="X12" s="116">
        <v>1048</v>
      </c>
      <c r="Y12" s="116">
        <v>1247</v>
      </c>
      <c r="Z12" s="116">
        <v>1180</v>
      </c>
    </row>
    <row r="13" spans="1:32" ht="15" customHeight="1" x14ac:dyDescent="0.25">
      <c r="A13" s="32" t="s">
        <v>21</v>
      </c>
      <c r="B13" s="74"/>
      <c r="C13" s="74"/>
      <c r="D13" s="75">
        <f>AD109</f>
        <v>16.716417910447763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43.5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22.205638474295192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17.872860635696821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26.71641791044776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82.127139364303176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879</v>
      </c>
      <c r="Z15" s="116">
        <v>941</v>
      </c>
      <c r="AB15" s="121">
        <f t="shared" ref="AB15:AB34" si="2">IF(Z15="np",0,Z15/$Z$34)</f>
        <v>0.15607895173328909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25</v>
      </c>
      <c r="Z16" s="116">
        <v>31</v>
      </c>
      <c r="AB16" s="121">
        <f t="shared" si="2"/>
        <v>5.1418145629457618E-3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513</v>
      </c>
      <c r="Z17" s="116">
        <v>452</v>
      </c>
      <c r="AB17" s="121">
        <f t="shared" si="2"/>
        <v>7.4970973627467241E-2</v>
      </c>
    </row>
    <row r="18" spans="1:28" x14ac:dyDescent="0.25">
      <c r="A18" s="65" t="str">
        <f>$S$1&amp;" ("&amp;$V$2&amp;" to "&amp;$Z$2&amp;")"</f>
        <v>Grant (2014-15 to 2018-19)</v>
      </c>
      <c r="B18" s="65"/>
      <c r="C18" s="65"/>
      <c r="D18" s="65"/>
      <c r="E18" s="65"/>
      <c r="F18" s="65"/>
      <c r="G18" s="65" t="str">
        <f>$S$1&amp;" ("&amp;$V$2&amp;" to "&amp;$Z$2&amp;")"</f>
        <v>Grant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33</v>
      </c>
      <c r="Z18" s="116">
        <v>39</v>
      </c>
      <c r="AB18" s="121">
        <f t="shared" si="2"/>
        <v>6.4687344501575721E-3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370</v>
      </c>
      <c r="Z19" s="116">
        <v>333</v>
      </c>
      <c r="AB19" s="121">
        <f t="shared" si="2"/>
        <v>5.5233040305191577E-2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201</v>
      </c>
      <c r="Z20" s="116">
        <v>215</v>
      </c>
      <c r="AB20" s="121">
        <f t="shared" si="2"/>
        <v>3.566097196881738E-2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455</v>
      </c>
      <c r="Z21" s="116">
        <v>460</v>
      </c>
      <c r="AB21" s="121">
        <f t="shared" si="2"/>
        <v>7.6297893514679055E-2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340</v>
      </c>
      <c r="Z22" s="116">
        <v>413</v>
      </c>
      <c r="AB22" s="121">
        <f t="shared" si="2"/>
        <v>6.8502239177309673E-2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211</v>
      </c>
      <c r="Z23" s="116">
        <v>201</v>
      </c>
      <c r="AB23" s="121">
        <f t="shared" si="2"/>
        <v>3.3338862166196713E-2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36</v>
      </c>
      <c r="Z24" s="116">
        <v>37</v>
      </c>
      <c r="AB24" s="121">
        <f t="shared" si="2"/>
        <v>6.1370044783546195E-3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126</v>
      </c>
      <c r="Z25" s="116">
        <v>124</v>
      </c>
      <c r="AB25" s="121">
        <f t="shared" si="2"/>
        <v>2.0567258251783047E-2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120</v>
      </c>
      <c r="Z26" s="116">
        <v>112</v>
      </c>
      <c r="AB26" s="121">
        <f t="shared" si="2"/>
        <v>1.8576878420965334E-2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164</v>
      </c>
      <c r="Z27" s="116">
        <v>190</v>
      </c>
      <c r="AB27" s="121">
        <f t="shared" si="2"/>
        <v>3.1514347321280479E-2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261</v>
      </c>
      <c r="Z28" s="116">
        <v>291</v>
      </c>
      <c r="AB28" s="121">
        <f t="shared" si="2"/>
        <v>4.8266710897329576E-2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188</v>
      </c>
      <c r="Z29" s="116">
        <v>234</v>
      </c>
      <c r="AB29" s="121">
        <f t="shared" si="2"/>
        <v>3.8812406700945427E-2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383</v>
      </c>
      <c r="Z30" s="116">
        <v>385</v>
      </c>
      <c r="AB30" s="121">
        <f t="shared" si="2"/>
        <v>6.3858019572068339E-2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484</v>
      </c>
      <c r="Z31" s="116">
        <v>502</v>
      </c>
      <c r="AB31" s="121">
        <f t="shared" si="2"/>
        <v>8.3264222922541056E-2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139</v>
      </c>
      <c r="Z32" s="116">
        <v>162</v>
      </c>
      <c r="AB32" s="121">
        <f t="shared" si="2"/>
        <v>2.6870127716039145E-2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129</v>
      </c>
      <c r="Z33" s="116">
        <v>133</v>
      </c>
      <c r="AB33" s="121">
        <f t="shared" si="2"/>
        <v>2.2060043124896334E-2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5945</v>
      </c>
      <c r="Z34" s="124">
        <v>6029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3359</v>
      </c>
      <c r="AB37" s="136">
        <f>Z37/Z40*100</f>
        <v>82.127139364303176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731</v>
      </c>
      <c r="AB38" s="136">
        <f>Z38/Z40*100</f>
        <v>17.872860635696821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4090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5</v>
      </c>
      <c r="Y44" s="116">
        <v>11</v>
      </c>
      <c r="Z44" s="116">
        <v>12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80</v>
      </c>
      <c r="X45" s="116">
        <v>99</v>
      </c>
      <c r="Y45" s="116">
        <v>91</v>
      </c>
      <c r="Z45" s="116">
        <v>126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211</v>
      </c>
      <c r="X46" s="116">
        <v>237</v>
      </c>
      <c r="Y46" s="116">
        <v>229</v>
      </c>
      <c r="Z46" s="116">
        <v>234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212</v>
      </c>
      <c r="X47" s="116">
        <v>223</v>
      </c>
      <c r="Y47" s="116">
        <v>248</v>
      </c>
      <c r="Z47" s="116">
        <v>293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183</v>
      </c>
      <c r="X48" s="116">
        <v>257</v>
      </c>
      <c r="Y48" s="116">
        <v>269</v>
      </c>
      <c r="Z48" s="116">
        <v>273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Grant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172</v>
      </c>
      <c r="X49" s="116">
        <v>233</v>
      </c>
      <c r="Y49" s="116">
        <v>241</v>
      </c>
      <c r="Z49" s="116">
        <v>255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185</v>
      </c>
      <c r="X50" s="116">
        <v>211</v>
      </c>
      <c r="Y50" s="116">
        <v>235</v>
      </c>
      <c r="Z50" s="116">
        <v>219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186</v>
      </c>
      <c r="X51" s="116">
        <v>265</v>
      </c>
      <c r="Y51" s="116">
        <v>273</v>
      </c>
      <c r="Z51" s="116">
        <v>265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253</v>
      </c>
      <c r="X52" s="116">
        <v>326</v>
      </c>
      <c r="Y52" s="116">
        <v>351</v>
      </c>
      <c r="Z52" s="116">
        <v>317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215</v>
      </c>
      <c r="X53" s="116">
        <v>281</v>
      </c>
      <c r="Y53" s="116">
        <v>333</v>
      </c>
      <c r="Z53" s="116">
        <v>352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180</v>
      </c>
      <c r="X54" s="116">
        <v>268</v>
      </c>
      <c r="Y54" s="116">
        <v>306</v>
      </c>
      <c r="Z54" s="116">
        <v>311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159</v>
      </c>
      <c r="X55" s="116">
        <v>197</v>
      </c>
      <c r="Y55" s="116">
        <v>250</v>
      </c>
      <c r="Z55" s="116">
        <v>260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96</v>
      </c>
      <c r="X56" s="116">
        <v>111</v>
      </c>
      <c r="Y56" s="116">
        <v>147</v>
      </c>
      <c r="Z56" s="116">
        <v>130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24</v>
      </c>
      <c r="X57" s="116">
        <v>39</v>
      </c>
      <c r="Y57" s="116">
        <v>65</v>
      </c>
      <c r="Z57" s="116">
        <v>73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16</v>
      </c>
      <c r="X58" s="116">
        <v>20</v>
      </c>
      <c r="Y58" s="116">
        <v>33</v>
      </c>
      <c r="Z58" s="116">
        <v>32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11</v>
      </c>
      <c r="X59" s="116">
        <v>7</v>
      </c>
      <c r="Y59" s="116">
        <v>13</v>
      </c>
      <c r="Z59" s="116">
        <v>6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9</v>
      </c>
      <c r="Y60" s="116">
        <v>15</v>
      </c>
      <c r="Z60" s="116">
        <v>11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2190</v>
      </c>
      <c r="X61" s="116">
        <v>2787</v>
      </c>
      <c r="Y61" s="116">
        <v>3158</v>
      </c>
      <c r="Z61" s="116">
        <v>3167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5</v>
      </c>
      <c r="X63" s="116">
        <v>0</v>
      </c>
      <c r="Y63" s="116">
        <v>11</v>
      </c>
      <c r="Z63" s="116">
        <v>12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Grant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70</v>
      </c>
      <c r="X64" s="116">
        <v>88</v>
      </c>
      <c r="Y64" s="116">
        <v>96</v>
      </c>
      <c r="Z64" s="116">
        <v>106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182</v>
      </c>
      <c r="X65" s="116">
        <v>207</v>
      </c>
      <c r="Y65" s="116">
        <v>239</v>
      </c>
      <c r="Z65" s="116">
        <v>204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164</v>
      </c>
      <c r="X66" s="116">
        <v>192</v>
      </c>
      <c r="Y66" s="116">
        <v>213</v>
      </c>
      <c r="Z66" s="116">
        <v>238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146</v>
      </c>
      <c r="X67" s="116">
        <v>186</v>
      </c>
      <c r="Y67" s="116">
        <v>227</v>
      </c>
      <c r="Z67" s="116">
        <v>247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135</v>
      </c>
      <c r="X68" s="116">
        <v>187</v>
      </c>
      <c r="Y68" s="116">
        <v>195</v>
      </c>
      <c r="Z68" s="116">
        <v>222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168</v>
      </c>
      <c r="X69" s="116">
        <v>229</v>
      </c>
      <c r="Y69" s="116">
        <v>238</v>
      </c>
      <c r="Z69" s="116">
        <v>230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205</v>
      </c>
      <c r="X70" s="116">
        <v>247</v>
      </c>
      <c r="Y70" s="116">
        <v>281</v>
      </c>
      <c r="Z70" s="116">
        <v>305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254</v>
      </c>
      <c r="X71" s="116">
        <v>333</v>
      </c>
      <c r="Y71" s="116">
        <v>322</v>
      </c>
      <c r="Z71" s="116">
        <v>324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190</v>
      </c>
      <c r="X72" s="116">
        <v>257</v>
      </c>
      <c r="Y72" s="116">
        <v>324</v>
      </c>
      <c r="Z72" s="116">
        <v>328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170</v>
      </c>
      <c r="X73" s="116">
        <v>219</v>
      </c>
      <c r="Y73" s="116">
        <v>277</v>
      </c>
      <c r="Z73" s="116">
        <v>243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93</v>
      </c>
      <c r="X74" s="116">
        <v>120</v>
      </c>
      <c r="Y74" s="116">
        <v>155</v>
      </c>
      <c r="Z74" s="116">
        <v>189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55</v>
      </c>
      <c r="X75" s="116">
        <v>88</v>
      </c>
      <c r="Y75" s="116">
        <v>111</v>
      </c>
      <c r="Z75" s="116">
        <v>101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28</v>
      </c>
      <c r="X76" s="116">
        <v>48</v>
      </c>
      <c r="Y76" s="116">
        <v>64</v>
      </c>
      <c r="Z76" s="116">
        <v>63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16</v>
      </c>
      <c r="X77" s="116">
        <v>10</v>
      </c>
      <c r="Y77" s="116">
        <v>16</v>
      </c>
      <c r="Z77" s="116">
        <v>30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4</v>
      </c>
      <c r="X78" s="116">
        <v>9</v>
      </c>
      <c r="Y78" s="116">
        <v>16</v>
      </c>
      <c r="Z78" s="116">
        <v>12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4</v>
      </c>
      <c r="X79" s="116">
        <v>0</v>
      </c>
      <c r="Y79" s="116">
        <v>6</v>
      </c>
      <c r="Z79" s="116">
        <v>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1891</v>
      </c>
      <c r="X80" s="116">
        <v>2426</v>
      </c>
      <c r="Y80" s="116">
        <v>2790</v>
      </c>
      <c r="Z80" s="116">
        <v>2865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Grant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128</v>
      </c>
      <c r="X83" s="116">
        <v>157</v>
      </c>
      <c r="Y83" s="116">
        <v>184</v>
      </c>
      <c r="Z83" s="116">
        <v>190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95</v>
      </c>
      <c r="X84" s="116">
        <v>122</v>
      </c>
      <c r="Y84" s="116">
        <v>124</v>
      </c>
      <c r="Z84" s="116">
        <v>136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6,030</v>
      </c>
      <c r="D85" s="98">
        <f t="shared" ref="D85:D90" si="4">AD4</f>
        <v>1.412714429868811E-2</v>
      </c>
      <c r="E85" s="99">
        <f t="shared" ref="E85:E90" si="5">AD4</f>
        <v>1.412714429868811E-2</v>
      </c>
      <c r="F85" s="98">
        <f t="shared" ref="F85:F90" si="6">AF4</f>
        <v>0.49516488966030248</v>
      </c>
      <c r="G85" s="99">
        <f t="shared" ref="G85:G90" si="7">AF4</f>
        <v>0.49516488966030248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263</v>
      </c>
      <c r="X85" s="116">
        <v>347</v>
      </c>
      <c r="Y85" s="116">
        <v>389</v>
      </c>
      <c r="Z85" s="116">
        <v>417</v>
      </c>
    </row>
    <row r="86" spans="1:30" ht="15" customHeight="1" x14ac:dyDescent="0.25">
      <c r="A86" s="100" t="s">
        <v>4</v>
      </c>
      <c r="B86" s="51"/>
      <c r="C86" s="101" t="str">
        <f t="shared" si="3"/>
        <v>3,170</v>
      </c>
      <c r="D86" s="98">
        <f t="shared" si="4"/>
        <v>3.4821145932257824E-3</v>
      </c>
      <c r="E86" s="99">
        <f t="shared" si="5"/>
        <v>3.4821145932257824E-3</v>
      </c>
      <c r="F86" s="98">
        <f t="shared" si="6"/>
        <v>0.48896195396899955</v>
      </c>
      <c r="G86" s="99">
        <f t="shared" si="7"/>
        <v>0.48896195396899955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37</v>
      </c>
      <c r="X86" s="116">
        <v>61</v>
      </c>
      <c r="Y86" s="116">
        <v>67</v>
      </c>
      <c r="Z86" s="116">
        <v>78</v>
      </c>
    </row>
    <row r="87" spans="1:30" ht="15" customHeight="1" x14ac:dyDescent="0.25">
      <c r="A87" s="100" t="s">
        <v>5</v>
      </c>
      <c r="B87" s="51"/>
      <c r="C87" s="101" t="str">
        <f t="shared" si="3"/>
        <v>2,860</v>
      </c>
      <c r="D87" s="98">
        <f t="shared" si="4"/>
        <v>2.6193039110154359E-2</v>
      </c>
      <c r="E87" s="99">
        <f t="shared" si="5"/>
        <v>2.6193039110154359E-2</v>
      </c>
      <c r="F87" s="98">
        <f t="shared" si="6"/>
        <v>0.50289017341040454</v>
      </c>
      <c r="G87" s="99">
        <f t="shared" si="7"/>
        <v>0.50289017341040454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39</v>
      </c>
      <c r="X87" s="116">
        <v>41</v>
      </c>
      <c r="Y87" s="116">
        <v>41</v>
      </c>
      <c r="Z87" s="116">
        <v>41</v>
      </c>
    </row>
    <row r="88" spans="1:30" ht="15" customHeight="1" x14ac:dyDescent="0.25">
      <c r="A88" s="51" t="s">
        <v>6</v>
      </c>
      <c r="B88" s="51"/>
      <c r="C88" s="101" t="str">
        <f t="shared" si="3"/>
        <v>4,090</v>
      </c>
      <c r="D88" s="98">
        <f t="shared" si="4"/>
        <v>6.1500615006149228E-3</v>
      </c>
      <c r="E88" s="99">
        <f t="shared" si="5"/>
        <v>6.1500615006149228E-3</v>
      </c>
      <c r="F88" s="98">
        <f t="shared" si="6"/>
        <v>0.47440519105984147</v>
      </c>
      <c r="G88" s="99">
        <f t="shared" si="7"/>
        <v>0.47440519105984147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60</v>
      </c>
      <c r="X88" s="116">
        <v>85</v>
      </c>
      <c r="Y88" s="116">
        <v>88</v>
      </c>
      <c r="Z88" s="116">
        <v>95</v>
      </c>
    </row>
    <row r="89" spans="1:30" ht="15" customHeight="1" x14ac:dyDescent="0.25">
      <c r="A89" s="51" t="s">
        <v>102</v>
      </c>
      <c r="B89" s="51"/>
      <c r="C89" s="101" t="str">
        <f t="shared" si="3"/>
        <v>$37,055</v>
      </c>
      <c r="D89" s="98">
        <f t="shared" si="4"/>
        <v>-1.8212759688809088E-2</v>
      </c>
      <c r="E89" s="99">
        <f t="shared" si="5"/>
        <v>-1.8212759688809088E-2</v>
      </c>
      <c r="F89" s="98">
        <f t="shared" si="6"/>
        <v>0.21850577925387626</v>
      </c>
      <c r="G89" s="99">
        <f t="shared" si="7"/>
        <v>0.21850577925387626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171</v>
      </c>
      <c r="X89" s="116">
        <v>223</v>
      </c>
      <c r="Y89" s="116">
        <v>249</v>
      </c>
      <c r="Z89" s="116">
        <v>241</v>
      </c>
    </row>
    <row r="90" spans="1:30" ht="15" customHeight="1" x14ac:dyDescent="0.25">
      <c r="A90" s="51" t="s">
        <v>7</v>
      </c>
      <c r="B90" s="51"/>
      <c r="C90" s="101" t="str">
        <f t="shared" si="3"/>
        <v>$219.2 mil</v>
      </c>
      <c r="D90" s="98">
        <f t="shared" si="4"/>
        <v>5.6989259807052495E-2</v>
      </c>
      <c r="E90" s="99">
        <f t="shared" si="5"/>
        <v>5.6989259807052495E-2</v>
      </c>
      <c r="F90" s="98">
        <f t="shared" si="6"/>
        <v>0.66126725178010926</v>
      </c>
      <c r="G90" s="99">
        <f t="shared" si="7"/>
        <v>0.66126725178010926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334</v>
      </c>
      <c r="X90" s="116">
        <v>399</v>
      </c>
      <c r="Y90" s="116">
        <v>471</v>
      </c>
      <c r="Z90" s="116">
        <v>477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1490</v>
      </c>
      <c r="X91" s="116">
        <v>1888</v>
      </c>
      <c r="Y91" s="116">
        <v>2156</v>
      </c>
      <c r="Z91" s="116">
        <v>2180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70</v>
      </c>
      <c r="X93" s="116">
        <v>88</v>
      </c>
      <c r="Y93" s="116">
        <v>110</v>
      </c>
      <c r="Z93" s="116">
        <v>120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180</v>
      </c>
      <c r="X94" s="116">
        <v>236</v>
      </c>
      <c r="Y94" s="116">
        <v>271</v>
      </c>
      <c r="Z94" s="116">
        <v>288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50</v>
      </c>
      <c r="X95" s="116">
        <v>56</v>
      </c>
      <c r="Y95" s="116">
        <v>55</v>
      </c>
      <c r="Z95" s="116">
        <v>75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179</v>
      </c>
      <c r="X96" s="116">
        <v>248</v>
      </c>
      <c r="Y96" s="116">
        <v>299</v>
      </c>
      <c r="Z96" s="116">
        <v>296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220</v>
      </c>
      <c r="X97" s="116">
        <v>296</v>
      </c>
      <c r="Y97" s="116">
        <v>355</v>
      </c>
      <c r="Z97" s="116">
        <v>334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169</v>
      </c>
      <c r="X98" s="116">
        <v>190</v>
      </c>
      <c r="Y98" s="116">
        <v>208</v>
      </c>
      <c r="Z98" s="116">
        <v>216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10</v>
      </c>
      <c r="X99" s="116">
        <v>16</v>
      </c>
      <c r="Y99" s="116">
        <v>15</v>
      </c>
      <c r="Z99" s="116">
        <v>20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145</v>
      </c>
      <c r="X100" s="116">
        <v>177</v>
      </c>
      <c r="Y100" s="116">
        <v>189</v>
      </c>
      <c r="Z100" s="116">
        <v>197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1299</v>
      </c>
      <c r="X101" s="116">
        <v>1642</v>
      </c>
      <c r="Y101" s="116">
        <v>1909</v>
      </c>
      <c r="Z101" s="116">
        <v>1911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2769</v>
      </c>
      <c r="X104" s="116">
        <v>3638</v>
      </c>
      <c r="Y104" s="116">
        <v>3981</v>
      </c>
      <c r="Z104" s="116">
        <v>4136</v>
      </c>
      <c r="AB104" s="113" t="str">
        <f>TEXT(Z104,"###,###")</f>
        <v>4,136</v>
      </c>
      <c r="AD104" s="134">
        <f>Z104/($Z$4)*100</f>
        <v>68.590381426202313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525</v>
      </c>
      <c r="X105" s="116">
        <v>660</v>
      </c>
      <c r="Y105" s="116">
        <v>781</v>
      </c>
      <c r="Z105" s="116">
        <v>829</v>
      </c>
      <c r="AB105" s="113" t="str">
        <f>TEXT(Z105,"###,###")</f>
        <v>829</v>
      </c>
      <c r="AD105" s="134">
        <f>Z105/($Z$4)*100</f>
        <v>13.747927031509121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3294</v>
      </c>
      <c r="X106" s="124">
        <v>4298</v>
      </c>
      <c r="Y106" s="124">
        <v>4762</v>
      </c>
      <c r="Z106" s="124">
        <v>4965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736</v>
      </c>
      <c r="X108" s="116">
        <v>963</v>
      </c>
      <c r="Y108" s="116">
        <v>1103</v>
      </c>
      <c r="Z108" s="116">
        <v>995</v>
      </c>
      <c r="AB108" s="113" t="str">
        <f>TEXT(Z108,"###,###")</f>
        <v>995</v>
      </c>
      <c r="AD108" s="134">
        <f>Z108/($Z$4)*100</f>
        <v>16.500829187396352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675</v>
      </c>
      <c r="X109" s="116">
        <v>980</v>
      </c>
      <c r="Y109" s="116">
        <v>919</v>
      </c>
      <c r="Z109" s="116">
        <v>1008</v>
      </c>
      <c r="AB109" s="113" t="str">
        <f>TEXT(Z109,"###,###")</f>
        <v>1,008</v>
      </c>
      <c r="AD109" s="134">
        <f>Z109/($Z$4)*100</f>
        <v>16.716417910447763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894</v>
      </c>
      <c r="X110" s="116">
        <v>1089</v>
      </c>
      <c r="Y110" s="116">
        <v>1264</v>
      </c>
      <c r="Z110" s="116">
        <v>1339</v>
      </c>
      <c r="AB110" s="113" t="str">
        <f>TEXT(Z110,"###,###")</f>
        <v>1,339</v>
      </c>
      <c r="AD110" s="134">
        <f>Z110/($Z$4)*100</f>
        <v>22.205638474295192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995</v>
      </c>
      <c r="X111" s="116">
        <v>1266</v>
      </c>
      <c r="Y111" s="116">
        <v>1481</v>
      </c>
      <c r="Z111" s="116">
        <v>1611</v>
      </c>
      <c r="AB111" s="113" t="str">
        <f>TEXT(Z111,"###,###")</f>
        <v>1,611</v>
      </c>
      <c r="AD111" s="134">
        <f>Z111/($Z$4)*100</f>
        <v>26.71641791044776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4077</v>
      </c>
      <c r="X112" s="116">
        <v>5213</v>
      </c>
      <c r="Y112" s="116">
        <v>5946</v>
      </c>
      <c r="Z112" s="116">
        <v>6033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43.98</v>
      </c>
      <c r="W118" s="135">
        <v>45.02</v>
      </c>
      <c r="X118" s="135">
        <v>42.93</v>
      </c>
      <c r="Y118" s="135">
        <v>43.72</v>
      </c>
      <c r="Z118" s="135">
        <v>43.49</v>
      </c>
      <c r="AB118" s="113" t="str">
        <f>TEXT(Z118,"##.0")</f>
        <v>43.5</v>
      </c>
    </row>
    <row r="120" spans="19:32" x14ac:dyDescent="0.25">
      <c r="S120" s="105" t="s">
        <v>104</v>
      </c>
      <c r="T120" s="116"/>
      <c r="U120" s="116"/>
      <c r="V120" s="116">
        <v>1983</v>
      </c>
      <c r="W120" s="116">
        <v>2007</v>
      </c>
      <c r="X120" s="116">
        <v>2482</v>
      </c>
      <c r="Y120" s="116">
        <v>2813</v>
      </c>
      <c r="Z120" s="116">
        <v>2911</v>
      </c>
      <c r="AB120" s="113" t="str">
        <f>TEXT(Z120,"###,###")</f>
        <v>2,911</v>
      </c>
    </row>
    <row r="121" spans="19:32" x14ac:dyDescent="0.25">
      <c r="S121" s="105" t="s">
        <v>105</v>
      </c>
      <c r="T121" s="116"/>
      <c r="U121" s="116"/>
      <c r="V121" s="116">
        <v>412</v>
      </c>
      <c r="W121" s="116">
        <v>405</v>
      </c>
      <c r="X121" s="116">
        <v>540</v>
      </c>
      <c r="Y121" s="116">
        <v>681</v>
      </c>
      <c r="Z121" s="116">
        <v>616</v>
      </c>
      <c r="AB121" s="113" t="str">
        <f>TEXT(Z121,"###,###")</f>
        <v>616</v>
      </c>
    </row>
    <row r="122" spans="19:32" x14ac:dyDescent="0.25">
      <c r="S122" s="105" t="s">
        <v>106</v>
      </c>
      <c r="T122" s="116"/>
      <c r="U122" s="116"/>
      <c r="V122" s="116">
        <v>382</v>
      </c>
      <c r="W122" s="116">
        <v>384</v>
      </c>
      <c r="X122" s="116">
        <v>508</v>
      </c>
      <c r="Y122" s="116">
        <v>566</v>
      </c>
      <c r="Z122" s="116">
        <v>564</v>
      </c>
      <c r="AB122" s="113" t="str">
        <f>TEXT(Z122,"###,###")</f>
        <v>564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2365</v>
      </c>
      <c r="W124" s="116">
        <v>2391</v>
      </c>
      <c r="X124" s="116">
        <v>2990</v>
      </c>
      <c r="Y124" s="116">
        <v>3379</v>
      </c>
      <c r="Z124" s="116">
        <v>3475</v>
      </c>
      <c r="AB124" s="113" t="str">
        <f>TEXT(Z124,"###,###")</f>
        <v>3,475</v>
      </c>
      <c r="AD124" s="131">
        <f>Z124/$Z$7*100</f>
        <v>84.963325183374081</v>
      </c>
    </row>
    <row r="125" spans="19:32" x14ac:dyDescent="0.25">
      <c r="S125" s="105" t="s">
        <v>108</v>
      </c>
      <c r="T125" s="116"/>
      <c r="U125" s="116"/>
      <c r="V125" s="116">
        <v>794</v>
      </c>
      <c r="W125" s="116">
        <v>789</v>
      </c>
      <c r="X125" s="116">
        <v>1048</v>
      </c>
      <c r="Y125" s="116">
        <v>1247</v>
      </c>
      <c r="Z125" s="116">
        <v>1180</v>
      </c>
      <c r="AB125" s="113" t="str">
        <f>TEXT(Z125,"###,###")</f>
        <v>1,180</v>
      </c>
      <c r="AD125" s="131">
        <f>Z125/$Z$7*100</f>
        <v>28.850855745721272</v>
      </c>
    </row>
    <row r="127" spans="19:32" x14ac:dyDescent="0.25">
      <c r="S127" s="105" t="s">
        <v>109</v>
      </c>
      <c r="T127" s="116"/>
      <c r="U127" s="116"/>
      <c r="V127" s="116">
        <v>1497</v>
      </c>
      <c r="W127" s="116">
        <v>1493</v>
      </c>
      <c r="X127" s="116">
        <v>1888</v>
      </c>
      <c r="Y127" s="116">
        <v>2158</v>
      </c>
      <c r="Z127" s="116">
        <v>2182</v>
      </c>
      <c r="AB127" s="113" t="str">
        <f>TEXT(Z127,"###,###")</f>
        <v>2,182</v>
      </c>
      <c r="AD127" s="131">
        <f>Z127/$Z$7*100</f>
        <v>53.349633251833737</v>
      </c>
    </row>
    <row r="128" spans="19:32" x14ac:dyDescent="0.25">
      <c r="S128" s="105" t="s">
        <v>110</v>
      </c>
      <c r="T128" s="116"/>
      <c r="U128" s="116"/>
      <c r="V128" s="116">
        <v>1280</v>
      </c>
      <c r="W128" s="116">
        <v>1300</v>
      </c>
      <c r="X128" s="116">
        <v>1642</v>
      </c>
      <c r="Y128" s="116">
        <v>1903</v>
      </c>
      <c r="Z128" s="116">
        <v>1909</v>
      </c>
      <c r="AB128" s="113" t="str">
        <f>TEXT(Z128,"###,###")</f>
        <v>1,909</v>
      </c>
      <c r="AD128" s="131">
        <f>Z128/$Z$7*100</f>
        <v>46.674816625916868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A811058-8228-4D41-924D-0D140C5B90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EB918465-9BB0-417D-BD4D-0E07CDEB56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21BC13FB-5922-4D3E-BADD-CFBCACAA86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84BDBE54-3FD1-4CF0-B255-59B956201F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84852-AEFC-4826-BD86-679B7464D690}">
  <sheetPr codeName="Sheet8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Holdfast Bay</v>
      </c>
      <c r="T1" s="103"/>
      <c r="U1" s="103"/>
      <c r="V1" s="103"/>
      <c r="W1" s="103"/>
      <c r="X1" s="103"/>
      <c r="Y1" s="104" t="str">
        <f>Y3</f>
        <v>10.23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136</v>
      </c>
      <c r="Y3" s="109" t="s">
        <v>223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10.23 Holdfast Bay,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28266</v>
      </c>
      <c r="W4" s="112">
        <v>27857</v>
      </c>
      <c r="X4" s="112">
        <v>28300</v>
      </c>
      <c r="Y4" s="112">
        <v>28910</v>
      </c>
      <c r="Z4" s="112">
        <v>29084</v>
      </c>
      <c r="AB4" s="113" t="str">
        <f>TEXT(Z4,"###,###")</f>
        <v>29,084</v>
      </c>
      <c r="AD4" s="114">
        <f>Z4/Y4-1</f>
        <v>6.018678657903731E-3</v>
      </c>
      <c r="AF4" s="114">
        <f>Z4/V4-1</f>
        <v>2.8939361777400308E-2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13777</v>
      </c>
      <c r="W5" s="112">
        <v>13602</v>
      </c>
      <c r="X5" s="112">
        <v>13871</v>
      </c>
      <c r="Y5" s="112">
        <v>14096</v>
      </c>
      <c r="Z5" s="112">
        <v>14176</v>
      </c>
      <c r="AB5" s="113" t="str">
        <f>TEXT(Z5,"###,###")</f>
        <v>14,176</v>
      </c>
      <c r="AD5" s="114">
        <f t="shared" ref="AD5:AD9" si="0">Z5/Y5-1</f>
        <v>5.6753688989783502E-3</v>
      </c>
      <c r="AF5" s="114">
        <f t="shared" ref="AF5:AF9" si="1">Z5/V5-1</f>
        <v>2.8961312332147715E-2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14489</v>
      </c>
      <c r="W6" s="112">
        <v>14255</v>
      </c>
      <c r="X6" s="112">
        <v>14429</v>
      </c>
      <c r="Y6" s="112">
        <v>14814</v>
      </c>
      <c r="Z6" s="112">
        <v>14913</v>
      </c>
      <c r="AB6" s="113" t="str">
        <f>TEXT(Z6,"###,###")</f>
        <v>14,913</v>
      </c>
      <c r="AD6" s="114">
        <f t="shared" si="0"/>
        <v>6.6828675577157437E-3</v>
      </c>
      <c r="AF6" s="114">
        <f t="shared" si="1"/>
        <v>2.926357926703016E-2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20312</v>
      </c>
      <c r="W7" s="112">
        <v>20108</v>
      </c>
      <c r="X7" s="112">
        <v>20189</v>
      </c>
      <c r="Y7" s="112">
        <v>20521</v>
      </c>
      <c r="Z7" s="112">
        <v>20591</v>
      </c>
      <c r="AB7" s="113" t="str">
        <f>TEXT(Z7,"###,###")</f>
        <v>20,591</v>
      </c>
      <c r="AD7" s="114">
        <f t="shared" si="0"/>
        <v>3.411139808001451E-3</v>
      </c>
      <c r="AF7" s="114">
        <f t="shared" si="1"/>
        <v>1.3735722725482402E-2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29,084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20,591</v>
      </c>
      <c r="P8" s="69"/>
      <c r="S8" s="111" t="s">
        <v>87</v>
      </c>
      <c r="T8" s="112"/>
      <c r="U8" s="112"/>
      <c r="V8" s="112">
        <v>42458.87</v>
      </c>
      <c r="W8" s="112">
        <v>43764.34</v>
      </c>
      <c r="X8" s="112">
        <v>44342.48</v>
      </c>
      <c r="Y8" s="112">
        <v>46674.38</v>
      </c>
      <c r="Z8" s="112">
        <v>47920.5</v>
      </c>
      <c r="AB8" s="113" t="str">
        <f>TEXT(Z8,"$###,###")</f>
        <v>$47,921</v>
      </c>
      <c r="AD8" s="114">
        <f t="shared" si="0"/>
        <v>2.6698158604356426E-2</v>
      </c>
      <c r="AF8" s="114">
        <f t="shared" si="1"/>
        <v>0.12863342806815159</v>
      </c>
    </row>
    <row r="9" spans="1:32" x14ac:dyDescent="0.25">
      <c r="A9" s="32" t="s">
        <v>15</v>
      </c>
      <c r="B9" s="73"/>
      <c r="C9" s="74"/>
      <c r="D9" s="75">
        <f>AD104</f>
        <v>71.238481639389349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49.783886163858</v>
      </c>
      <c r="P9" s="76" t="s">
        <v>88</v>
      </c>
      <c r="S9" s="111" t="s">
        <v>7</v>
      </c>
      <c r="T9" s="112"/>
      <c r="U9" s="112"/>
      <c r="V9" s="112">
        <v>1234915515</v>
      </c>
      <c r="W9" s="112">
        <v>1257088821</v>
      </c>
      <c r="X9" s="112">
        <v>1281199045</v>
      </c>
      <c r="Y9" s="112">
        <v>1347530366</v>
      </c>
      <c r="Z9" s="112">
        <v>1390414245</v>
      </c>
      <c r="AB9" s="113" t="str">
        <f>TEXT(Z9/1000000,"$#,###.0")&amp;" mil"</f>
        <v>$1,390.4 mil</v>
      </c>
      <c r="AD9" s="114">
        <f t="shared" si="0"/>
        <v>3.1824053900392668E-2</v>
      </c>
      <c r="AF9" s="114">
        <f t="shared" si="1"/>
        <v>0.12591851678209753</v>
      </c>
    </row>
    <row r="10" spans="1:32" x14ac:dyDescent="0.25">
      <c r="A10" s="32" t="s">
        <v>18</v>
      </c>
      <c r="B10" s="73"/>
      <c r="C10" s="74"/>
      <c r="D10" s="75">
        <f>AD105</f>
        <v>21.338192820794937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50.235539798941289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92.064494196493612</v>
      </c>
      <c r="P11" s="76" t="s">
        <v>88</v>
      </c>
      <c r="S11" s="111" t="s">
        <v>30</v>
      </c>
      <c r="T11" s="116"/>
      <c r="U11" s="116"/>
      <c r="V11" s="116">
        <v>25395</v>
      </c>
      <c r="W11" s="116">
        <v>24886</v>
      </c>
      <c r="X11" s="116">
        <v>25283</v>
      </c>
      <c r="Y11" s="116">
        <v>25854</v>
      </c>
      <c r="Z11" s="116">
        <v>25857</v>
      </c>
    </row>
    <row r="12" spans="1:32" ht="28.5" customHeight="1" x14ac:dyDescent="0.25">
      <c r="A12" s="32" t="s">
        <v>20</v>
      </c>
      <c r="B12" s="74"/>
      <c r="C12" s="74"/>
      <c r="D12" s="75">
        <f>AD108</f>
        <v>13.794526199972493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15.66703899762032</v>
      </c>
      <c r="P12" s="76" t="s">
        <v>88</v>
      </c>
      <c r="S12" s="111" t="s">
        <v>31</v>
      </c>
      <c r="T12" s="116"/>
      <c r="U12" s="116"/>
      <c r="V12" s="116">
        <v>2869</v>
      </c>
      <c r="W12" s="116">
        <v>2974</v>
      </c>
      <c r="X12" s="116">
        <v>3017</v>
      </c>
      <c r="Y12" s="116">
        <v>3054</v>
      </c>
      <c r="Z12" s="116">
        <v>3230</v>
      </c>
    </row>
    <row r="13" spans="1:32" ht="15" customHeight="1" x14ac:dyDescent="0.25">
      <c r="A13" s="32" t="s">
        <v>21</v>
      </c>
      <c r="B13" s="74"/>
      <c r="C13" s="74"/>
      <c r="D13" s="75">
        <f>AD109</f>
        <v>12.659881721908953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43.4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22.239031770045386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16.317910375297373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43.890111401457851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83.682089624702627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223</v>
      </c>
      <c r="Z15" s="116">
        <v>215</v>
      </c>
      <c r="AB15" s="121">
        <f t="shared" ref="AB15:AB34" si="2">IF(Z15="np",0,Z15/$Z$34)</f>
        <v>7.392380690413973E-3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196</v>
      </c>
      <c r="Z16" s="116">
        <v>243</v>
      </c>
      <c r="AB16" s="121">
        <f t="shared" si="2"/>
        <v>8.3551093384678869E-3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1253</v>
      </c>
      <c r="Z17" s="116">
        <v>1235</v>
      </c>
      <c r="AB17" s="121">
        <f t="shared" si="2"/>
        <v>4.246321001237794E-2</v>
      </c>
    </row>
    <row r="18" spans="1:28" x14ac:dyDescent="0.25">
      <c r="A18" s="65" t="str">
        <f>$S$1&amp;" ("&amp;$V$2&amp;" to "&amp;$Z$2&amp;")"</f>
        <v>Holdfast Bay (2014-15 to 2018-19)</v>
      </c>
      <c r="B18" s="65"/>
      <c r="C18" s="65"/>
      <c r="D18" s="65"/>
      <c r="E18" s="65"/>
      <c r="F18" s="65"/>
      <c r="G18" s="65" t="str">
        <f>$S$1&amp;" ("&amp;$V$2&amp;" to "&amp;$Z$2&amp;")"</f>
        <v>Holdfast Bay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197</v>
      </c>
      <c r="Z18" s="116">
        <v>187</v>
      </c>
      <c r="AB18" s="121">
        <f t="shared" si="2"/>
        <v>6.4296520423600609E-3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1776</v>
      </c>
      <c r="Z19" s="116">
        <v>1788</v>
      </c>
      <c r="AB19" s="121">
        <f t="shared" si="2"/>
        <v>6.1477100811442718E-2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819</v>
      </c>
      <c r="Z20" s="116">
        <v>822</v>
      </c>
      <c r="AB20" s="121">
        <f t="shared" si="2"/>
        <v>2.8262962453582726E-2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2201</v>
      </c>
      <c r="Z21" s="116">
        <v>2095</v>
      </c>
      <c r="AB21" s="121">
        <f t="shared" si="2"/>
        <v>7.2032732774033839E-2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2224</v>
      </c>
      <c r="Z22" s="116">
        <v>2299</v>
      </c>
      <c r="AB22" s="121">
        <f t="shared" si="2"/>
        <v>7.9046898638426621E-2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848</v>
      </c>
      <c r="Z23" s="116">
        <v>848</v>
      </c>
      <c r="AB23" s="121">
        <f t="shared" si="2"/>
        <v>2.9156924769632789E-2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398</v>
      </c>
      <c r="Z24" s="116">
        <v>478</v>
      </c>
      <c r="AB24" s="121">
        <f t="shared" si="2"/>
        <v>1.6435153348920369E-2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1175</v>
      </c>
      <c r="Z25" s="116">
        <v>1186</v>
      </c>
      <c r="AB25" s="121">
        <f t="shared" si="2"/>
        <v>4.0778434878283594E-2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609</v>
      </c>
      <c r="Z26" s="116">
        <v>545</v>
      </c>
      <c r="AB26" s="121">
        <f t="shared" si="2"/>
        <v>1.8738825471049374E-2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2271</v>
      </c>
      <c r="Z27" s="116">
        <v>2397</v>
      </c>
      <c r="AB27" s="121">
        <f t="shared" si="2"/>
        <v>8.2416448906615328E-2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2335</v>
      </c>
      <c r="Z28" s="116">
        <v>2350</v>
      </c>
      <c r="AB28" s="121">
        <f t="shared" si="2"/>
        <v>8.0800440104524821E-2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1901</v>
      </c>
      <c r="Z29" s="116">
        <v>2074</v>
      </c>
      <c r="AB29" s="121">
        <f t="shared" si="2"/>
        <v>7.1310686287993405E-2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3295</v>
      </c>
      <c r="Z30" s="116">
        <v>3105</v>
      </c>
      <c r="AB30" s="121">
        <f t="shared" si="2"/>
        <v>0.10675973043597854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4128</v>
      </c>
      <c r="Z31" s="116">
        <v>4293</v>
      </c>
      <c r="AB31" s="121">
        <f t="shared" si="2"/>
        <v>0.14760693164626598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720</v>
      </c>
      <c r="Z32" s="116">
        <v>732</v>
      </c>
      <c r="AB32" s="121">
        <f t="shared" si="2"/>
        <v>2.5168477513409435E-2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965</v>
      </c>
      <c r="Z33" s="116">
        <v>1018</v>
      </c>
      <c r="AB33" s="121">
        <f t="shared" si="2"/>
        <v>3.5002062989960114E-2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28910</v>
      </c>
      <c r="Z34" s="124">
        <v>29084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17236</v>
      </c>
      <c r="AB37" s="136">
        <f>Z37/Z40*100</f>
        <v>83.682089624702627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3361</v>
      </c>
      <c r="AB38" s="136">
        <f>Z38/Z40*100</f>
        <v>16.317910375297373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20597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12</v>
      </c>
      <c r="X44" s="116">
        <v>11</v>
      </c>
      <c r="Y44" s="116">
        <v>15</v>
      </c>
      <c r="Z44" s="116">
        <v>12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210</v>
      </c>
      <c r="X45" s="116">
        <v>218</v>
      </c>
      <c r="Y45" s="116">
        <v>203</v>
      </c>
      <c r="Z45" s="116">
        <v>246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708</v>
      </c>
      <c r="X46" s="116">
        <v>697</v>
      </c>
      <c r="Y46" s="116">
        <v>706</v>
      </c>
      <c r="Z46" s="116">
        <v>727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1288</v>
      </c>
      <c r="X47" s="116">
        <v>1279</v>
      </c>
      <c r="Y47" s="116">
        <v>1308</v>
      </c>
      <c r="Z47" s="116">
        <v>1226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1622</v>
      </c>
      <c r="X48" s="116">
        <v>1678</v>
      </c>
      <c r="Y48" s="116">
        <v>1659</v>
      </c>
      <c r="Z48" s="116">
        <v>1699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Holdfast Bay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1423</v>
      </c>
      <c r="X49" s="116">
        <v>1455</v>
      </c>
      <c r="Y49" s="116">
        <v>1478</v>
      </c>
      <c r="Z49" s="116">
        <v>1521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1276</v>
      </c>
      <c r="X50" s="116">
        <v>1311</v>
      </c>
      <c r="Y50" s="116">
        <v>1451</v>
      </c>
      <c r="Z50" s="116">
        <v>1403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1222</v>
      </c>
      <c r="X51" s="116">
        <v>1218</v>
      </c>
      <c r="Y51" s="116">
        <v>1246</v>
      </c>
      <c r="Z51" s="116">
        <v>1216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1277</v>
      </c>
      <c r="X52" s="116">
        <v>1289</v>
      </c>
      <c r="Y52" s="116">
        <v>1336</v>
      </c>
      <c r="Z52" s="116">
        <v>1374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1289</v>
      </c>
      <c r="X53" s="116">
        <v>1293</v>
      </c>
      <c r="Y53" s="116">
        <v>1219</v>
      </c>
      <c r="Z53" s="116">
        <v>1190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1295</v>
      </c>
      <c r="X54" s="116">
        <v>1367</v>
      </c>
      <c r="Y54" s="116">
        <v>1358</v>
      </c>
      <c r="Z54" s="116">
        <v>1360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1010</v>
      </c>
      <c r="X55" s="116">
        <v>1000</v>
      </c>
      <c r="Y55" s="116">
        <v>1011</v>
      </c>
      <c r="Z55" s="116">
        <v>1086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569</v>
      </c>
      <c r="X56" s="116">
        <v>573</v>
      </c>
      <c r="Y56" s="116">
        <v>583</v>
      </c>
      <c r="Z56" s="116">
        <v>620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221</v>
      </c>
      <c r="X57" s="116">
        <v>300</v>
      </c>
      <c r="Y57" s="116">
        <v>295</v>
      </c>
      <c r="Z57" s="116">
        <v>288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106</v>
      </c>
      <c r="X58" s="116">
        <v>102</v>
      </c>
      <c r="Y58" s="116">
        <v>115</v>
      </c>
      <c r="Z58" s="116">
        <v>119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45</v>
      </c>
      <c r="X59" s="116">
        <v>44</v>
      </c>
      <c r="Y59" s="116">
        <v>44</v>
      </c>
      <c r="Z59" s="116">
        <v>43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42</v>
      </c>
      <c r="X60" s="116">
        <v>39</v>
      </c>
      <c r="Y60" s="116">
        <v>46</v>
      </c>
      <c r="Z60" s="116">
        <v>37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13602</v>
      </c>
      <c r="X61" s="116">
        <v>13871</v>
      </c>
      <c r="Y61" s="116">
        <v>14096</v>
      </c>
      <c r="Z61" s="116">
        <v>14175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9</v>
      </c>
      <c r="X63" s="116">
        <v>14</v>
      </c>
      <c r="Y63" s="116">
        <v>9</v>
      </c>
      <c r="Z63" s="116">
        <v>15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Holdfast Bay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236</v>
      </c>
      <c r="X64" s="116">
        <v>227</v>
      </c>
      <c r="Y64" s="116">
        <v>274</v>
      </c>
      <c r="Z64" s="116">
        <v>310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832</v>
      </c>
      <c r="X65" s="116">
        <v>828</v>
      </c>
      <c r="Y65" s="116">
        <v>797</v>
      </c>
      <c r="Z65" s="116">
        <v>754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1444</v>
      </c>
      <c r="X66" s="116">
        <v>1487</v>
      </c>
      <c r="Y66" s="116">
        <v>1477</v>
      </c>
      <c r="Z66" s="116">
        <v>1490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1741</v>
      </c>
      <c r="X67" s="116">
        <v>1660</v>
      </c>
      <c r="Y67" s="116">
        <v>1676</v>
      </c>
      <c r="Z67" s="116">
        <v>1643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1332</v>
      </c>
      <c r="X68" s="116">
        <v>1383</v>
      </c>
      <c r="Y68" s="116">
        <v>1466</v>
      </c>
      <c r="Z68" s="116">
        <v>1447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1301</v>
      </c>
      <c r="X69" s="116">
        <v>1269</v>
      </c>
      <c r="Y69" s="116">
        <v>1361</v>
      </c>
      <c r="Z69" s="116">
        <v>1420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1320</v>
      </c>
      <c r="X70" s="116">
        <v>1324</v>
      </c>
      <c r="Y70" s="116">
        <v>1339</v>
      </c>
      <c r="Z70" s="116">
        <v>1387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1328</v>
      </c>
      <c r="X71" s="116">
        <v>1389</v>
      </c>
      <c r="Y71" s="116">
        <v>1493</v>
      </c>
      <c r="Z71" s="116">
        <v>1487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1421</v>
      </c>
      <c r="X72" s="116">
        <v>1420</v>
      </c>
      <c r="Y72" s="116">
        <v>1418</v>
      </c>
      <c r="Z72" s="116">
        <v>1415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1384</v>
      </c>
      <c r="X73" s="116">
        <v>1458</v>
      </c>
      <c r="Y73" s="116">
        <v>1461</v>
      </c>
      <c r="Z73" s="116">
        <v>1439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986</v>
      </c>
      <c r="X74" s="116">
        <v>1020</v>
      </c>
      <c r="Y74" s="116">
        <v>1052</v>
      </c>
      <c r="Z74" s="116">
        <v>1084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499</v>
      </c>
      <c r="X75" s="116">
        <v>517</v>
      </c>
      <c r="Y75" s="116">
        <v>535</v>
      </c>
      <c r="Z75" s="116">
        <v>564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153</v>
      </c>
      <c r="X76" s="116">
        <v>192</v>
      </c>
      <c r="Y76" s="116">
        <v>219</v>
      </c>
      <c r="Z76" s="116">
        <v>222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92</v>
      </c>
      <c r="X77" s="116">
        <v>100</v>
      </c>
      <c r="Y77" s="116">
        <v>86</v>
      </c>
      <c r="Z77" s="116">
        <v>98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75</v>
      </c>
      <c r="X78" s="116">
        <v>60</v>
      </c>
      <c r="Y78" s="116">
        <v>66</v>
      </c>
      <c r="Z78" s="116">
        <v>66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85</v>
      </c>
      <c r="X79" s="116">
        <v>80</v>
      </c>
      <c r="Y79" s="116">
        <v>79</v>
      </c>
      <c r="Z79" s="116">
        <v>65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14255</v>
      </c>
      <c r="X80" s="116">
        <v>14429</v>
      </c>
      <c r="Y80" s="116">
        <v>14814</v>
      </c>
      <c r="Z80" s="116">
        <v>14912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Holdfast Bay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1550</v>
      </c>
      <c r="X83" s="116">
        <v>1576</v>
      </c>
      <c r="Y83" s="116">
        <v>1662</v>
      </c>
      <c r="Z83" s="116">
        <v>1624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1986</v>
      </c>
      <c r="X84" s="116">
        <v>2023</v>
      </c>
      <c r="Y84" s="116">
        <v>2105</v>
      </c>
      <c r="Z84" s="116">
        <v>2155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29,084</v>
      </c>
      <c r="D85" s="98">
        <f t="shared" ref="D85:D90" si="4">AD4</f>
        <v>6.018678657903731E-3</v>
      </c>
      <c r="E85" s="99">
        <f t="shared" ref="E85:E90" si="5">AD4</f>
        <v>6.018678657903731E-3</v>
      </c>
      <c r="F85" s="98">
        <f t="shared" ref="F85:F90" si="6">AF4</f>
        <v>2.8939361777400308E-2</v>
      </c>
      <c r="G85" s="99">
        <f t="shared" ref="G85:G90" si="7">AF4</f>
        <v>2.8939361777400308E-2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1267</v>
      </c>
      <c r="X85" s="116">
        <v>1212</v>
      </c>
      <c r="Y85" s="116">
        <v>1270</v>
      </c>
      <c r="Z85" s="116">
        <v>1308</v>
      </c>
    </row>
    <row r="86" spans="1:30" ht="15" customHeight="1" x14ac:dyDescent="0.25">
      <c r="A86" s="100" t="s">
        <v>4</v>
      </c>
      <c r="B86" s="51"/>
      <c r="C86" s="101" t="str">
        <f t="shared" si="3"/>
        <v>14,176</v>
      </c>
      <c r="D86" s="98">
        <f t="shared" si="4"/>
        <v>5.6753688989783502E-3</v>
      </c>
      <c r="E86" s="99">
        <f t="shared" si="5"/>
        <v>5.6753688989783502E-3</v>
      </c>
      <c r="F86" s="98">
        <f t="shared" si="6"/>
        <v>2.8961312332147715E-2</v>
      </c>
      <c r="G86" s="99">
        <f t="shared" si="7"/>
        <v>2.8961312332147715E-2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764</v>
      </c>
      <c r="X86" s="116">
        <v>814</v>
      </c>
      <c r="Y86" s="116">
        <v>827</v>
      </c>
      <c r="Z86" s="116">
        <v>899</v>
      </c>
    </row>
    <row r="87" spans="1:30" ht="15" customHeight="1" x14ac:dyDescent="0.25">
      <c r="A87" s="100" t="s">
        <v>5</v>
      </c>
      <c r="B87" s="51"/>
      <c r="C87" s="101" t="str">
        <f t="shared" si="3"/>
        <v>14,913</v>
      </c>
      <c r="D87" s="98">
        <f t="shared" si="4"/>
        <v>6.6828675577157437E-3</v>
      </c>
      <c r="E87" s="99">
        <f t="shared" si="5"/>
        <v>6.6828675577157437E-3</v>
      </c>
      <c r="F87" s="98">
        <f t="shared" si="6"/>
        <v>2.926357926703016E-2</v>
      </c>
      <c r="G87" s="99">
        <f t="shared" si="7"/>
        <v>2.926357926703016E-2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654</v>
      </c>
      <c r="X87" s="116">
        <v>680</v>
      </c>
      <c r="Y87" s="116">
        <v>671</v>
      </c>
      <c r="Z87" s="116">
        <v>636</v>
      </c>
    </row>
    <row r="88" spans="1:30" ht="15" customHeight="1" x14ac:dyDescent="0.25">
      <c r="A88" s="51" t="s">
        <v>6</v>
      </c>
      <c r="B88" s="51"/>
      <c r="C88" s="101" t="str">
        <f t="shared" si="3"/>
        <v>20,591</v>
      </c>
      <c r="D88" s="98">
        <f t="shared" si="4"/>
        <v>3.411139808001451E-3</v>
      </c>
      <c r="E88" s="99">
        <f t="shared" si="5"/>
        <v>3.411139808001451E-3</v>
      </c>
      <c r="F88" s="98">
        <f t="shared" si="6"/>
        <v>1.3735722725482402E-2</v>
      </c>
      <c r="G88" s="99">
        <f t="shared" si="7"/>
        <v>1.3735722725482402E-2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603</v>
      </c>
      <c r="X88" s="116">
        <v>588</v>
      </c>
      <c r="Y88" s="116">
        <v>598</v>
      </c>
      <c r="Z88" s="116">
        <v>582</v>
      </c>
    </row>
    <row r="89" spans="1:30" ht="15" customHeight="1" x14ac:dyDescent="0.25">
      <c r="A89" s="51" t="s">
        <v>102</v>
      </c>
      <c r="B89" s="51"/>
      <c r="C89" s="101" t="str">
        <f t="shared" si="3"/>
        <v>$47,921</v>
      </c>
      <c r="D89" s="98">
        <f t="shared" si="4"/>
        <v>2.6698158604356426E-2</v>
      </c>
      <c r="E89" s="99">
        <f t="shared" si="5"/>
        <v>2.6698158604356426E-2</v>
      </c>
      <c r="F89" s="98">
        <f t="shared" si="6"/>
        <v>0.12863342806815159</v>
      </c>
      <c r="G89" s="99">
        <f t="shared" si="7"/>
        <v>0.12863342806815159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331</v>
      </c>
      <c r="X89" s="116">
        <v>332</v>
      </c>
      <c r="Y89" s="116">
        <v>374</v>
      </c>
      <c r="Z89" s="116">
        <v>373</v>
      </c>
    </row>
    <row r="90" spans="1:30" ht="15" customHeight="1" x14ac:dyDescent="0.25">
      <c r="A90" s="51" t="s">
        <v>7</v>
      </c>
      <c r="B90" s="51"/>
      <c r="C90" s="101" t="str">
        <f t="shared" si="3"/>
        <v>$1,390.4 mil</v>
      </c>
      <c r="D90" s="98">
        <f t="shared" si="4"/>
        <v>3.1824053900392668E-2</v>
      </c>
      <c r="E90" s="99">
        <f t="shared" si="5"/>
        <v>3.1824053900392668E-2</v>
      </c>
      <c r="F90" s="98">
        <f t="shared" si="6"/>
        <v>0.12591851678209753</v>
      </c>
      <c r="G90" s="99">
        <f t="shared" si="7"/>
        <v>0.12591851678209753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641</v>
      </c>
      <c r="X90" s="116">
        <v>626</v>
      </c>
      <c r="Y90" s="116">
        <v>715</v>
      </c>
      <c r="Z90" s="116">
        <v>690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9978</v>
      </c>
      <c r="X91" s="116">
        <v>10027</v>
      </c>
      <c r="Y91" s="116">
        <v>10215</v>
      </c>
      <c r="Z91" s="116">
        <v>10250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1018</v>
      </c>
      <c r="X93" s="116">
        <v>1070</v>
      </c>
      <c r="Y93" s="116">
        <v>1082</v>
      </c>
      <c r="Z93" s="116">
        <v>1117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2648</v>
      </c>
      <c r="X94" s="116">
        <v>2626</v>
      </c>
      <c r="Y94" s="116">
        <v>2797</v>
      </c>
      <c r="Z94" s="116">
        <v>2844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255</v>
      </c>
      <c r="X95" s="116">
        <v>243</v>
      </c>
      <c r="Y95" s="116">
        <v>267</v>
      </c>
      <c r="Z95" s="116">
        <v>257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1298</v>
      </c>
      <c r="X96" s="116">
        <v>1347</v>
      </c>
      <c r="Y96" s="116">
        <v>1395</v>
      </c>
      <c r="Z96" s="116">
        <v>1442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1819</v>
      </c>
      <c r="X97" s="116">
        <v>1954</v>
      </c>
      <c r="Y97" s="116">
        <v>1922</v>
      </c>
      <c r="Z97" s="116">
        <v>1908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924</v>
      </c>
      <c r="X98" s="116">
        <v>885</v>
      </c>
      <c r="Y98" s="116">
        <v>925</v>
      </c>
      <c r="Z98" s="116">
        <v>893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35</v>
      </c>
      <c r="X99" s="116">
        <v>40</v>
      </c>
      <c r="Y99" s="116">
        <v>42</v>
      </c>
      <c r="Z99" s="116">
        <v>34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254</v>
      </c>
      <c r="X100" s="116">
        <v>252</v>
      </c>
      <c r="Y100" s="116">
        <v>292</v>
      </c>
      <c r="Z100" s="116">
        <v>292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10133</v>
      </c>
      <c r="X101" s="116">
        <v>10162</v>
      </c>
      <c r="Y101" s="116">
        <v>10306</v>
      </c>
      <c r="Z101" s="116">
        <v>10346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19209</v>
      </c>
      <c r="X104" s="116">
        <v>20232</v>
      </c>
      <c r="Y104" s="116">
        <v>20519</v>
      </c>
      <c r="Z104" s="116">
        <v>20719</v>
      </c>
      <c r="AB104" s="113" t="str">
        <f>TEXT(Z104,"###,###")</f>
        <v>20,719</v>
      </c>
      <c r="AD104" s="134">
        <f>Z104/($Z$4)*100</f>
        <v>71.238481639389349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6046</v>
      </c>
      <c r="X105" s="116">
        <v>5998</v>
      </c>
      <c r="Y105" s="116">
        <v>6204</v>
      </c>
      <c r="Z105" s="116">
        <v>6206</v>
      </c>
      <c r="AB105" s="113" t="str">
        <f>TEXT(Z105,"###,###")</f>
        <v>6,206</v>
      </c>
      <c r="AD105" s="134">
        <f>Z105/($Z$4)*100</f>
        <v>21.338192820794937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25255</v>
      </c>
      <c r="X106" s="124">
        <v>26230</v>
      </c>
      <c r="Y106" s="124">
        <v>26723</v>
      </c>
      <c r="Z106" s="124">
        <v>26925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3322</v>
      </c>
      <c r="X108" s="116">
        <v>3854</v>
      </c>
      <c r="Y108" s="116">
        <v>4524</v>
      </c>
      <c r="Z108" s="116">
        <v>4012</v>
      </c>
      <c r="AB108" s="113" t="str">
        <f>TEXT(Z108,"###,###")</f>
        <v>4,012</v>
      </c>
      <c r="AD108" s="134">
        <f>Z108/($Z$4)*100</f>
        <v>13.794526199972493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3584</v>
      </c>
      <c r="X109" s="116">
        <v>3926</v>
      </c>
      <c r="Y109" s="116">
        <v>3769</v>
      </c>
      <c r="Z109" s="116">
        <v>3682</v>
      </c>
      <c r="AB109" s="113" t="str">
        <f>TEXT(Z109,"###,###")</f>
        <v>3,682</v>
      </c>
      <c r="AD109" s="134">
        <f>Z109/($Z$4)*100</f>
        <v>12.659881721908953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6238</v>
      </c>
      <c r="X110" s="116">
        <v>6120</v>
      </c>
      <c r="Y110" s="116">
        <v>6157</v>
      </c>
      <c r="Z110" s="116">
        <v>6468</v>
      </c>
      <c r="AB110" s="113" t="str">
        <f>TEXT(Z110,"###,###")</f>
        <v>6,468</v>
      </c>
      <c r="AD110" s="134">
        <f>Z110/($Z$4)*100</f>
        <v>22.239031770045386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12116</v>
      </c>
      <c r="X111" s="116">
        <v>12330</v>
      </c>
      <c r="Y111" s="116">
        <v>12278</v>
      </c>
      <c r="Z111" s="116">
        <v>12765</v>
      </c>
      <c r="AB111" s="113" t="str">
        <f>TEXT(Z111,"###,###")</f>
        <v>12,765</v>
      </c>
      <c r="AD111" s="134">
        <f>Z111/($Z$4)*100</f>
        <v>43.890111401457851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27857</v>
      </c>
      <c r="X112" s="116">
        <v>28300</v>
      </c>
      <c r="Y112" s="116">
        <v>28910</v>
      </c>
      <c r="Z112" s="116">
        <v>29089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45.94</v>
      </c>
      <c r="W118" s="135">
        <v>43.04</v>
      </c>
      <c r="X118" s="135">
        <v>43.28</v>
      </c>
      <c r="Y118" s="135">
        <v>43.31</v>
      </c>
      <c r="Z118" s="135">
        <v>43.4</v>
      </c>
      <c r="AB118" s="113" t="str">
        <f>TEXT(Z118,"##.0")</f>
        <v>43.4</v>
      </c>
    </row>
    <row r="120" spans="19:32" x14ac:dyDescent="0.25">
      <c r="S120" s="105" t="s">
        <v>104</v>
      </c>
      <c r="T120" s="116"/>
      <c r="U120" s="116"/>
      <c r="V120" s="116">
        <v>17441</v>
      </c>
      <c r="W120" s="116">
        <v>17137</v>
      </c>
      <c r="X120" s="116">
        <v>17172</v>
      </c>
      <c r="Y120" s="116">
        <v>17465</v>
      </c>
      <c r="Z120" s="116">
        <v>17366</v>
      </c>
      <c r="AB120" s="113" t="str">
        <f>TEXT(Z120,"###,###")</f>
        <v>17,366</v>
      </c>
    </row>
    <row r="121" spans="19:32" x14ac:dyDescent="0.25">
      <c r="S121" s="105" t="s">
        <v>105</v>
      </c>
      <c r="T121" s="116"/>
      <c r="U121" s="116"/>
      <c r="V121" s="116">
        <v>1500</v>
      </c>
      <c r="W121" s="116">
        <v>1556</v>
      </c>
      <c r="X121" s="116">
        <v>1560</v>
      </c>
      <c r="Y121" s="116">
        <v>1549</v>
      </c>
      <c r="Z121" s="116">
        <v>1635</v>
      </c>
      <c r="AB121" s="113" t="str">
        <f>TEXT(Z121,"###,###")</f>
        <v>1,635</v>
      </c>
    </row>
    <row r="122" spans="19:32" x14ac:dyDescent="0.25">
      <c r="S122" s="105" t="s">
        <v>106</v>
      </c>
      <c r="T122" s="116"/>
      <c r="U122" s="116"/>
      <c r="V122" s="116">
        <v>1371</v>
      </c>
      <c r="W122" s="116">
        <v>1414</v>
      </c>
      <c r="X122" s="116">
        <v>1457</v>
      </c>
      <c r="Y122" s="116">
        <v>1507</v>
      </c>
      <c r="Z122" s="116">
        <v>1591</v>
      </c>
      <c r="AB122" s="113" t="str">
        <f>TEXT(Z122,"###,###")</f>
        <v>1,591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18812</v>
      </c>
      <c r="W124" s="116">
        <v>18551</v>
      </c>
      <c r="X124" s="116">
        <v>18629</v>
      </c>
      <c r="Y124" s="116">
        <v>18972</v>
      </c>
      <c r="Z124" s="116">
        <v>18957</v>
      </c>
      <c r="AB124" s="113" t="str">
        <f>TEXT(Z124,"###,###")</f>
        <v>18,957</v>
      </c>
      <c r="AD124" s="131">
        <f>Z124/$Z$7*100</f>
        <v>92.064494196493612</v>
      </c>
    </row>
    <row r="125" spans="19:32" x14ac:dyDescent="0.25">
      <c r="S125" s="105" t="s">
        <v>108</v>
      </c>
      <c r="T125" s="116"/>
      <c r="U125" s="116"/>
      <c r="V125" s="116">
        <v>2871</v>
      </c>
      <c r="W125" s="116">
        <v>2970</v>
      </c>
      <c r="X125" s="116">
        <v>3017</v>
      </c>
      <c r="Y125" s="116">
        <v>3056</v>
      </c>
      <c r="Z125" s="116">
        <v>3226</v>
      </c>
      <c r="AB125" s="113" t="str">
        <f>TEXT(Z125,"###,###")</f>
        <v>3,226</v>
      </c>
      <c r="AD125" s="131">
        <f>Z125/$Z$7*100</f>
        <v>15.66703899762032</v>
      </c>
    </row>
    <row r="127" spans="19:32" x14ac:dyDescent="0.25">
      <c r="S127" s="105" t="s">
        <v>109</v>
      </c>
      <c r="T127" s="116"/>
      <c r="U127" s="116"/>
      <c r="V127" s="116">
        <v>10048</v>
      </c>
      <c r="W127" s="116">
        <v>9974</v>
      </c>
      <c r="X127" s="116">
        <v>10027</v>
      </c>
      <c r="Y127" s="116">
        <v>10215</v>
      </c>
      <c r="Z127" s="116">
        <v>10251</v>
      </c>
      <c r="AB127" s="113" t="str">
        <f>TEXT(Z127,"###,###")</f>
        <v>10,251</v>
      </c>
      <c r="AD127" s="131">
        <f>Z127/$Z$7*100</f>
        <v>49.783886163858</v>
      </c>
    </row>
    <row r="128" spans="19:32" x14ac:dyDescent="0.25">
      <c r="S128" s="105" t="s">
        <v>110</v>
      </c>
      <c r="T128" s="116"/>
      <c r="U128" s="116"/>
      <c r="V128" s="116">
        <v>10264</v>
      </c>
      <c r="W128" s="116">
        <v>10133</v>
      </c>
      <c r="X128" s="116">
        <v>10162</v>
      </c>
      <c r="Y128" s="116">
        <v>10306</v>
      </c>
      <c r="Z128" s="116">
        <v>10344</v>
      </c>
      <c r="AB128" s="113" t="str">
        <f>TEXT(Z128,"###,###")</f>
        <v>10,344</v>
      </c>
      <c r="AD128" s="131">
        <f>Z128/$Z$7*100</f>
        <v>50.235539798941289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EBDE427-53C6-496D-9A65-C391D4A445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39F46628-D5B1-40DD-8FFA-71F00B5782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7ED82F37-E191-4C53-8E06-057A04E9AC8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5C20CF7A-55BA-4227-8F63-0E98996B51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17761-95A3-4E38-B423-E583D92CC1E4}">
  <sheetPr codeName="Sheet8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Kangaroo Island</v>
      </c>
      <c r="T1" s="103"/>
      <c r="U1" s="103"/>
      <c r="V1" s="103"/>
      <c r="W1" s="103"/>
      <c r="X1" s="103"/>
      <c r="Y1" s="104" t="str">
        <f>Y3</f>
        <v>10.24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137</v>
      </c>
      <c r="Y3" s="109" t="s">
        <v>224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10.24 Kangaroo Island,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3111</v>
      </c>
      <c r="W4" s="112">
        <v>3021</v>
      </c>
      <c r="X4" s="112">
        <v>3671</v>
      </c>
      <c r="Y4" s="112">
        <v>4312</v>
      </c>
      <c r="Z4" s="112">
        <v>4015</v>
      </c>
      <c r="AB4" s="113" t="str">
        <f>TEXT(Z4,"###,###")</f>
        <v>4,015</v>
      </c>
      <c r="AD4" s="114">
        <f>Z4/Y4-1</f>
        <v>-6.8877551020408156E-2</v>
      </c>
      <c r="AF4" s="114">
        <f>Z4/V4-1</f>
        <v>0.29058180649308896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1562</v>
      </c>
      <c r="W5" s="112">
        <v>1537</v>
      </c>
      <c r="X5" s="112">
        <v>1862</v>
      </c>
      <c r="Y5" s="112">
        <v>2197</v>
      </c>
      <c r="Z5" s="112">
        <v>2019</v>
      </c>
      <c r="AB5" s="113" t="str">
        <f>TEXT(Z5,"###,###")</f>
        <v>2,019</v>
      </c>
      <c r="AD5" s="114">
        <f t="shared" ref="AD5:AD9" si="0">Z5/Y5-1</f>
        <v>-8.1019572143832486E-2</v>
      </c>
      <c r="AF5" s="114">
        <f t="shared" ref="AF5:AF9" si="1">Z5/V5-1</f>
        <v>0.29257362355953909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1548</v>
      </c>
      <c r="W6" s="112">
        <v>1482</v>
      </c>
      <c r="X6" s="112">
        <v>1809</v>
      </c>
      <c r="Y6" s="112">
        <v>2115</v>
      </c>
      <c r="Z6" s="112">
        <v>1998</v>
      </c>
      <c r="AB6" s="113" t="str">
        <f>TEXT(Z6,"###,###")</f>
        <v>1,998</v>
      </c>
      <c r="AD6" s="114">
        <f t="shared" si="0"/>
        <v>-5.5319148936170182E-2</v>
      </c>
      <c r="AF6" s="114">
        <f t="shared" si="1"/>
        <v>0.29069767441860472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2063</v>
      </c>
      <c r="W7" s="112">
        <v>1935</v>
      </c>
      <c r="X7" s="112">
        <v>2277</v>
      </c>
      <c r="Y7" s="112">
        <v>2739</v>
      </c>
      <c r="Z7" s="112">
        <v>2513</v>
      </c>
      <c r="AB7" s="113" t="str">
        <f>TEXT(Z7,"###,###")</f>
        <v>2,513</v>
      </c>
      <c r="AD7" s="114">
        <f t="shared" si="0"/>
        <v>-8.2511865644395721E-2</v>
      </c>
      <c r="AF7" s="114">
        <f t="shared" si="1"/>
        <v>0.21812893843916625</v>
      </c>
    </row>
    <row r="8" spans="1:32" ht="17.25" customHeight="1" x14ac:dyDescent="0.25">
      <c r="A8" s="66" t="s">
        <v>13</v>
      </c>
      <c r="B8" s="67"/>
      <c r="C8" s="31"/>
      <c r="D8" s="68" t="str">
        <f>AB4</f>
        <v>4,015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2,513</v>
      </c>
      <c r="P8" s="69"/>
      <c r="S8" s="111" t="s">
        <v>87</v>
      </c>
      <c r="T8" s="112"/>
      <c r="U8" s="112"/>
      <c r="V8" s="112">
        <v>25233.14</v>
      </c>
      <c r="W8" s="112">
        <v>26141.040000000001</v>
      </c>
      <c r="X8" s="112">
        <v>26000</v>
      </c>
      <c r="Y8" s="112">
        <v>25550</v>
      </c>
      <c r="Z8" s="112">
        <v>26000</v>
      </c>
      <c r="AB8" s="113" t="str">
        <f>TEXT(Z8,"$###,###")</f>
        <v>$26,000</v>
      </c>
      <c r="AD8" s="114">
        <f t="shared" si="0"/>
        <v>1.7612524461839474E-2</v>
      </c>
      <c r="AF8" s="114">
        <f t="shared" si="1"/>
        <v>3.0390985822612571E-2</v>
      </c>
    </row>
    <row r="9" spans="1:32" x14ac:dyDescent="0.25">
      <c r="A9" s="32" t="s">
        <v>15</v>
      </c>
      <c r="B9" s="73"/>
      <c r="C9" s="74"/>
      <c r="D9" s="75">
        <f>AD104</f>
        <v>66.525529265255287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49.820931157978507</v>
      </c>
      <c r="P9" s="76" t="s">
        <v>88</v>
      </c>
      <c r="S9" s="111" t="s">
        <v>7</v>
      </c>
      <c r="T9" s="112"/>
      <c r="U9" s="112"/>
      <c r="V9" s="112">
        <v>71377995</v>
      </c>
      <c r="W9" s="112">
        <v>72646040</v>
      </c>
      <c r="X9" s="112">
        <v>91460503</v>
      </c>
      <c r="Y9" s="112">
        <v>111415142</v>
      </c>
      <c r="Z9" s="112">
        <v>108349074</v>
      </c>
      <c r="AB9" s="113" t="str">
        <f>TEXT(Z9/1000000,"$#,###.0")&amp;" mil"</f>
        <v>$108.3 mil</v>
      </c>
      <c r="AD9" s="114">
        <f t="shared" si="0"/>
        <v>-2.751931151333098E-2</v>
      </c>
      <c r="AF9" s="114">
        <f t="shared" si="1"/>
        <v>0.51796185925368166</v>
      </c>
    </row>
    <row r="10" spans="1:32" x14ac:dyDescent="0.25">
      <c r="A10" s="32" t="s">
        <v>18</v>
      </c>
      <c r="B10" s="73"/>
      <c r="C10" s="74"/>
      <c r="D10" s="75">
        <f>AD105</f>
        <v>15.591531755915316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50.139275766016709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82.65021886191802</v>
      </c>
      <c r="P11" s="76" t="s">
        <v>88</v>
      </c>
      <c r="S11" s="111" t="s">
        <v>30</v>
      </c>
      <c r="T11" s="116"/>
      <c r="U11" s="116"/>
      <c r="V11" s="116">
        <v>2421</v>
      </c>
      <c r="W11" s="116">
        <v>2390</v>
      </c>
      <c r="X11" s="116">
        <v>2895</v>
      </c>
      <c r="Y11" s="116">
        <v>3307</v>
      </c>
      <c r="Z11" s="116">
        <v>3186</v>
      </c>
    </row>
    <row r="12" spans="1:32" ht="28.5" customHeight="1" x14ac:dyDescent="0.25">
      <c r="A12" s="32" t="s">
        <v>20</v>
      </c>
      <c r="B12" s="74"/>
      <c r="C12" s="74"/>
      <c r="D12" s="75">
        <f>AD108</f>
        <v>19.25280199252802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32.908873855949068</v>
      </c>
      <c r="P12" s="76" t="s">
        <v>88</v>
      </c>
      <c r="S12" s="111" t="s">
        <v>31</v>
      </c>
      <c r="T12" s="116"/>
      <c r="U12" s="116"/>
      <c r="V12" s="116">
        <v>690</v>
      </c>
      <c r="W12" s="116">
        <v>628</v>
      </c>
      <c r="X12" s="116">
        <v>776</v>
      </c>
      <c r="Y12" s="116">
        <v>1006</v>
      </c>
      <c r="Z12" s="116">
        <v>827</v>
      </c>
    </row>
    <row r="13" spans="1:32" ht="15" customHeight="1" x14ac:dyDescent="0.25">
      <c r="A13" s="32" t="s">
        <v>21</v>
      </c>
      <c r="B13" s="74"/>
      <c r="C13" s="74"/>
      <c r="D13" s="75">
        <f>AD109</f>
        <v>20.921544209215444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44.3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19.526774595267746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20.135027799841144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22.391033623910335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79.86497220015886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746</v>
      </c>
      <c r="Z15" s="116">
        <v>738</v>
      </c>
      <c r="AB15" s="121">
        <f t="shared" ref="AB15:AB34" si="2">IF(Z15="np",0,Z15/$Z$34)</f>
        <v>0.1838107098381071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23</v>
      </c>
      <c r="Z16" s="116">
        <v>21</v>
      </c>
      <c r="AB16" s="121">
        <f t="shared" si="2"/>
        <v>5.2303860523038601E-3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145</v>
      </c>
      <c r="Z17" s="116">
        <v>129</v>
      </c>
      <c r="AB17" s="121">
        <f t="shared" si="2"/>
        <v>3.2129514321295141E-2</v>
      </c>
    </row>
    <row r="18" spans="1:28" x14ac:dyDescent="0.25">
      <c r="A18" s="65" t="str">
        <f>$S$1&amp;" ("&amp;$V$2&amp;" to "&amp;$Z$2&amp;")"</f>
        <v>Kangaroo Island (2014-15 to 2018-19)</v>
      </c>
      <c r="B18" s="65"/>
      <c r="C18" s="65"/>
      <c r="D18" s="65"/>
      <c r="E18" s="65"/>
      <c r="F18" s="65"/>
      <c r="G18" s="65" t="str">
        <f>$S$1&amp;" ("&amp;$V$2&amp;" to "&amp;$Z$2&amp;")"</f>
        <v>Kangaroo Island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21</v>
      </c>
      <c r="Z18" s="116">
        <v>17</v>
      </c>
      <c r="AB18" s="121">
        <f t="shared" si="2"/>
        <v>4.2341220423412207E-3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225</v>
      </c>
      <c r="Z19" s="116">
        <v>194</v>
      </c>
      <c r="AB19" s="121">
        <f t="shared" si="2"/>
        <v>4.8318804483188045E-2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122</v>
      </c>
      <c r="Z20" s="116">
        <v>116</v>
      </c>
      <c r="AB20" s="121">
        <f t="shared" si="2"/>
        <v>2.8891656288916562E-2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374</v>
      </c>
      <c r="Z21" s="116">
        <v>324</v>
      </c>
      <c r="AB21" s="121">
        <f t="shared" si="2"/>
        <v>8.0697384806973846E-2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494</v>
      </c>
      <c r="Z22" s="116">
        <v>549</v>
      </c>
      <c r="AB22" s="121">
        <f t="shared" si="2"/>
        <v>0.13673723536737237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267</v>
      </c>
      <c r="Z23" s="116">
        <v>227</v>
      </c>
      <c r="AB23" s="121">
        <f t="shared" si="2"/>
        <v>5.6537982565379827E-2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18</v>
      </c>
      <c r="Z24" s="116">
        <v>11</v>
      </c>
      <c r="AB24" s="121">
        <f t="shared" si="2"/>
        <v>2.7397260273972603E-3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46</v>
      </c>
      <c r="Z25" s="116">
        <v>48</v>
      </c>
      <c r="AB25" s="121">
        <f t="shared" si="2"/>
        <v>1.1955168119551681E-2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60</v>
      </c>
      <c r="Z26" s="116">
        <v>53</v>
      </c>
      <c r="AB26" s="121">
        <f t="shared" si="2"/>
        <v>1.3200498132004981E-2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158</v>
      </c>
      <c r="Z27" s="116">
        <v>132</v>
      </c>
      <c r="AB27" s="121">
        <f t="shared" si="2"/>
        <v>3.287671232876712E-2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184</v>
      </c>
      <c r="Z28" s="116">
        <v>185</v>
      </c>
      <c r="AB28" s="121">
        <f t="shared" si="2"/>
        <v>4.6077210460772101E-2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222</v>
      </c>
      <c r="Z29" s="116">
        <v>226</v>
      </c>
      <c r="AB29" s="121">
        <f t="shared" si="2"/>
        <v>5.6288916562889167E-2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256</v>
      </c>
      <c r="Z30" s="116">
        <v>243</v>
      </c>
      <c r="AB30" s="121">
        <f t="shared" si="2"/>
        <v>6.0523038605230388E-2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275</v>
      </c>
      <c r="Z31" s="116">
        <v>254</v>
      </c>
      <c r="AB31" s="121">
        <f t="shared" si="2"/>
        <v>6.3262764632627644E-2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51</v>
      </c>
      <c r="Z32" s="116">
        <v>44</v>
      </c>
      <c r="AB32" s="121">
        <f t="shared" si="2"/>
        <v>1.0958904109589041E-2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105</v>
      </c>
      <c r="Z33" s="116">
        <v>99</v>
      </c>
      <c r="AB33" s="121">
        <f t="shared" si="2"/>
        <v>2.4657534246575342E-2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4313</v>
      </c>
      <c r="Z34" s="124">
        <v>4015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2011</v>
      </c>
      <c r="AB37" s="136">
        <f>Z37/Z40*100</f>
        <v>79.86497220015886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507</v>
      </c>
      <c r="AB38" s="136">
        <f>Z38/Z40*100</f>
        <v>20.135027799841144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2518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10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47</v>
      </c>
      <c r="X45" s="116">
        <v>39</v>
      </c>
      <c r="Y45" s="116">
        <v>51</v>
      </c>
      <c r="Z45" s="116">
        <v>48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94</v>
      </c>
      <c r="X46" s="116">
        <v>119</v>
      </c>
      <c r="Y46" s="116">
        <v>148</v>
      </c>
      <c r="Z46" s="116">
        <v>110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126</v>
      </c>
      <c r="X47" s="116">
        <v>152</v>
      </c>
      <c r="Y47" s="116">
        <v>156</v>
      </c>
      <c r="Z47" s="116">
        <v>184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161</v>
      </c>
      <c r="X48" s="116">
        <v>178</v>
      </c>
      <c r="Y48" s="116">
        <v>170</v>
      </c>
      <c r="Z48" s="116">
        <v>232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Kangaroo Island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164</v>
      </c>
      <c r="X49" s="116">
        <v>178</v>
      </c>
      <c r="Y49" s="116">
        <v>198</v>
      </c>
      <c r="Z49" s="116">
        <v>219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120</v>
      </c>
      <c r="X50" s="116">
        <v>198</v>
      </c>
      <c r="Y50" s="116">
        <v>199</v>
      </c>
      <c r="Z50" s="116">
        <v>171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138</v>
      </c>
      <c r="X51" s="116">
        <v>151</v>
      </c>
      <c r="Y51" s="116">
        <v>151</v>
      </c>
      <c r="Z51" s="116">
        <v>178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124</v>
      </c>
      <c r="X52" s="116">
        <v>146</v>
      </c>
      <c r="Y52" s="116">
        <v>170</v>
      </c>
      <c r="Z52" s="116">
        <v>142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137</v>
      </c>
      <c r="X53" s="116">
        <v>167</v>
      </c>
      <c r="Y53" s="116">
        <v>190</v>
      </c>
      <c r="Z53" s="116">
        <v>182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172</v>
      </c>
      <c r="X54" s="116">
        <v>191</v>
      </c>
      <c r="Y54" s="116">
        <v>267</v>
      </c>
      <c r="Z54" s="116">
        <v>190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137</v>
      </c>
      <c r="X55" s="116">
        <v>173</v>
      </c>
      <c r="Y55" s="116">
        <v>174</v>
      </c>
      <c r="Z55" s="116">
        <v>155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64</v>
      </c>
      <c r="X56" s="116">
        <v>86</v>
      </c>
      <c r="Y56" s="116">
        <v>134</v>
      </c>
      <c r="Z56" s="116">
        <v>116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29</v>
      </c>
      <c r="X57" s="116">
        <v>49</v>
      </c>
      <c r="Y57" s="116">
        <v>73</v>
      </c>
      <c r="Z57" s="116">
        <v>50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16</v>
      </c>
      <c r="X58" s="116">
        <v>28</v>
      </c>
      <c r="Y58" s="116">
        <v>30</v>
      </c>
      <c r="Z58" s="116">
        <v>24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4</v>
      </c>
      <c r="Y59" s="116">
        <v>15</v>
      </c>
      <c r="Z59" s="116">
        <v>10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4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1537</v>
      </c>
      <c r="X61" s="116">
        <v>1862</v>
      </c>
      <c r="Y61" s="116">
        <v>2201</v>
      </c>
      <c r="Z61" s="116">
        <v>2017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6</v>
      </c>
      <c r="X63" s="116">
        <v>5</v>
      </c>
      <c r="Y63" s="116">
        <v>10</v>
      </c>
      <c r="Z63" s="116">
        <v>11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Kangaroo Island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26</v>
      </c>
      <c r="X64" s="116">
        <v>31</v>
      </c>
      <c r="Y64" s="116">
        <v>61</v>
      </c>
      <c r="Z64" s="116">
        <v>37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95</v>
      </c>
      <c r="X65" s="116">
        <v>105</v>
      </c>
      <c r="Y65" s="116">
        <v>110</v>
      </c>
      <c r="Z65" s="116">
        <v>124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115</v>
      </c>
      <c r="X66" s="116">
        <v>132</v>
      </c>
      <c r="Y66" s="116">
        <v>176</v>
      </c>
      <c r="Z66" s="116">
        <v>166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137</v>
      </c>
      <c r="X67" s="116">
        <v>199</v>
      </c>
      <c r="Y67" s="116">
        <v>198</v>
      </c>
      <c r="Z67" s="116">
        <v>204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145</v>
      </c>
      <c r="X68" s="116">
        <v>168</v>
      </c>
      <c r="Y68" s="116">
        <v>158</v>
      </c>
      <c r="Z68" s="116">
        <v>156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115</v>
      </c>
      <c r="X69" s="116">
        <v>123</v>
      </c>
      <c r="Y69" s="116">
        <v>163</v>
      </c>
      <c r="Z69" s="116">
        <v>174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120</v>
      </c>
      <c r="X70" s="116">
        <v>166</v>
      </c>
      <c r="Y70" s="116">
        <v>160</v>
      </c>
      <c r="Z70" s="116">
        <v>157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175</v>
      </c>
      <c r="X71" s="116">
        <v>192</v>
      </c>
      <c r="Y71" s="116">
        <v>241</v>
      </c>
      <c r="Z71" s="116">
        <v>221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159</v>
      </c>
      <c r="X72" s="116">
        <v>199</v>
      </c>
      <c r="Y72" s="116">
        <v>206</v>
      </c>
      <c r="Z72" s="116">
        <v>184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169</v>
      </c>
      <c r="X73" s="116">
        <v>192</v>
      </c>
      <c r="Y73" s="116">
        <v>263</v>
      </c>
      <c r="Z73" s="116">
        <v>228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103</v>
      </c>
      <c r="X74" s="116">
        <v>165</v>
      </c>
      <c r="Y74" s="116">
        <v>200</v>
      </c>
      <c r="Z74" s="116">
        <v>192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65</v>
      </c>
      <c r="X75" s="116">
        <v>81</v>
      </c>
      <c r="Y75" s="116">
        <v>86</v>
      </c>
      <c r="Z75" s="116">
        <v>87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27</v>
      </c>
      <c r="X76" s="116">
        <v>31</v>
      </c>
      <c r="Y76" s="116">
        <v>49</v>
      </c>
      <c r="Z76" s="116">
        <v>46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6</v>
      </c>
      <c r="X77" s="116">
        <v>11</v>
      </c>
      <c r="Y77" s="116">
        <v>18</v>
      </c>
      <c r="Z77" s="116">
        <v>13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3</v>
      </c>
      <c r="X78" s="116">
        <v>7</v>
      </c>
      <c r="Y78" s="116">
        <v>4</v>
      </c>
      <c r="Z78" s="116">
        <v>5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6</v>
      </c>
      <c r="Y79" s="116">
        <v>4</v>
      </c>
      <c r="Z79" s="116">
        <v>3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1484</v>
      </c>
      <c r="X80" s="116">
        <v>1809</v>
      </c>
      <c r="Y80" s="116">
        <v>2116</v>
      </c>
      <c r="Z80" s="116">
        <v>1997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Kangaroo Island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89</v>
      </c>
      <c r="X83" s="116">
        <v>103</v>
      </c>
      <c r="Y83" s="116">
        <v>124</v>
      </c>
      <c r="Z83" s="116">
        <v>113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72</v>
      </c>
      <c r="X84" s="116">
        <v>83</v>
      </c>
      <c r="Y84" s="116">
        <v>94</v>
      </c>
      <c r="Z84" s="116">
        <v>86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4,015</v>
      </c>
      <c r="D85" s="98">
        <f t="shared" ref="D85:D90" si="4">AD4</f>
        <v>-6.8877551020408156E-2</v>
      </c>
      <c r="E85" s="99">
        <f t="shared" ref="E85:E90" si="5">AD4</f>
        <v>-6.8877551020408156E-2</v>
      </c>
      <c r="F85" s="98">
        <f t="shared" ref="F85:F90" si="6">AF4</f>
        <v>0.29058180649308896</v>
      </c>
      <c r="G85" s="99">
        <f t="shared" ref="G85:G90" si="7">AF4</f>
        <v>0.29058180649308896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139</v>
      </c>
      <c r="X85" s="116">
        <v>157</v>
      </c>
      <c r="Y85" s="116">
        <v>179</v>
      </c>
      <c r="Z85" s="116">
        <v>192</v>
      </c>
    </row>
    <row r="86" spans="1:30" ht="15" customHeight="1" x14ac:dyDescent="0.25">
      <c r="A86" s="100" t="s">
        <v>4</v>
      </c>
      <c r="B86" s="51"/>
      <c r="C86" s="101" t="str">
        <f t="shared" si="3"/>
        <v>2,019</v>
      </c>
      <c r="D86" s="98">
        <f t="shared" si="4"/>
        <v>-8.1019572143832486E-2</v>
      </c>
      <c r="E86" s="99">
        <f t="shared" si="5"/>
        <v>-8.1019572143832486E-2</v>
      </c>
      <c r="F86" s="98">
        <f t="shared" si="6"/>
        <v>0.29257362355953909</v>
      </c>
      <c r="G86" s="99">
        <f t="shared" si="7"/>
        <v>0.29257362355953909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71</v>
      </c>
      <c r="X86" s="116">
        <v>76</v>
      </c>
      <c r="Y86" s="116">
        <v>78</v>
      </c>
      <c r="Z86" s="116">
        <v>79</v>
      </c>
    </row>
    <row r="87" spans="1:30" ht="15" customHeight="1" x14ac:dyDescent="0.25">
      <c r="A87" s="100" t="s">
        <v>5</v>
      </c>
      <c r="B87" s="51"/>
      <c r="C87" s="101" t="str">
        <f t="shared" si="3"/>
        <v>1,998</v>
      </c>
      <c r="D87" s="98">
        <f t="shared" si="4"/>
        <v>-5.5319148936170182E-2</v>
      </c>
      <c r="E87" s="99">
        <f t="shared" si="5"/>
        <v>-5.5319148936170182E-2</v>
      </c>
      <c r="F87" s="98">
        <f t="shared" si="6"/>
        <v>0.29069767441860472</v>
      </c>
      <c r="G87" s="99">
        <f t="shared" si="7"/>
        <v>0.29069767441860472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24</v>
      </c>
      <c r="X87" s="116">
        <v>29</v>
      </c>
      <c r="Y87" s="116">
        <v>32</v>
      </c>
      <c r="Z87" s="116">
        <v>33</v>
      </c>
    </row>
    <row r="88" spans="1:30" ht="15" customHeight="1" x14ac:dyDescent="0.25">
      <c r="A88" s="51" t="s">
        <v>6</v>
      </c>
      <c r="B88" s="51"/>
      <c r="C88" s="101" t="str">
        <f t="shared" si="3"/>
        <v>2,513</v>
      </c>
      <c r="D88" s="98">
        <f t="shared" si="4"/>
        <v>-8.2511865644395721E-2</v>
      </c>
      <c r="E88" s="99">
        <f t="shared" si="5"/>
        <v>-8.2511865644395721E-2</v>
      </c>
      <c r="F88" s="98">
        <f t="shared" si="6"/>
        <v>0.21812893843916625</v>
      </c>
      <c r="G88" s="99">
        <f t="shared" si="7"/>
        <v>0.21812893843916625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36</v>
      </c>
      <c r="X88" s="116">
        <v>38</v>
      </c>
      <c r="Y88" s="116">
        <v>44</v>
      </c>
      <c r="Z88" s="116">
        <v>50</v>
      </c>
    </row>
    <row r="89" spans="1:30" ht="15" customHeight="1" x14ac:dyDescent="0.25">
      <c r="A89" s="51" t="s">
        <v>102</v>
      </c>
      <c r="B89" s="51"/>
      <c r="C89" s="101" t="str">
        <f t="shared" si="3"/>
        <v>$26,000</v>
      </c>
      <c r="D89" s="98">
        <f t="shared" si="4"/>
        <v>1.7612524461839474E-2</v>
      </c>
      <c r="E89" s="99">
        <f t="shared" si="5"/>
        <v>1.7612524461839474E-2</v>
      </c>
      <c r="F89" s="98">
        <f t="shared" si="6"/>
        <v>3.0390985822612571E-2</v>
      </c>
      <c r="G89" s="99">
        <f t="shared" si="7"/>
        <v>3.0390985822612571E-2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65</v>
      </c>
      <c r="X89" s="116">
        <v>79</v>
      </c>
      <c r="Y89" s="116">
        <v>83</v>
      </c>
      <c r="Z89" s="116">
        <v>79</v>
      </c>
    </row>
    <row r="90" spans="1:30" ht="15" customHeight="1" x14ac:dyDescent="0.25">
      <c r="A90" s="51" t="s">
        <v>7</v>
      </c>
      <c r="B90" s="51"/>
      <c r="C90" s="101" t="str">
        <f t="shared" si="3"/>
        <v>$108.3 mil</v>
      </c>
      <c r="D90" s="98">
        <f t="shared" si="4"/>
        <v>-2.751931151333098E-2</v>
      </c>
      <c r="E90" s="99">
        <f t="shared" si="5"/>
        <v>-2.751931151333098E-2</v>
      </c>
      <c r="F90" s="98">
        <f t="shared" si="6"/>
        <v>0.51796185925368166</v>
      </c>
      <c r="G90" s="99">
        <f t="shared" si="7"/>
        <v>0.51796185925368166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159</v>
      </c>
      <c r="X90" s="116">
        <v>201</v>
      </c>
      <c r="Y90" s="116">
        <v>238</v>
      </c>
      <c r="Z90" s="116">
        <v>209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976</v>
      </c>
      <c r="X91" s="116">
        <v>1154</v>
      </c>
      <c r="Y91" s="116">
        <v>1406</v>
      </c>
      <c r="Z91" s="116">
        <v>1253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43</v>
      </c>
      <c r="X93" s="116">
        <v>53</v>
      </c>
      <c r="Y93" s="116">
        <v>71</v>
      </c>
      <c r="Z93" s="116">
        <v>64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137</v>
      </c>
      <c r="X94" s="116">
        <v>165</v>
      </c>
      <c r="Y94" s="116">
        <v>194</v>
      </c>
      <c r="Z94" s="116">
        <v>182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31</v>
      </c>
      <c r="X95" s="116">
        <v>43</v>
      </c>
      <c r="Y95" s="116">
        <v>50</v>
      </c>
      <c r="Z95" s="116">
        <v>37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166</v>
      </c>
      <c r="X96" s="116">
        <v>191</v>
      </c>
      <c r="Y96" s="116">
        <v>219</v>
      </c>
      <c r="Z96" s="116">
        <v>233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123</v>
      </c>
      <c r="X97" s="116">
        <v>144</v>
      </c>
      <c r="Y97" s="116">
        <v>160</v>
      </c>
      <c r="Z97" s="116">
        <v>162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96</v>
      </c>
      <c r="X98" s="116">
        <v>104</v>
      </c>
      <c r="Y98" s="116">
        <v>119</v>
      </c>
      <c r="Z98" s="116">
        <v>117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2</v>
      </c>
      <c r="X99" s="116">
        <v>6</v>
      </c>
      <c r="Y99" s="116">
        <v>8</v>
      </c>
      <c r="Z99" s="116">
        <v>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107</v>
      </c>
      <c r="X100" s="116">
        <v>138</v>
      </c>
      <c r="Y100" s="116">
        <v>155</v>
      </c>
      <c r="Z100" s="116">
        <v>157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958</v>
      </c>
      <c r="X101" s="116">
        <v>1123</v>
      </c>
      <c r="Y101" s="116">
        <v>1335</v>
      </c>
      <c r="Z101" s="116">
        <v>1264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1887</v>
      </c>
      <c r="X104" s="116">
        <v>2451</v>
      </c>
      <c r="Y104" s="116">
        <v>2831</v>
      </c>
      <c r="Z104" s="116">
        <v>2671</v>
      </c>
      <c r="AB104" s="113" t="str">
        <f>TEXT(Z104,"###,###")</f>
        <v>2,671</v>
      </c>
      <c r="AD104" s="134">
        <f>Z104/($Z$4)*100</f>
        <v>66.525529265255287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523</v>
      </c>
      <c r="X105" s="116">
        <v>591</v>
      </c>
      <c r="Y105" s="116">
        <v>648</v>
      </c>
      <c r="Z105" s="116">
        <v>626</v>
      </c>
      <c r="AB105" s="113" t="str">
        <f>TEXT(Z105,"###,###")</f>
        <v>626</v>
      </c>
      <c r="AD105" s="134">
        <f>Z105/($Z$4)*100</f>
        <v>15.591531755915316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2410</v>
      </c>
      <c r="X106" s="124">
        <v>3042</v>
      </c>
      <c r="Y106" s="124">
        <v>3479</v>
      </c>
      <c r="Z106" s="124">
        <v>3297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517</v>
      </c>
      <c r="X108" s="116">
        <v>758</v>
      </c>
      <c r="Y108" s="116">
        <v>1002</v>
      </c>
      <c r="Z108" s="116">
        <v>773</v>
      </c>
      <c r="AB108" s="113" t="str">
        <f>TEXT(Z108,"###,###")</f>
        <v>773</v>
      </c>
      <c r="AD108" s="134">
        <f>Z108/($Z$4)*100</f>
        <v>19.25280199252802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602</v>
      </c>
      <c r="X109" s="116">
        <v>784</v>
      </c>
      <c r="Y109" s="116">
        <v>929</v>
      </c>
      <c r="Z109" s="116">
        <v>840</v>
      </c>
      <c r="AB109" s="113" t="str">
        <f>TEXT(Z109,"###,###")</f>
        <v>840</v>
      </c>
      <c r="AD109" s="134">
        <f>Z109/($Z$4)*100</f>
        <v>20.921544209215444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498</v>
      </c>
      <c r="X110" s="116">
        <v>578</v>
      </c>
      <c r="Y110" s="116">
        <v>585</v>
      </c>
      <c r="Z110" s="116">
        <v>784</v>
      </c>
      <c r="AB110" s="113" t="str">
        <f>TEXT(Z110,"###,###")</f>
        <v>784</v>
      </c>
      <c r="AD110" s="134">
        <f>Z110/($Z$4)*100</f>
        <v>19.526774595267746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792</v>
      </c>
      <c r="X111" s="116">
        <v>922</v>
      </c>
      <c r="Y111" s="116">
        <v>955</v>
      </c>
      <c r="Z111" s="116">
        <v>899</v>
      </c>
      <c r="AB111" s="113" t="str">
        <f>TEXT(Z111,"###,###")</f>
        <v>899</v>
      </c>
      <c r="AD111" s="134">
        <f>Z111/($Z$4)*100</f>
        <v>22.391033623910335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3016</v>
      </c>
      <c r="X112" s="116">
        <v>3671</v>
      </c>
      <c r="Y112" s="116">
        <v>4317</v>
      </c>
      <c r="Z112" s="116">
        <v>4014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41.92</v>
      </c>
      <c r="W118" s="135">
        <v>42.89</v>
      </c>
      <c r="X118" s="135">
        <v>44.43</v>
      </c>
      <c r="Y118" s="135">
        <v>45.73</v>
      </c>
      <c r="Z118" s="135">
        <v>44.26</v>
      </c>
      <c r="AB118" s="113" t="str">
        <f>TEXT(Z118,"##.0")</f>
        <v>44.3</v>
      </c>
    </row>
    <row r="120" spans="19:32" x14ac:dyDescent="0.25">
      <c r="S120" s="105" t="s">
        <v>104</v>
      </c>
      <c r="T120" s="116"/>
      <c r="U120" s="116"/>
      <c r="V120" s="116">
        <v>1373</v>
      </c>
      <c r="W120" s="116">
        <v>1304</v>
      </c>
      <c r="X120" s="116">
        <v>1501</v>
      </c>
      <c r="Y120" s="116">
        <v>1729</v>
      </c>
      <c r="Z120" s="116">
        <v>1687</v>
      </c>
      <c r="AB120" s="113" t="str">
        <f>TEXT(Z120,"###,###")</f>
        <v>1,687</v>
      </c>
    </row>
    <row r="121" spans="19:32" x14ac:dyDescent="0.25">
      <c r="S121" s="105" t="s">
        <v>105</v>
      </c>
      <c r="T121" s="116"/>
      <c r="U121" s="116"/>
      <c r="V121" s="116">
        <v>377</v>
      </c>
      <c r="W121" s="116">
        <v>338</v>
      </c>
      <c r="X121" s="116">
        <v>400</v>
      </c>
      <c r="Y121" s="116">
        <v>596</v>
      </c>
      <c r="Z121" s="116">
        <v>437</v>
      </c>
      <c r="AB121" s="113" t="str">
        <f>TEXT(Z121,"###,###")</f>
        <v>437</v>
      </c>
    </row>
    <row r="122" spans="19:32" x14ac:dyDescent="0.25">
      <c r="S122" s="105" t="s">
        <v>106</v>
      </c>
      <c r="T122" s="116"/>
      <c r="U122" s="116"/>
      <c r="V122" s="116">
        <v>310</v>
      </c>
      <c r="W122" s="116">
        <v>292</v>
      </c>
      <c r="X122" s="116">
        <v>376</v>
      </c>
      <c r="Y122" s="116">
        <v>418</v>
      </c>
      <c r="Z122" s="116">
        <v>390</v>
      </c>
      <c r="AB122" s="113" t="str">
        <f>TEXT(Z122,"###,###")</f>
        <v>390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1683</v>
      </c>
      <c r="W124" s="116">
        <v>1596</v>
      </c>
      <c r="X124" s="116">
        <v>1877</v>
      </c>
      <c r="Y124" s="116">
        <v>2147</v>
      </c>
      <c r="Z124" s="116">
        <v>2077</v>
      </c>
      <c r="AB124" s="113" t="str">
        <f>TEXT(Z124,"###,###")</f>
        <v>2,077</v>
      </c>
      <c r="AD124" s="131">
        <f>Z124/$Z$7*100</f>
        <v>82.65021886191802</v>
      </c>
    </row>
    <row r="125" spans="19:32" x14ac:dyDescent="0.25">
      <c r="S125" s="105" t="s">
        <v>108</v>
      </c>
      <c r="T125" s="116"/>
      <c r="U125" s="116"/>
      <c r="V125" s="116">
        <v>687</v>
      </c>
      <c r="W125" s="116">
        <v>630</v>
      </c>
      <c r="X125" s="116">
        <v>776</v>
      </c>
      <c r="Y125" s="116">
        <v>1014</v>
      </c>
      <c r="Z125" s="116">
        <v>827</v>
      </c>
      <c r="AB125" s="113" t="str">
        <f>TEXT(Z125,"###,###")</f>
        <v>827</v>
      </c>
      <c r="AD125" s="131">
        <f>Z125/$Z$7*100</f>
        <v>32.908873855949068</v>
      </c>
    </row>
    <row r="127" spans="19:32" x14ac:dyDescent="0.25">
      <c r="S127" s="105" t="s">
        <v>109</v>
      </c>
      <c r="T127" s="116"/>
      <c r="U127" s="116"/>
      <c r="V127" s="116">
        <v>1046</v>
      </c>
      <c r="W127" s="116">
        <v>976</v>
      </c>
      <c r="X127" s="116">
        <v>1154</v>
      </c>
      <c r="Y127" s="116">
        <v>1405</v>
      </c>
      <c r="Z127" s="116">
        <v>1252</v>
      </c>
      <c r="AB127" s="113" t="str">
        <f>TEXT(Z127,"###,###")</f>
        <v>1,252</v>
      </c>
      <c r="AD127" s="131">
        <f>Z127/$Z$7*100</f>
        <v>49.820931157978507</v>
      </c>
    </row>
    <row r="128" spans="19:32" x14ac:dyDescent="0.25">
      <c r="S128" s="105" t="s">
        <v>110</v>
      </c>
      <c r="T128" s="116"/>
      <c r="U128" s="116"/>
      <c r="V128" s="116">
        <v>1014</v>
      </c>
      <c r="W128" s="116">
        <v>957</v>
      </c>
      <c r="X128" s="116">
        <v>1123</v>
      </c>
      <c r="Y128" s="116">
        <v>1337</v>
      </c>
      <c r="Z128" s="116">
        <v>1260</v>
      </c>
      <c r="AB128" s="113" t="str">
        <f>TEXT(Z128,"###,###")</f>
        <v>1,260</v>
      </c>
      <c r="AD128" s="131">
        <f>Z128/$Z$7*100</f>
        <v>50.139275766016709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3FA3627-CC48-4BAC-8775-44EA866C23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2473A530-0383-4429-ADBF-8B51D8AA3D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93530B87-861C-4115-9241-673FD718C0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7566A5F8-7451-4449-A204-FC4304C917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1D70C-0E8D-4553-A4BB-8AEC0A9A168A}">
  <sheetPr codeName="Sheet8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Karoonda East Murray</v>
      </c>
      <c r="T1" s="103"/>
      <c r="U1" s="103"/>
      <c r="V1" s="103"/>
      <c r="W1" s="103"/>
      <c r="X1" s="103"/>
      <c r="Y1" s="104" t="str">
        <f>Y3</f>
        <v>10.25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138</v>
      </c>
      <c r="Y3" s="109" t="s">
        <v>225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10.25 Karoonda East Murray,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868</v>
      </c>
      <c r="W4" s="112">
        <v>594</v>
      </c>
      <c r="X4" s="112">
        <v>692</v>
      </c>
      <c r="Y4" s="112">
        <v>847</v>
      </c>
      <c r="Z4" s="112">
        <v>821</v>
      </c>
      <c r="AB4" s="113" t="str">
        <f>TEXT(Z4,"###,###")</f>
        <v>821</v>
      </c>
      <c r="AD4" s="114">
        <f>Z4/Y4-1</f>
        <v>-3.0696576151121646E-2</v>
      </c>
      <c r="AF4" s="114">
        <f>Z4/V4-1</f>
        <v>-5.4147465437788034E-2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489</v>
      </c>
      <c r="W5" s="112">
        <v>315</v>
      </c>
      <c r="X5" s="112">
        <v>352</v>
      </c>
      <c r="Y5" s="112">
        <v>458</v>
      </c>
      <c r="Z5" s="112">
        <v>426</v>
      </c>
      <c r="AB5" s="113" t="str">
        <f>TEXT(Z5,"###,###")</f>
        <v>426</v>
      </c>
      <c r="AD5" s="114">
        <f t="shared" ref="AD5:AD9" si="0">Z5/Y5-1</f>
        <v>-6.9868995633187825E-2</v>
      </c>
      <c r="AF5" s="114">
        <f t="shared" ref="AF5:AF9" si="1">Z5/V5-1</f>
        <v>-0.12883435582822089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375</v>
      </c>
      <c r="W6" s="112">
        <v>282</v>
      </c>
      <c r="X6" s="112">
        <v>340</v>
      </c>
      <c r="Y6" s="112">
        <v>388</v>
      </c>
      <c r="Z6" s="112">
        <v>396</v>
      </c>
      <c r="AB6" s="113" t="str">
        <f>TEXT(Z6,"###,###")</f>
        <v>396</v>
      </c>
      <c r="AD6" s="114">
        <f t="shared" si="0"/>
        <v>2.0618556701030855E-2</v>
      </c>
      <c r="AF6" s="114">
        <f t="shared" si="1"/>
        <v>5.600000000000005E-2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567</v>
      </c>
      <c r="W7" s="112">
        <v>406</v>
      </c>
      <c r="X7" s="112">
        <v>449</v>
      </c>
      <c r="Y7" s="112">
        <v>535</v>
      </c>
      <c r="Z7" s="112">
        <v>524</v>
      </c>
      <c r="AB7" s="113" t="str">
        <f>TEXT(Z7,"###,###")</f>
        <v>524</v>
      </c>
      <c r="AD7" s="114">
        <f t="shared" si="0"/>
        <v>-2.0560747663551426E-2</v>
      </c>
      <c r="AF7" s="114">
        <f t="shared" si="1"/>
        <v>-7.5837742504409222E-2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821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524</v>
      </c>
      <c r="P8" s="69"/>
      <c r="S8" s="111" t="s">
        <v>87</v>
      </c>
      <c r="T8" s="112"/>
      <c r="U8" s="112"/>
      <c r="V8" s="112">
        <v>22630</v>
      </c>
      <c r="W8" s="112">
        <v>21918.74</v>
      </c>
      <c r="X8" s="112">
        <v>20908.810000000001</v>
      </c>
      <c r="Y8" s="112">
        <v>22094.39</v>
      </c>
      <c r="Z8" s="112">
        <v>19330</v>
      </c>
      <c r="AB8" s="113" t="str">
        <f>TEXT(Z8,"$###,###")</f>
        <v>$19,330</v>
      </c>
      <c r="AD8" s="114">
        <f t="shared" si="0"/>
        <v>-0.12511728090252772</v>
      </c>
      <c r="AF8" s="114">
        <f t="shared" si="1"/>
        <v>-0.14582412726469285</v>
      </c>
    </row>
    <row r="9" spans="1:32" x14ac:dyDescent="0.25">
      <c r="A9" s="32" t="s">
        <v>15</v>
      </c>
      <c r="B9" s="73"/>
      <c r="C9" s="74"/>
      <c r="D9" s="75">
        <f>AD104</f>
        <v>52.375152253349576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54.198473282442748</v>
      </c>
      <c r="P9" s="76" t="s">
        <v>88</v>
      </c>
      <c r="S9" s="111" t="s">
        <v>7</v>
      </c>
      <c r="T9" s="112"/>
      <c r="U9" s="112"/>
      <c r="V9" s="112">
        <v>20842707</v>
      </c>
      <c r="W9" s="112">
        <v>11713069</v>
      </c>
      <c r="X9" s="112">
        <v>18801148</v>
      </c>
      <c r="Y9" s="112">
        <v>18995173</v>
      </c>
      <c r="Z9" s="112">
        <v>13915657</v>
      </c>
      <c r="AB9" s="113" t="str">
        <f>TEXT(Z9/1000000,"$#,###.0")&amp;" mil"</f>
        <v>$13.9 mil</v>
      </c>
      <c r="AD9" s="114">
        <f t="shared" si="0"/>
        <v>-0.26741088380716516</v>
      </c>
      <c r="AF9" s="114">
        <f t="shared" si="1"/>
        <v>-0.33234886428140065</v>
      </c>
    </row>
    <row r="10" spans="1:32" x14ac:dyDescent="0.25">
      <c r="A10" s="32" t="s">
        <v>18</v>
      </c>
      <c r="B10" s="73"/>
      <c r="C10" s="74"/>
      <c r="D10" s="75">
        <f>AD105</f>
        <v>14.738124238733253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45.610687022900763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65.648854961832058</v>
      </c>
      <c r="P11" s="76" t="s">
        <v>88</v>
      </c>
      <c r="S11" s="111" t="s">
        <v>30</v>
      </c>
      <c r="T11" s="116"/>
      <c r="U11" s="116"/>
      <c r="V11" s="116">
        <v>536</v>
      </c>
      <c r="W11" s="116">
        <v>388</v>
      </c>
      <c r="X11" s="116">
        <v>462</v>
      </c>
      <c r="Y11" s="116">
        <v>563</v>
      </c>
      <c r="Z11" s="116">
        <v>550</v>
      </c>
    </row>
    <row r="12" spans="1:32" ht="28.5" customHeight="1" x14ac:dyDescent="0.25">
      <c r="A12" s="32" t="s">
        <v>20</v>
      </c>
      <c r="B12" s="74"/>
      <c r="C12" s="74"/>
      <c r="D12" s="75">
        <f>AD108</f>
        <v>18.514007308160778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51.335877862595424</v>
      </c>
      <c r="P12" s="76" t="s">
        <v>88</v>
      </c>
      <c r="S12" s="111" t="s">
        <v>31</v>
      </c>
      <c r="T12" s="116"/>
      <c r="U12" s="116"/>
      <c r="V12" s="116">
        <v>326</v>
      </c>
      <c r="W12" s="116">
        <v>207</v>
      </c>
      <c r="X12" s="116">
        <v>230</v>
      </c>
      <c r="Y12" s="116">
        <v>282</v>
      </c>
      <c r="Z12" s="116">
        <v>266</v>
      </c>
    </row>
    <row r="13" spans="1:32" ht="15" customHeight="1" x14ac:dyDescent="0.25">
      <c r="A13" s="32" t="s">
        <v>21</v>
      </c>
      <c r="B13" s="74"/>
      <c r="C13" s="74"/>
      <c r="D13" s="75">
        <f>AD109</f>
        <v>18.879415347137638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46.9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8.7697929354445794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15.83011583011583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20.341047503045068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84.16988416988417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210</v>
      </c>
      <c r="Z15" s="116">
        <v>241</v>
      </c>
      <c r="AB15" s="121">
        <f t="shared" ref="AB15:AB34" si="2">IF(Z15="np",0,Z15/$Z$34)</f>
        <v>0.29426129426129427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10</v>
      </c>
      <c r="Z16" s="116">
        <v>0</v>
      </c>
      <c r="AB16" s="121">
        <f t="shared" si="2"/>
        <v>0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36</v>
      </c>
      <c r="Z17" s="116">
        <v>12</v>
      </c>
      <c r="AB17" s="121">
        <f t="shared" si="2"/>
        <v>1.4652014652014652E-2</v>
      </c>
    </row>
    <row r="18" spans="1:28" x14ac:dyDescent="0.25">
      <c r="A18" s="65" t="str">
        <f>$S$1&amp;" ("&amp;$V$2&amp;" to "&amp;$Z$2&amp;")"</f>
        <v>Karoonda East Murray (2014-15 to 2018-19)</v>
      </c>
      <c r="B18" s="65"/>
      <c r="C18" s="65"/>
      <c r="D18" s="65"/>
      <c r="E18" s="65"/>
      <c r="F18" s="65"/>
      <c r="G18" s="65" t="str">
        <f>$S$1&amp;" ("&amp;$V$2&amp;" to "&amp;$Z$2&amp;")"</f>
        <v>Karoonda East Murray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20</v>
      </c>
      <c r="Z19" s="116">
        <v>20</v>
      </c>
      <c r="AB19" s="121">
        <f t="shared" si="2"/>
        <v>2.442002442002442E-2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25</v>
      </c>
      <c r="Z20" s="116">
        <v>29</v>
      </c>
      <c r="AB20" s="121">
        <f t="shared" si="2"/>
        <v>3.5409035409035408E-2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35</v>
      </c>
      <c r="Z21" s="116">
        <v>31</v>
      </c>
      <c r="AB21" s="121">
        <f t="shared" si="2"/>
        <v>3.7851037851037848E-2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17</v>
      </c>
      <c r="Z22" s="116">
        <v>10</v>
      </c>
      <c r="AB22" s="121">
        <f t="shared" si="2"/>
        <v>1.221001221001221E-2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48</v>
      </c>
      <c r="Z23" s="116">
        <v>48</v>
      </c>
      <c r="AB23" s="121">
        <f t="shared" si="2"/>
        <v>5.8608058608058608E-2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9</v>
      </c>
      <c r="Z25" s="116">
        <v>9</v>
      </c>
      <c r="AB25" s="121">
        <f t="shared" si="2"/>
        <v>1.098901098901099E-2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5</v>
      </c>
      <c r="Z26" s="116">
        <v>9</v>
      </c>
      <c r="AB26" s="121">
        <f t="shared" si="2"/>
        <v>1.098901098901099E-2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12</v>
      </c>
      <c r="Z27" s="116">
        <v>14</v>
      </c>
      <c r="AB27" s="121">
        <f t="shared" si="2"/>
        <v>1.7094017094017096E-2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45</v>
      </c>
      <c r="Z28" s="116">
        <v>40</v>
      </c>
      <c r="AB28" s="121">
        <f t="shared" si="2"/>
        <v>4.884004884004884E-2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38</v>
      </c>
      <c r="Z29" s="116">
        <v>36</v>
      </c>
      <c r="AB29" s="121">
        <f t="shared" si="2"/>
        <v>4.3956043956043959E-2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49</v>
      </c>
      <c r="Z30" s="116">
        <v>37</v>
      </c>
      <c r="AB30" s="121">
        <f t="shared" si="2"/>
        <v>4.5177045177045176E-2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57</v>
      </c>
      <c r="Z31" s="116">
        <v>60</v>
      </c>
      <c r="AB31" s="121">
        <f t="shared" si="2"/>
        <v>7.3260073260073263E-2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4</v>
      </c>
      <c r="Z32" s="116">
        <v>5</v>
      </c>
      <c r="AB32" s="121">
        <f t="shared" si="2"/>
        <v>6.105006105006105E-3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28</v>
      </c>
      <c r="Z33" s="116">
        <v>30</v>
      </c>
      <c r="AB33" s="121">
        <f t="shared" si="2"/>
        <v>3.6630036630036632E-2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846</v>
      </c>
      <c r="Z34" s="124">
        <v>819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436</v>
      </c>
      <c r="AB37" s="136">
        <f>Z37/Z40*100</f>
        <v>84.16988416988417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82</v>
      </c>
      <c r="AB38" s="136">
        <f>Z38/Z40*100</f>
        <v>15.83011583011583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518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16</v>
      </c>
      <c r="X45" s="116">
        <v>9</v>
      </c>
      <c r="Y45" s="116">
        <v>14</v>
      </c>
      <c r="Z45" s="116">
        <v>20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25</v>
      </c>
      <c r="X46" s="116">
        <v>28</v>
      </c>
      <c r="Y46" s="116">
        <v>23</v>
      </c>
      <c r="Z46" s="116">
        <v>28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16</v>
      </c>
      <c r="X47" s="116">
        <v>16</v>
      </c>
      <c r="Y47" s="116">
        <v>24</v>
      </c>
      <c r="Z47" s="116">
        <v>40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24</v>
      </c>
      <c r="X48" s="116">
        <v>21</v>
      </c>
      <c r="Y48" s="116">
        <v>35</v>
      </c>
      <c r="Z48" s="116">
        <v>40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Karoonda East Murray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26</v>
      </c>
      <c r="X49" s="116">
        <v>26</v>
      </c>
      <c r="Y49" s="116">
        <v>26</v>
      </c>
      <c r="Z49" s="116">
        <v>28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29</v>
      </c>
      <c r="X50" s="116">
        <v>18</v>
      </c>
      <c r="Y50" s="116">
        <v>18</v>
      </c>
      <c r="Z50" s="116">
        <v>18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21</v>
      </c>
      <c r="X51" s="116">
        <v>41</v>
      </c>
      <c r="Y51" s="116">
        <v>55</v>
      </c>
      <c r="Z51" s="116">
        <v>37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40</v>
      </c>
      <c r="X52" s="116">
        <v>39</v>
      </c>
      <c r="Y52" s="116">
        <v>43</v>
      </c>
      <c r="Z52" s="116">
        <v>34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16</v>
      </c>
      <c r="X53" s="116">
        <v>24</v>
      </c>
      <c r="Y53" s="116">
        <v>36</v>
      </c>
      <c r="Z53" s="116">
        <v>43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42</v>
      </c>
      <c r="X54" s="116">
        <v>56</v>
      </c>
      <c r="Y54" s="116">
        <v>57</v>
      </c>
      <c r="Z54" s="116">
        <v>40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18</v>
      </c>
      <c r="X55" s="116">
        <v>32</v>
      </c>
      <c r="Y55" s="116">
        <v>40</v>
      </c>
      <c r="Z55" s="116">
        <v>48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22</v>
      </c>
      <c r="X56" s="116">
        <v>23</v>
      </c>
      <c r="Y56" s="116">
        <v>25</v>
      </c>
      <c r="Z56" s="116">
        <v>22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10</v>
      </c>
      <c r="X57" s="116">
        <v>13</v>
      </c>
      <c r="Y57" s="116">
        <v>16</v>
      </c>
      <c r="Z57" s="116">
        <v>19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9</v>
      </c>
      <c r="X58" s="116">
        <v>4</v>
      </c>
      <c r="Y58" s="116">
        <v>6</v>
      </c>
      <c r="Z58" s="116">
        <v>6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4</v>
      </c>
      <c r="Y59" s="116">
        <v>0</v>
      </c>
      <c r="Z59" s="116">
        <v>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317</v>
      </c>
      <c r="X61" s="116">
        <v>352</v>
      </c>
      <c r="Y61" s="116">
        <v>461</v>
      </c>
      <c r="Z61" s="116">
        <v>424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Karoonda East Murray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</v>
      </c>
      <c r="X64" s="116">
        <v>4</v>
      </c>
      <c r="Y64" s="116">
        <v>9</v>
      </c>
      <c r="Z64" s="116">
        <v>12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30</v>
      </c>
      <c r="X65" s="116">
        <v>36</v>
      </c>
      <c r="Y65" s="116">
        <v>31</v>
      </c>
      <c r="Z65" s="116">
        <v>23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26</v>
      </c>
      <c r="X66" s="116">
        <v>26</v>
      </c>
      <c r="Y66" s="116">
        <v>24</v>
      </c>
      <c r="Z66" s="116">
        <v>38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17</v>
      </c>
      <c r="X67" s="116">
        <v>20</v>
      </c>
      <c r="Y67" s="116">
        <v>19</v>
      </c>
      <c r="Z67" s="116">
        <v>31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4</v>
      </c>
      <c r="X68" s="116">
        <v>13</v>
      </c>
      <c r="Y68" s="116">
        <v>22</v>
      </c>
      <c r="Z68" s="116">
        <v>17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27</v>
      </c>
      <c r="X69" s="116">
        <v>27</v>
      </c>
      <c r="Y69" s="116">
        <v>21</v>
      </c>
      <c r="Z69" s="116">
        <v>11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40</v>
      </c>
      <c r="X70" s="116">
        <v>45</v>
      </c>
      <c r="Y70" s="116">
        <v>44</v>
      </c>
      <c r="Z70" s="116">
        <v>57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27</v>
      </c>
      <c r="X71" s="116">
        <v>27</v>
      </c>
      <c r="Y71" s="116">
        <v>43</v>
      </c>
      <c r="Z71" s="116">
        <v>45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24</v>
      </c>
      <c r="X72" s="116">
        <v>40</v>
      </c>
      <c r="Y72" s="116">
        <v>38</v>
      </c>
      <c r="Z72" s="116">
        <v>43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26</v>
      </c>
      <c r="X73" s="116">
        <v>36</v>
      </c>
      <c r="Y73" s="116">
        <v>29</v>
      </c>
      <c r="Z73" s="116">
        <v>37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30</v>
      </c>
      <c r="X74" s="116">
        <v>33</v>
      </c>
      <c r="Y74" s="116">
        <v>38</v>
      </c>
      <c r="Z74" s="116">
        <v>31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11</v>
      </c>
      <c r="X75" s="116">
        <v>21</v>
      </c>
      <c r="Y75" s="116">
        <v>29</v>
      </c>
      <c r="Z75" s="116">
        <v>30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11</v>
      </c>
      <c r="Y76" s="116">
        <v>11</v>
      </c>
      <c r="Z76" s="116">
        <v>13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3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281</v>
      </c>
      <c r="X80" s="116">
        <v>340</v>
      </c>
      <c r="Y80" s="116">
        <v>388</v>
      </c>
      <c r="Z80" s="116">
        <v>398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Karoonda East Murray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8</v>
      </c>
      <c r="X83" s="116">
        <v>14</v>
      </c>
      <c r="Y83" s="116">
        <v>17</v>
      </c>
      <c r="Z83" s="116">
        <v>18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0</v>
      </c>
      <c r="X84" s="116">
        <v>4</v>
      </c>
      <c r="Y84" s="116">
        <v>6</v>
      </c>
      <c r="Z84" s="116">
        <v>11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821</v>
      </c>
      <c r="D85" s="98">
        <f t="shared" ref="D85:D90" si="4">AD4</f>
        <v>-3.0696576151121646E-2</v>
      </c>
      <c r="E85" s="99">
        <f t="shared" ref="E85:E90" si="5">AD4</f>
        <v>-3.0696576151121646E-2</v>
      </c>
      <c r="F85" s="98">
        <f t="shared" ref="F85:F90" si="6">AF4</f>
        <v>-5.4147465437788034E-2</v>
      </c>
      <c r="G85" s="99">
        <f t="shared" ref="G85:G90" si="7">AF4</f>
        <v>-5.4147465437788034E-2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24</v>
      </c>
      <c r="X85" s="116">
        <v>24</v>
      </c>
      <c r="Y85" s="116">
        <v>30</v>
      </c>
      <c r="Z85" s="116">
        <v>26</v>
      </c>
    </row>
    <row r="86" spans="1:30" ht="15" customHeight="1" x14ac:dyDescent="0.25">
      <c r="A86" s="100" t="s">
        <v>4</v>
      </c>
      <c r="B86" s="51"/>
      <c r="C86" s="101" t="str">
        <f t="shared" si="3"/>
        <v>426</v>
      </c>
      <c r="D86" s="98">
        <f t="shared" si="4"/>
        <v>-6.9868995633187825E-2</v>
      </c>
      <c r="E86" s="99">
        <f t="shared" si="5"/>
        <v>-6.9868995633187825E-2</v>
      </c>
      <c r="F86" s="98">
        <f t="shared" si="6"/>
        <v>-0.12883435582822089</v>
      </c>
      <c r="G86" s="99">
        <f t="shared" si="7"/>
        <v>-0.12883435582822089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7</v>
      </c>
      <c r="X86" s="116">
        <v>5</v>
      </c>
      <c r="Y86" s="116">
        <v>0</v>
      </c>
      <c r="Z86" s="116">
        <v>6</v>
      </c>
    </row>
    <row r="87" spans="1:30" ht="15" customHeight="1" x14ac:dyDescent="0.25">
      <c r="A87" s="100" t="s">
        <v>5</v>
      </c>
      <c r="B87" s="51"/>
      <c r="C87" s="101" t="str">
        <f t="shared" si="3"/>
        <v>396</v>
      </c>
      <c r="D87" s="98">
        <f t="shared" si="4"/>
        <v>2.0618556701030855E-2</v>
      </c>
      <c r="E87" s="99">
        <f t="shared" si="5"/>
        <v>2.0618556701030855E-2</v>
      </c>
      <c r="F87" s="98">
        <f t="shared" si="6"/>
        <v>5.600000000000005E-2</v>
      </c>
      <c r="G87" s="99">
        <f t="shared" si="7"/>
        <v>5.600000000000005E-2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6</v>
      </c>
      <c r="X87" s="116">
        <v>0</v>
      </c>
      <c r="Y87" s="116">
        <v>0</v>
      </c>
      <c r="Z87" s="116">
        <v>4</v>
      </c>
    </row>
    <row r="88" spans="1:30" ht="15" customHeight="1" x14ac:dyDescent="0.25">
      <c r="A88" s="51" t="s">
        <v>6</v>
      </c>
      <c r="B88" s="51"/>
      <c r="C88" s="101" t="str">
        <f t="shared" si="3"/>
        <v>524</v>
      </c>
      <c r="D88" s="98">
        <f t="shared" si="4"/>
        <v>-2.0560747663551426E-2</v>
      </c>
      <c r="E88" s="99">
        <f t="shared" si="5"/>
        <v>-2.0560747663551426E-2</v>
      </c>
      <c r="F88" s="98">
        <f t="shared" si="6"/>
        <v>-7.5837742504409222E-2</v>
      </c>
      <c r="G88" s="99">
        <f t="shared" si="7"/>
        <v>-7.5837742504409222E-2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5</v>
      </c>
      <c r="X88" s="116">
        <v>0</v>
      </c>
      <c r="Y88" s="116">
        <v>3</v>
      </c>
      <c r="Z88" s="116">
        <v>3</v>
      </c>
    </row>
    <row r="89" spans="1:30" ht="15" customHeight="1" x14ac:dyDescent="0.25">
      <c r="A89" s="51" t="s">
        <v>102</v>
      </c>
      <c r="B89" s="51"/>
      <c r="C89" s="101" t="str">
        <f t="shared" si="3"/>
        <v>$19,330</v>
      </c>
      <c r="D89" s="98">
        <f t="shared" si="4"/>
        <v>-0.12511728090252772</v>
      </c>
      <c r="E89" s="99">
        <f t="shared" si="5"/>
        <v>-0.12511728090252772</v>
      </c>
      <c r="F89" s="98">
        <f t="shared" si="6"/>
        <v>-0.14582412726469285</v>
      </c>
      <c r="G89" s="99">
        <f t="shared" si="7"/>
        <v>-0.14582412726469285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17</v>
      </c>
      <c r="X89" s="116">
        <v>16</v>
      </c>
      <c r="Y89" s="116">
        <v>22</v>
      </c>
      <c r="Z89" s="116">
        <v>24</v>
      </c>
    </row>
    <row r="90" spans="1:30" ht="15" customHeight="1" x14ac:dyDescent="0.25">
      <c r="A90" s="51" t="s">
        <v>7</v>
      </c>
      <c r="B90" s="51"/>
      <c r="C90" s="101" t="str">
        <f t="shared" si="3"/>
        <v>$13.9 mil</v>
      </c>
      <c r="D90" s="98">
        <f t="shared" si="4"/>
        <v>-0.26741088380716516</v>
      </c>
      <c r="E90" s="99">
        <f t="shared" si="5"/>
        <v>-0.26741088380716516</v>
      </c>
      <c r="F90" s="98">
        <f t="shared" si="6"/>
        <v>-0.33234886428140065</v>
      </c>
      <c r="G90" s="99">
        <f t="shared" si="7"/>
        <v>-0.33234886428140065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40</v>
      </c>
      <c r="X90" s="116">
        <v>49</v>
      </c>
      <c r="Y90" s="116">
        <v>57</v>
      </c>
      <c r="Z90" s="116">
        <v>46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226</v>
      </c>
      <c r="X91" s="116">
        <v>245</v>
      </c>
      <c r="Y91" s="116">
        <v>292</v>
      </c>
      <c r="Z91" s="116">
        <v>280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0</v>
      </c>
      <c r="X93" s="116">
        <v>9</v>
      </c>
      <c r="Y93" s="116">
        <v>12</v>
      </c>
      <c r="Z93" s="116">
        <v>14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23</v>
      </c>
      <c r="X94" s="116">
        <v>23</v>
      </c>
      <c r="Y94" s="116">
        <v>28</v>
      </c>
      <c r="Z94" s="116">
        <v>25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0</v>
      </c>
      <c r="X95" s="116">
        <v>4</v>
      </c>
      <c r="Y95" s="116">
        <v>5</v>
      </c>
      <c r="Z95" s="116">
        <v>7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29</v>
      </c>
      <c r="X96" s="116">
        <v>30</v>
      </c>
      <c r="Y96" s="116">
        <v>30</v>
      </c>
      <c r="Z96" s="116">
        <v>37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14</v>
      </c>
      <c r="X97" s="116">
        <v>22</v>
      </c>
      <c r="Y97" s="116">
        <v>22</v>
      </c>
      <c r="Z97" s="116">
        <v>22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11</v>
      </c>
      <c r="X98" s="116">
        <v>14</v>
      </c>
      <c r="Y98" s="116">
        <v>12</v>
      </c>
      <c r="Z98" s="116">
        <v>10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2</v>
      </c>
      <c r="X99" s="116">
        <v>4</v>
      </c>
      <c r="Y99" s="116">
        <v>9</v>
      </c>
      <c r="Z99" s="116">
        <v>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11</v>
      </c>
      <c r="X100" s="116">
        <v>20</v>
      </c>
      <c r="Y100" s="116">
        <v>20</v>
      </c>
      <c r="Z100" s="116">
        <v>32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181</v>
      </c>
      <c r="X101" s="116">
        <v>204</v>
      </c>
      <c r="Y101" s="116">
        <v>245</v>
      </c>
      <c r="Z101" s="116">
        <v>237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306</v>
      </c>
      <c r="X104" s="116">
        <v>369</v>
      </c>
      <c r="Y104" s="116">
        <v>427</v>
      </c>
      <c r="Z104" s="116">
        <v>430</v>
      </c>
      <c r="AB104" s="113" t="str">
        <f>TEXT(Z104,"###,###")</f>
        <v>430</v>
      </c>
      <c r="AD104" s="134">
        <f>Z104/($Z$4)*100</f>
        <v>52.375152253349576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91</v>
      </c>
      <c r="X105" s="116">
        <v>107</v>
      </c>
      <c r="Y105" s="116">
        <v>129</v>
      </c>
      <c r="Z105" s="116">
        <v>121</v>
      </c>
      <c r="AB105" s="113" t="str">
        <f>TEXT(Z105,"###,###")</f>
        <v>121</v>
      </c>
      <c r="AD105" s="134">
        <f>Z105/($Z$4)*100</f>
        <v>14.738124238733253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397</v>
      </c>
      <c r="X106" s="124">
        <v>476</v>
      </c>
      <c r="Y106" s="124">
        <v>556</v>
      </c>
      <c r="Z106" s="124">
        <v>551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112</v>
      </c>
      <c r="X108" s="116">
        <v>157</v>
      </c>
      <c r="Y108" s="116">
        <v>190</v>
      </c>
      <c r="Z108" s="116">
        <v>152</v>
      </c>
      <c r="AB108" s="113" t="str">
        <f>TEXT(Z108,"###,###")</f>
        <v>152</v>
      </c>
      <c r="AD108" s="134">
        <f>Z108/($Z$4)*100</f>
        <v>18.514007308160778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116</v>
      </c>
      <c r="X109" s="116">
        <v>113</v>
      </c>
      <c r="Y109" s="116">
        <v>127</v>
      </c>
      <c r="Z109" s="116">
        <v>155</v>
      </c>
      <c r="AB109" s="113" t="str">
        <f>TEXT(Z109,"###,###")</f>
        <v>155</v>
      </c>
      <c r="AD109" s="134">
        <f>Z109/($Z$4)*100</f>
        <v>18.879415347137638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41</v>
      </c>
      <c r="X110" s="116">
        <v>52</v>
      </c>
      <c r="Y110" s="116">
        <v>72</v>
      </c>
      <c r="Z110" s="116">
        <v>72</v>
      </c>
      <c r="AB110" s="113" t="str">
        <f>TEXT(Z110,"###,###")</f>
        <v>72</v>
      </c>
      <c r="AD110" s="134">
        <f>Z110/($Z$4)*100</f>
        <v>8.7697929354445794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121</v>
      </c>
      <c r="X111" s="116">
        <v>154</v>
      </c>
      <c r="Y111" s="116">
        <v>165</v>
      </c>
      <c r="Z111" s="116">
        <v>167</v>
      </c>
      <c r="AB111" s="113" t="str">
        <f>TEXT(Z111,"###,###")</f>
        <v>167</v>
      </c>
      <c r="AD111" s="134">
        <f>Z111/($Z$4)*100</f>
        <v>20.341047503045068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599</v>
      </c>
      <c r="X112" s="116">
        <v>692</v>
      </c>
      <c r="Y112" s="116">
        <v>845</v>
      </c>
      <c r="Z112" s="116">
        <v>821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45.18</v>
      </c>
      <c r="W118" s="135">
        <v>48.36</v>
      </c>
      <c r="X118" s="135">
        <v>46.56</v>
      </c>
      <c r="Y118" s="135">
        <v>46.93</v>
      </c>
      <c r="Z118" s="135">
        <v>46.93</v>
      </c>
      <c r="AB118" s="113" t="str">
        <f>TEXT(Z118,"##.0")</f>
        <v>46.9</v>
      </c>
    </row>
    <row r="120" spans="19:32" x14ac:dyDescent="0.25">
      <c r="S120" s="105" t="s">
        <v>104</v>
      </c>
      <c r="T120" s="116"/>
      <c r="U120" s="116"/>
      <c r="V120" s="116">
        <v>239</v>
      </c>
      <c r="W120" s="116">
        <v>199</v>
      </c>
      <c r="X120" s="116">
        <v>219</v>
      </c>
      <c r="Y120" s="116">
        <v>258</v>
      </c>
      <c r="Z120" s="116">
        <v>257</v>
      </c>
      <c r="AB120" s="113" t="str">
        <f>TEXT(Z120,"###,###")</f>
        <v>257</v>
      </c>
    </row>
    <row r="121" spans="19:32" x14ac:dyDescent="0.25">
      <c r="S121" s="105" t="s">
        <v>105</v>
      </c>
      <c r="T121" s="116"/>
      <c r="U121" s="116"/>
      <c r="V121" s="116">
        <v>218</v>
      </c>
      <c r="W121" s="116">
        <v>149</v>
      </c>
      <c r="X121" s="116">
        <v>157</v>
      </c>
      <c r="Y121" s="116">
        <v>194</v>
      </c>
      <c r="Z121" s="116">
        <v>182</v>
      </c>
      <c r="AB121" s="113" t="str">
        <f>TEXT(Z121,"###,###")</f>
        <v>182</v>
      </c>
    </row>
    <row r="122" spans="19:32" x14ac:dyDescent="0.25">
      <c r="S122" s="105" t="s">
        <v>106</v>
      </c>
      <c r="T122" s="116"/>
      <c r="U122" s="116"/>
      <c r="V122" s="116">
        <v>111</v>
      </c>
      <c r="W122" s="116">
        <v>57</v>
      </c>
      <c r="X122" s="116">
        <v>73</v>
      </c>
      <c r="Y122" s="116">
        <v>85</v>
      </c>
      <c r="Z122" s="116">
        <v>87</v>
      </c>
      <c r="AB122" s="113" t="str">
        <f>TEXT(Z122,"###,###")</f>
        <v>87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350</v>
      </c>
      <c r="W124" s="116">
        <v>256</v>
      </c>
      <c r="X124" s="116">
        <v>292</v>
      </c>
      <c r="Y124" s="116">
        <v>343</v>
      </c>
      <c r="Z124" s="116">
        <v>344</v>
      </c>
      <c r="AB124" s="113" t="str">
        <f>TEXT(Z124,"###,###")</f>
        <v>344</v>
      </c>
      <c r="AD124" s="131">
        <f>Z124/$Z$7*100</f>
        <v>65.648854961832058</v>
      </c>
    </row>
    <row r="125" spans="19:32" x14ac:dyDescent="0.25">
      <c r="S125" s="105" t="s">
        <v>108</v>
      </c>
      <c r="T125" s="116"/>
      <c r="U125" s="116"/>
      <c r="V125" s="116">
        <v>329</v>
      </c>
      <c r="W125" s="116">
        <v>206</v>
      </c>
      <c r="X125" s="116">
        <v>230</v>
      </c>
      <c r="Y125" s="116">
        <v>279</v>
      </c>
      <c r="Z125" s="116">
        <v>269</v>
      </c>
      <c r="AB125" s="113" t="str">
        <f>TEXT(Z125,"###,###")</f>
        <v>269</v>
      </c>
      <c r="AD125" s="131">
        <f>Z125/$Z$7*100</f>
        <v>51.335877862595424</v>
      </c>
    </row>
    <row r="127" spans="19:32" x14ac:dyDescent="0.25">
      <c r="S127" s="105" t="s">
        <v>109</v>
      </c>
      <c r="T127" s="116"/>
      <c r="U127" s="116"/>
      <c r="V127" s="116">
        <v>323</v>
      </c>
      <c r="W127" s="116">
        <v>226</v>
      </c>
      <c r="X127" s="116">
        <v>245</v>
      </c>
      <c r="Y127" s="116">
        <v>294</v>
      </c>
      <c r="Z127" s="116">
        <v>284</v>
      </c>
      <c r="AB127" s="113" t="str">
        <f>TEXT(Z127,"###,###")</f>
        <v>284</v>
      </c>
      <c r="AD127" s="131">
        <f>Z127/$Z$7*100</f>
        <v>54.198473282442748</v>
      </c>
    </row>
    <row r="128" spans="19:32" x14ac:dyDescent="0.25">
      <c r="S128" s="105" t="s">
        <v>110</v>
      </c>
      <c r="T128" s="116"/>
      <c r="U128" s="116"/>
      <c r="V128" s="116">
        <v>244</v>
      </c>
      <c r="W128" s="116">
        <v>179</v>
      </c>
      <c r="X128" s="116">
        <v>204</v>
      </c>
      <c r="Y128" s="116">
        <v>242</v>
      </c>
      <c r="Z128" s="116">
        <v>239</v>
      </c>
      <c r="AB128" s="113" t="str">
        <f>TEXT(Z128,"###,###")</f>
        <v>239</v>
      </c>
      <c r="AD128" s="131">
        <f>Z128/$Z$7*100</f>
        <v>45.610687022900763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F7EC50F-A978-41D7-BA8F-72BDA5B974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49C51C58-5777-48F6-B314-DF23ACD572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14C92A10-A88E-40D4-A176-408E670F12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4687430E-E869-4689-809A-3C52148A10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015B8-F92E-489C-867F-C01F2629C562}">
  <sheetPr codeName="Sheet9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Kimba</v>
      </c>
      <c r="T1" s="103"/>
      <c r="U1" s="103"/>
      <c r="V1" s="103"/>
      <c r="W1" s="103"/>
      <c r="X1" s="103"/>
      <c r="Y1" s="104" t="str">
        <f>Y3</f>
        <v>10.26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139</v>
      </c>
      <c r="Y3" s="109" t="s">
        <v>226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10.26 Kimba,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568</v>
      </c>
      <c r="W4" s="112">
        <v>568</v>
      </c>
      <c r="X4" s="112">
        <v>671</v>
      </c>
      <c r="Y4" s="112">
        <v>852</v>
      </c>
      <c r="Z4" s="112">
        <v>730</v>
      </c>
      <c r="AB4" s="113" t="str">
        <f>TEXT(Z4,"###,###")</f>
        <v>730</v>
      </c>
      <c r="AD4" s="114">
        <f>Z4/Y4-1</f>
        <v>-0.14319248826291076</v>
      </c>
      <c r="AF4" s="114">
        <f>Z4/V4-1</f>
        <v>0.28521126760563376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309</v>
      </c>
      <c r="W5" s="112">
        <v>303</v>
      </c>
      <c r="X5" s="112">
        <v>370</v>
      </c>
      <c r="Y5" s="112">
        <v>455</v>
      </c>
      <c r="Z5" s="112">
        <v>376</v>
      </c>
      <c r="AB5" s="113" t="str">
        <f>TEXT(Z5,"###,###")</f>
        <v>376</v>
      </c>
      <c r="AD5" s="114">
        <f t="shared" ref="AD5:AD9" si="0">Z5/Y5-1</f>
        <v>-0.17362637362637368</v>
      </c>
      <c r="AF5" s="114">
        <f t="shared" ref="AF5:AF9" si="1">Z5/V5-1</f>
        <v>0.21682847896440127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261</v>
      </c>
      <c r="W6" s="112">
        <v>270</v>
      </c>
      <c r="X6" s="112">
        <v>301</v>
      </c>
      <c r="Y6" s="112">
        <v>402</v>
      </c>
      <c r="Z6" s="112">
        <v>355</v>
      </c>
      <c r="AB6" s="113" t="str">
        <f>TEXT(Z6,"###,###")</f>
        <v>355</v>
      </c>
      <c r="AD6" s="114">
        <f t="shared" si="0"/>
        <v>-0.11691542288557211</v>
      </c>
      <c r="AF6" s="114">
        <f t="shared" si="1"/>
        <v>0.36015325670498077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372</v>
      </c>
      <c r="W7" s="112">
        <v>399</v>
      </c>
      <c r="X7" s="112">
        <v>455</v>
      </c>
      <c r="Y7" s="112">
        <v>586</v>
      </c>
      <c r="Z7" s="112">
        <v>482</v>
      </c>
      <c r="AB7" s="113" t="str">
        <f>TEXT(Z7,"###,###")</f>
        <v>482</v>
      </c>
      <c r="AD7" s="114">
        <f t="shared" si="0"/>
        <v>-0.1774744027303754</v>
      </c>
      <c r="AF7" s="114">
        <f t="shared" si="1"/>
        <v>0.29569892473118276</v>
      </c>
    </row>
    <row r="8" spans="1:32" ht="17.25" customHeight="1" x14ac:dyDescent="0.25">
      <c r="A8" s="66" t="s">
        <v>13</v>
      </c>
      <c r="B8" s="67"/>
      <c r="C8" s="31"/>
      <c r="D8" s="68" t="str">
        <f>AB4</f>
        <v>730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482</v>
      </c>
      <c r="P8" s="69"/>
      <c r="S8" s="111" t="s">
        <v>87</v>
      </c>
      <c r="T8" s="112"/>
      <c r="U8" s="112"/>
      <c r="V8" s="112">
        <v>20483</v>
      </c>
      <c r="W8" s="112">
        <v>24896.47</v>
      </c>
      <c r="X8" s="112">
        <v>25125</v>
      </c>
      <c r="Y8" s="112">
        <v>25993.5</v>
      </c>
      <c r="Z8" s="112">
        <v>28542</v>
      </c>
      <c r="AB8" s="113" t="str">
        <f>TEXT(Z8,"$###,###")</f>
        <v>$28,542</v>
      </c>
      <c r="AD8" s="114">
        <f t="shared" si="0"/>
        <v>9.8043741704656906E-2</v>
      </c>
      <c r="AF8" s="114">
        <f t="shared" si="1"/>
        <v>0.3934482253576137</v>
      </c>
    </row>
    <row r="9" spans="1:32" x14ac:dyDescent="0.25">
      <c r="A9" s="32" t="s">
        <v>15</v>
      </c>
      <c r="B9" s="73"/>
      <c r="C9" s="74"/>
      <c r="D9" s="75">
        <f>AD104</f>
        <v>56.712328767123289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54.77178423236515</v>
      </c>
      <c r="P9" s="76" t="s">
        <v>88</v>
      </c>
      <c r="S9" s="111" t="s">
        <v>7</v>
      </c>
      <c r="T9" s="112"/>
      <c r="U9" s="112"/>
      <c r="V9" s="112">
        <v>19907947</v>
      </c>
      <c r="W9" s="112">
        <v>18285692</v>
      </c>
      <c r="X9" s="112">
        <v>19665815</v>
      </c>
      <c r="Y9" s="112">
        <v>25777787</v>
      </c>
      <c r="Z9" s="112">
        <v>24246145</v>
      </c>
      <c r="AB9" s="113" t="str">
        <f>TEXT(Z9/1000000,"$#,###.0")&amp;" mil"</f>
        <v>$24.2 mil</v>
      </c>
      <c r="AD9" s="114">
        <f t="shared" si="0"/>
        <v>-5.9417125294735307E-2</v>
      </c>
      <c r="AF9" s="114">
        <f t="shared" si="1"/>
        <v>0.21791287670195225</v>
      </c>
    </row>
    <row r="10" spans="1:32" x14ac:dyDescent="0.25">
      <c r="A10" s="32" t="s">
        <v>18</v>
      </c>
      <c r="B10" s="73"/>
      <c r="C10" s="74"/>
      <c r="D10" s="75">
        <f>AD105</f>
        <v>16.301369863013697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45.850622406639005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70.539419087136935</v>
      </c>
      <c r="P11" s="76" t="s">
        <v>88</v>
      </c>
      <c r="S11" s="111" t="s">
        <v>30</v>
      </c>
      <c r="T11" s="116"/>
      <c r="U11" s="116"/>
      <c r="V11" s="116">
        <v>410</v>
      </c>
      <c r="W11" s="116">
        <v>397</v>
      </c>
      <c r="X11" s="116">
        <v>472</v>
      </c>
      <c r="Y11" s="116">
        <v>569</v>
      </c>
      <c r="Z11" s="116">
        <v>533</v>
      </c>
    </row>
    <row r="12" spans="1:32" ht="28.5" customHeight="1" x14ac:dyDescent="0.25">
      <c r="A12" s="32" t="s">
        <v>20</v>
      </c>
      <c r="B12" s="74"/>
      <c r="C12" s="74"/>
      <c r="D12" s="75">
        <f>AD108</f>
        <v>19.041095890410958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41.701244813278009</v>
      </c>
      <c r="P12" s="76" t="s">
        <v>88</v>
      </c>
      <c r="S12" s="111" t="s">
        <v>31</v>
      </c>
      <c r="T12" s="116"/>
      <c r="U12" s="116"/>
      <c r="V12" s="116">
        <v>152</v>
      </c>
      <c r="W12" s="116">
        <v>176</v>
      </c>
      <c r="X12" s="116">
        <v>199</v>
      </c>
      <c r="Y12" s="116">
        <v>284</v>
      </c>
      <c r="Z12" s="116">
        <v>203</v>
      </c>
    </row>
    <row r="13" spans="1:32" ht="15" customHeight="1" x14ac:dyDescent="0.25">
      <c r="A13" s="32" t="s">
        <v>21</v>
      </c>
      <c r="B13" s="74"/>
      <c r="C13" s="74"/>
      <c r="D13" s="75">
        <f>AD109</f>
        <v>20.410958904109588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43.1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10.273972602739725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17.610062893081761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23.56164383561644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82.389937106918239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168</v>
      </c>
      <c r="Z15" s="116">
        <v>167</v>
      </c>
      <c r="AB15" s="121">
        <f t="shared" ref="AB15:AB34" si="2">IF(Z15="np",0,Z15/$Z$34)</f>
        <v>0.22845417236662108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10</v>
      </c>
      <c r="Z16" s="116">
        <v>6</v>
      </c>
      <c r="AB16" s="121">
        <f t="shared" si="2"/>
        <v>8.2079343365253077E-3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57</v>
      </c>
      <c r="Z17" s="116">
        <v>31</v>
      </c>
      <c r="AB17" s="121">
        <f t="shared" si="2"/>
        <v>4.240766073871409E-2</v>
      </c>
    </row>
    <row r="18" spans="1:28" x14ac:dyDescent="0.25">
      <c r="A18" s="65" t="str">
        <f>$S$1&amp;" ("&amp;$V$2&amp;" to "&amp;$Z$2&amp;")"</f>
        <v>Kimba (2014-15 to 2018-19)</v>
      </c>
      <c r="B18" s="65"/>
      <c r="C18" s="65"/>
      <c r="D18" s="65"/>
      <c r="E18" s="65"/>
      <c r="F18" s="65"/>
      <c r="G18" s="65" t="str">
        <f>$S$1&amp;" ("&amp;$V$2&amp;" to "&amp;$Z$2&amp;")"</f>
        <v>Kimba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24</v>
      </c>
      <c r="Z19" s="116">
        <v>21</v>
      </c>
      <c r="AB19" s="121">
        <f t="shared" si="2"/>
        <v>2.8727770177838577E-2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15</v>
      </c>
      <c r="Z20" s="116">
        <v>15</v>
      </c>
      <c r="AB20" s="121">
        <f t="shared" si="2"/>
        <v>2.0519835841313269E-2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76</v>
      </c>
      <c r="Z21" s="116">
        <v>77</v>
      </c>
      <c r="AB21" s="121">
        <f t="shared" si="2"/>
        <v>0.10533515731874145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32</v>
      </c>
      <c r="Z22" s="116">
        <v>33</v>
      </c>
      <c r="AB22" s="121">
        <f t="shared" si="2"/>
        <v>4.5143638850889192E-2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20</v>
      </c>
      <c r="Z23" s="116">
        <v>19</v>
      </c>
      <c r="AB23" s="121">
        <f t="shared" si="2"/>
        <v>2.5991792065663474E-2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27</v>
      </c>
      <c r="Z25" s="116">
        <v>14</v>
      </c>
      <c r="AB25" s="121">
        <f t="shared" si="2"/>
        <v>1.9151846785225718E-2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</v>
      </c>
      <c r="Z26" s="116">
        <v>0</v>
      </c>
      <c r="AB26" s="121">
        <f t="shared" si="2"/>
        <v>0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14</v>
      </c>
      <c r="Z27" s="116">
        <v>11</v>
      </c>
      <c r="AB27" s="121">
        <f t="shared" si="2"/>
        <v>1.5047879616963064E-2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30</v>
      </c>
      <c r="Z28" s="116">
        <v>29</v>
      </c>
      <c r="AB28" s="121">
        <f t="shared" si="2"/>
        <v>3.9671682626538987E-2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30</v>
      </c>
      <c r="Z29" s="116">
        <v>31</v>
      </c>
      <c r="AB29" s="121">
        <f t="shared" si="2"/>
        <v>4.240766073871409E-2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62</v>
      </c>
      <c r="Z30" s="116">
        <v>57</v>
      </c>
      <c r="AB30" s="121">
        <f t="shared" si="2"/>
        <v>7.7975376196990423E-2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49</v>
      </c>
      <c r="Z31" s="116">
        <v>47</v>
      </c>
      <c r="AB31" s="121">
        <f t="shared" si="2"/>
        <v>6.429548563611491E-2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0</v>
      </c>
      <c r="Z32" s="116">
        <v>5</v>
      </c>
      <c r="AB32" s="121">
        <f t="shared" si="2"/>
        <v>6.8399452804377564E-3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26</v>
      </c>
      <c r="Z33" s="116">
        <v>36</v>
      </c>
      <c r="AB33" s="121">
        <f t="shared" si="2"/>
        <v>4.9247606019151846E-2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856</v>
      </c>
      <c r="Z34" s="124">
        <v>731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393</v>
      </c>
      <c r="AB37" s="136">
        <f>Z37/Z40*100</f>
        <v>82.389937106918239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84</v>
      </c>
      <c r="AB38" s="136">
        <f>Z38/Z40*100</f>
        <v>17.610062893081761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477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10</v>
      </c>
      <c r="X45" s="116">
        <v>6</v>
      </c>
      <c r="Y45" s="116">
        <v>8</v>
      </c>
      <c r="Z45" s="116">
        <v>7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25</v>
      </c>
      <c r="X46" s="116">
        <v>36</v>
      </c>
      <c r="Y46" s="116">
        <v>34</v>
      </c>
      <c r="Z46" s="116">
        <v>38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24</v>
      </c>
      <c r="X47" s="116">
        <v>31</v>
      </c>
      <c r="Y47" s="116">
        <v>35</v>
      </c>
      <c r="Z47" s="116">
        <v>44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34</v>
      </c>
      <c r="X48" s="116">
        <v>35</v>
      </c>
      <c r="Y48" s="116">
        <v>43</v>
      </c>
      <c r="Z48" s="116">
        <v>56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Kimba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32</v>
      </c>
      <c r="X49" s="116">
        <v>34</v>
      </c>
      <c r="Y49" s="116">
        <v>39</v>
      </c>
      <c r="Z49" s="116">
        <v>32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28</v>
      </c>
      <c r="X50" s="116">
        <v>37</v>
      </c>
      <c r="Y50" s="116">
        <v>31</v>
      </c>
      <c r="Z50" s="116">
        <v>29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20</v>
      </c>
      <c r="X51" s="116">
        <v>30</v>
      </c>
      <c r="Y51" s="116">
        <v>27</v>
      </c>
      <c r="Z51" s="116">
        <v>19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30</v>
      </c>
      <c r="X52" s="116">
        <v>39</v>
      </c>
      <c r="Y52" s="116">
        <v>42</v>
      </c>
      <c r="Z52" s="116">
        <v>31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28</v>
      </c>
      <c r="X53" s="116">
        <v>35</v>
      </c>
      <c r="Y53" s="116">
        <v>40</v>
      </c>
      <c r="Z53" s="116">
        <v>35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23</v>
      </c>
      <c r="X54" s="116">
        <v>31</v>
      </c>
      <c r="Y54" s="116">
        <v>32</v>
      </c>
      <c r="Z54" s="116">
        <v>19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19</v>
      </c>
      <c r="X55" s="116">
        <v>23</v>
      </c>
      <c r="Y55" s="116">
        <v>32</v>
      </c>
      <c r="Z55" s="116">
        <v>19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6</v>
      </c>
      <c r="X56" s="116">
        <v>13</v>
      </c>
      <c r="Y56" s="116">
        <v>19</v>
      </c>
      <c r="Z56" s="116">
        <v>19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9</v>
      </c>
      <c r="X57" s="116">
        <v>7</v>
      </c>
      <c r="Y57" s="116">
        <v>18</v>
      </c>
      <c r="Z57" s="116">
        <v>5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6</v>
      </c>
      <c r="X58" s="116">
        <v>10</v>
      </c>
      <c r="Y58" s="116">
        <v>12</v>
      </c>
      <c r="Z58" s="116">
        <v>4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6</v>
      </c>
      <c r="Y59" s="116">
        <v>11</v>
      </c>
      <c r="Z59" s="116">
        <v>4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299</v>
      </c>
      <c r="X61" s="116">
        <v>370</v>
      </c>
      <c r="Y61" s="116">
        <v>452</v>
      </c>
      <c r="Z61" s="116">
        <v>381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Kimba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10</v>
      </c>
      <c r="X64" s="116">
        <v>4</v>
      </c>
      <c r="Y64" s="116">
        <v>0</v>
      </c>
      <c r="Z64" s="116">
        <v>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18</v>
      </c>
      <c r="X65" s="116">
        <v>18</v>
      </c>
      <c r="Y65" s="116">
        <v>28</v>
      </c>
      <c r="Z65" s="116">
        <v>25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12</v>
      </c>
      <c r="X66" s="116">
        <v>35</v>
      </c>
      <c r="Y66" s="116">
        <v>37</v>
      </c>
      <c r="Z66" s="116">
        <v>35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42</v>
      </c>
      <c r="X67" s="116">
        <v>34</v>
      </c>
      <c r="Y67" s="116">
        <v>27</v>
      </c>
      <c r="Z67" s="116">
        <v>28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36</v>
      </c>
      <c r="X68" s="116">
        <v>40</v>
      </c>
      <c r="Y68" s="116">
        <v>52</v>
      </c>
      <c r="Z68" s="116">
        <v>53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21</v>
      </c>
      <c r="X69" s="116">
        <v>30</v>
      </c>
      <c r="Y69" s="116">
        <v>29</v>
      </c>
      <c r="Z69" s="116">
        <v>32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26</v>
      </c>
      <c r="X70" s="116">
        <v>26</v>
      </c>
      <c r="Y70" s="116">
        <v>39</v>
      </c>
      <c r="Z70" s="116">
        <v>34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33</v>
      </c>
      <c r="X71" s="116">
        <v>31</v>
      </c>
      <c r="Y71" s="116">
        <v>46</v>
      </c>
      <c r="Z71" s="116">
        <v>30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19</v>
      </c>
      <c r="X72" s="116">
        <v>27</v>
      </c>
      <c r="Y72" s="116">
        <v>35</v>
      </c>
      <c r="Z72" s="116">
        <v>44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12</v>
      </c>
      <c r="X73" s="116">
        <v>17</v>
      </c>
      <c r="Y73" s="116">
        <v>37</v>
      </c>
      <c r="Z73" s="116">
        <v>32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21</v>
      </c>
      <c r="X74" s="116">
        <v>22</v>
      </c>
      <c r="Y74" s="116">
        <v>27</v>
      </c>
      <c r="Z74" s="116">
        <v>17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8</v>
      </c>
      <c r="X75" s="116">
        <v>11</v>
      </c>
      <c r="Y75" s="116">
        <v>25</v>
      </c>
      <c r="Z75" s="116">
        <v>19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</v>
      </c>
      <c r="X76" s="116">
        <v>7</v>
      </c>
      <c r="Y76" s="116">
        <v>8</v>
      </c>
      <c r="Z76" s="116">
        <v>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3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268</v>
      </c>
      <c r="X80" s="116">
        <v>301</v>
      </c>
      <c r="Y80" s="116">
        <v>402</v>
      </c>
      <c r="Z80" s="116">
        <v>357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Kimba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26</v>
      </c>
      <c r="X83" s="116">
        <v>31</v>
      </c>
      <c r="Y83" s="116">
        <v>32</v>
      </c>
      <c r="Z83" s="116">
        <v>30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7</v>
      </c>
      <c r="X84" s="116">
        <v>13</v>
      </c>
      <c r="Y84" s="116">
        <v>9</v>
      </c>
      <c r="Z84" s="116">
        <v>10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730</v>
      </c>
      <c r="D85" s="98">
        <f t="shared" ref="D85:D90" si="4">AD4</f>
        <v>-0.14319248826291076</v>
      </c>
      <c r="E85" s="99">
        <f t="shared" ref="E85:E90" si="5">AD4</f>
        <v>-0.14319248826291076</v>
      </c>
      <c r="F85" s="98">
        <f t="shared" ref="F85:F90" si="6">AF4</f>
        <v>0.28521126760563376</v>
      </c>
      <c r="G85" s="99">
        <f t="shared" ref="G85:G90" si="7">AF4</f>
        <v>0.28521126760563376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28</v>
      </c>
      <c r="X85" s="116">
        <v>42</v>
      </c>
      <c r="Y85" s="116">
        <v>40</v>
      </c>
      <c r="Z85" s="116">
        <v>34</v>
      </c>
    </row>
    <row r="86" spans="1:30" ht="15" customHeight="1" x14ac:dyDescent="0.25">
      <c r="A86" s="100" t="s">
        <v>4</v>
      </c>
      <c r="B86" s="51"/>
      <c r="C86" s="101" t="str">
        <f t="shared" si="3"/>
        <v>376</v>
      </c>
      <c r="D86" s="98">
        <f t="shared" si="4"/>
        <v>-0.17362637362637368</v>
      </c>
      <c r="E86" s="99">
        <f t="shared" si="5"/>
        <v>-0.17362637362637368</v>
      </c>
      <c r="F86" s="98">
        <f t="shared" si="6"/>
        <v>0.21682847896440127</v>
      </c>
      <c r="G86" s="99">
        <f t="shared" si="7"/>
        <v>0.21682847896440127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6</v>
      </c>
      <c r="X86" s="116">
        <v>0</v>
      </c>
      <c r="Y86" s="116">
        <v>0</v>
      </c>
      <c r="Z86" s="116">
        <v>4</v>
      </c>
    </row>
    <row r="87" spans="1:30" ht="15" customHeight="1" x14ac:dyDescent="0.25">
      <c r="A87" s="100" t="s">
        <v>5</v>
      </c>
      <c r="B87" s="51"/>
      <c r="C87" s="101" t="str">
        <f t="shared" si="3"/>
        <v>355</v>
      </c>
      <c r="D87" s="98">
        <f t="shared" si="4"/>
        <v>-0.11691542288557211</v>
      </c>
      <c r="E87" s="99">
        <f t="shared" si="5"/>
        <v>-0.11691542288557211</v>
      </c>
      <c r="F87" s="98">
        <f t="shared" si="6"/>
        <v>0.36015325670498077</v>
      </c>
      <c r="G87" s="99">
        <f t="shared" si="7"/>
        <v>0.36015325670498077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0</v>
      </c>
      <c r="X87" s="116">
        <v>4</v>
      </c>
      <c r="Y87" s="116">
        <v>0</v>
      </c>
      <c r="Z87" s="116">
        <v>0</v>
      </c>
    </row>
    <row r="88" spans="1:30" ht="15" customHeight="1" x14ac:dyDescent="0.25">
      <c r="A88" s="51" t="s">
        <v>6</v>
      </c>
      <c r="B88" s="51"/>
      <c r="C88" s="101" t="str">
        <f t="shared" si="3"/>
        <v>482</v>
      </c>
      <c r="D88" s="98">
        <f t="shared" si="4"/>
        <v>-0.1774744027303754</v>
      </c>
      <c r="E88" s="99">
        <f t="shared" si="5"/>
        <v>-0.1774744027303754</v>
      </c>
      <c r="F88" s="98">
        <f t="shared" si="6"/>
        <v>0.29569892473118276</v>
      </c>
      <c r="G88" s="99">
        <f t="shared" si="7"/>
        <v>0.29569892473118276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9</v>
      </c>
      <c r="X88" s="116">
        <v>6</v>
      </c>
      <c r="Y88" s="116">
        <v>3</v>
      </c>
      <c r="Z88" s="116">
        <v>4</v>
      </c>
    </row>
    <row r="89" spans="1:30" ht="15" customHeight="1" x14ac:dyDescent="0.25">
      <c r="A89" s="51" t="s">
        <v>102</v>
      </c>
      <c r="B89" s="51"/>
      <c r="C89" s="101" t="str">
        <f t="shared" si="3"/>
        <v>$28,542</v>
      </c>
      <c r="D89" s="98">
        <f t="shared" si="4"/>
        <v>9.8043741704656906E-2</v>
      </c>
      <c r="E89" s="99">
        <f t="shared" si="5"/>
        <v>9.8043741704656906E-2</v>
      </c>
      <c r="F89" s="98">
        <f t="shared" si="6"/>
        <v>0.3934482253576137</v>
      </c>
      <c r="G89" s="99">
        <f t="shared" si="7"/>
        <v>0.3934482253576137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27</v>
      </c>
      <c r="X89" s="116">
        <v>28</v>
      </c>
      <c r="Y89" s="116">
        <v>36</v>
      </c>
      <c r="Z89" s="116">
        <v>32</v>
      </c>
    </row>
    <row r="90" spans="1:30" ht="15" customHeight="1" x14ac:dyDescent="0.25">
      <c r="A90" s="51" t="s">
        <v>7</v>
      </c>
      <c r="B90" s="51"/>
      <c r="C90" s="101" t="str">
        <f t="shared" si="3"/>
        <v>$24.2 mil</v>
      </c>
      <c r="D90" s="98">
        <f t="shared" si="4"/>
        <v>-5.9417125294735307E-2</v>
      </c>
      <c r="E90" s="99">
        <f t="shared" si="5"/>
        <v>-5.9417125294735307E-2</v>
      </c>
      <c r="F90" s="98">
        <f t="shared" si="6"/>
        <v>0.21791287670195225</v>
      </c>
      <c r="G90" s="99">
        <f t="shared" si="7"/>
        <v>0.21791287670195225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21</v>
      </c>
      <c r="X90" s="116">
        <v>31</v>
      </c>
      <c r="Y90" s="116">
        <v>43</v>
      </c>
      <c r="Z90" s="116">
        <v>41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218</v>
      </c>
      <c r="X91" s="116">
        <v>255</v>
      </c>
      <c r="Y91" s="116">
        <v>317</v>
      </c>
      <c r="Z91" s="116">
        <v>262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9</v>
      </c>
      <c r="X93" s="116">
        <v>9</v>
      </c>
      <c r="Y93" s="116">
        <v>6</v>
      </c>
      <c r="Z93" s="116">
        <v>7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24</v>
      </c>
      <c r="X94" s="116">
        <v>30</v>
      </c>
      <c r="Y94" s="116">
        <v>42</v>
      </c>
      <c r="Z94" s="116">
        <v>38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3</v>
      </c>
      <c r="X95" s="116">
        <v>0</v>
      </c>
      <c r="Y95" s="116">
        <v>8</v>
      </c>
      <c r="Z95" s="116">
        <v>11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20</v>
      </c>
      <c r="X96" s="116">
        <v>23</v>
      </c>
      <c r="Y96" s="116">
        <v>29</v>
      </c>
      <c r="Z96" s="116">
        <v>30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36</v>
      </c>
      <c r="X97" s="116">
        <v>46</v>
      </c>
      <c r="Y97" s="116">
        <v>56</v>
      </c>
      <c r="Z97" s="116">
        <v>47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8</v>
      </c>
      <c r="X98" s="116">
        <v>16</v>
      </c>
      <c r="Y98" s="116">
        <v>28</v>
      </c>
      <c r="Z98" s="116">
        <v>18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0</v>
      </c>
      <c r="X99" s="116">
        <v>4</v>
      </c>
      <c r="Y99" s="116">
        <v>0</v>
      </c>
      <c r="Z99" s="116">
        <v>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12</v>
      </c>
      <c r="X100" s="116">
        <v>15</v>
      </c>
      <c r="Y100" s="116">
        <v>11</v>
      </c>
      <c r="Z100" s="116">
        <v>6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176</v>
      </c>
      <c r="X101" s="116">
        <v>200</v>
      </c>
      <c r="Y101" s="116">
        <v>268</v>
      </c>
      <c r="Z101" s="116">
        <v>217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306</v>
      </c>
      <c r="X104" s="116">
        <v>377</v>
      </c>
      <c r="Y104" s="116">
        <v>429</v>
      </c>
      <c r="Z104" s="116">
        <v>414</v>
      </c>
      <c r="AB104" s="113" t="str">
        <f>TEXT(Z104,"###,###")</f>
        <v>414</v>
      </c>
      <c r="AD104" s="134">
        <f>Z104/($Z$4)*100</f>
        <v>56.712328767123289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97</v>
      </c>
      <c r="X105" s="116">
        <v>103</v>
      </c>
      <c r="Y105" s="116">
        <v>131</v>
      </c>
      <c r="Z105" s="116">
        <v>119</v>
      </c>
      <c r="AB105" s="113" t="str">
        <f>TEXT(Z105,"###,###")</f>
        <v>119</v>
      </c>
      <c r="AD105" s="134">
        <f>Z105/($Z$4)*100</f>
        <v>16.301369863013697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403</v>
      </c>
      <c r="X106" s="124">
        <v>480</v>
      </c>
      <c r="Y106" s="124">
        <v>560</v>
      </c>
      <c r="Z106" s="124">
        <v>533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118</v>
      </c>
      <c r="X108" s="116">
        <v>159</v>
      </c>
      <c r="Y108" s="116">
        <v>175</v>
      </c>
      <c r="Z108" s="116">
        <v>139</v>
      </c>
      <c r="AB108" s="113" t="str">
        <f>TEXT(Z108,"###,###")</f>
        <v>139</v>
      </c>
      <c r="AD108" s="134">
        <f>Z108/($Z$4)*100</f>
        <v>19.041095890410958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125</v>
      </c>
      <c r="X109" s="116">
        <v>137</v>
      </c>
      <c r="Y109" s="116">
        <v>147</v>
      </c>
      <c r="Z109" s="116">
        <v>149</v>
      </c>
      <c r="AB109" s="113" t="str">
        <f>TEXT(Z109,"###,###")</f>
        <v>149</v>
      </c>
      <c r="AD109" s="134">
        <f>Z109/($Z$4)*100</f>
        <v>20.410958904109588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28</v>
      </c>
      <c r="X110" s="116">
        <v>61</v>
      </c>
      <c r="Y110" s="116">
        <v>76</v>
      </c>
      <c r="Z110" s="116">
        <v>75</v>
      </c>
      <c r="AB110" s="113" t="str">
        <f>TEXT(Z110,"###,###")</f>
        <v>75</v>
      </c>
      <c r="AD110" s="134">
        <f>Z110/($Z$4)*100</f>
        <v>10.273972602739725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127</v>
      </c>
      <c r="X111" s="116">
        <v>123</v>
      </c>
      <c r="Y111" s="116">
        <v>156</v>
      </c>
      <c r="Z111" s="116">
        <v>172</v>
      </c>
      <c r="AB111" s="113" t="str">
        <f>TEXT(Z111,"###,###")</f>
        <v>172</v>
      </c>
      <c r="AD111" s="134">
        <f>Z111/($Z$4)*100</f>
        <v>23.56164383561644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573</v>
      </c>
      <c r="X112" s="116">
        <v>671</v>
      </c>
      <c r="Y112" s="116">
        <v>853</v>
      </c>
      <c r="Z112" s="116">
        <v>733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38.659999999999997</v>
      </c>
      <c r="W118" s="135">
        <v>39.590000000000003</v>
      </c>
      <c r="X118" s="135">
        <v>42.22</v>
      </c>
      <c r="Y118" s="135">
        <v>45.14</v>
      </c>
      <c r="Z118" s="135">
        <v>43.13</v>
      </c>
      <c r="AB118" s="113" t="str">
        <f>TEXT(Z118,"##.0")</f>
        <v>43.1</v>
      </c>
    </row>
    <row r="120" spans="19:32" x14ac:dyDescent="0.25">
      <c r="S120" s="105" t="s">
        <v>104</v>
      </c>
      <c r="T120" s="116"/>
      <c r="U120" s="116"/>
      <c r="V120" s="116">
        <v>215</v>
      </c>
      <c r="W120" s="116">
        <v>223</v>
      </c>
      <c r="X120" s="116">
        <v>256</v>
      </c>
      <c r="Y120" s="116">
        <v>298</v>
      </c>
      <c r="Z120" s="116">
        <v>279</v>
      </c>
      <c r="AB120" s="113" t="str">
        <f>TEXT(Z120,"###,###")</f>
        <v>279</v>
      </c>
    </row>
    <row r="121" spans="19:32" x14ac:dyDescent="0.25">
      <c r="S121" s="105" t="s">
        <v>105</v>
      </c>
      <c r="T121" s="116"/>
      <c r="U121" s="116"/>
      <c r="V121" s="116">
        <v>100</v>
      </c>
      <c r="W121" s="116">
        <v>118</v>
      </c>
      <c r="X121" s="116">
        <v>126</v>
      </c>
      <c r="Y121" s="116">
        <v>202</v>
      </c>
      <c r="Z121" s="116">
        <v>140</v>
      </c>
      <c r="AB121" s="113" t="str">
        <f>TEXT(Z121,"###,###")</f>
        <v>140</v>
      </c>
    </row>
    <row r="122" spans="19:32" x14ac:dyDescent="0.25">
      <c r="S122" s="105" t="s">
        <v>106</v>
      </c>
      <c r="T122" s="116"/>
      <c r="U122" s="116"/>
      <c r="V122" s="116">
        <v>53</v>
      </c>
      <c r="W122" s="116">
        <v>59</v>
      </c>
      <c r="X122" s="116">
        <v>73</v>
      </c>
      <c r="Y122" s="116">
        <v>87</v>
      </c>
      <c r="Z122" s="116">
        <v>61</v>
      </c>
      <c r="AB122" s="113" t="str">
        <f>TEXT(Z122,"###,###")</f>
        <v>61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268</v>
      </c>
      <c r="W124" s="116">
        <v>282</v>
      </c>
      <c r="X124" s="116">
        <v>329</v>
      </c>
      <c r="Y124" s="116">
        <v>385</v>
      </c>
      <c r="Z124" s="116">
        <v>340</v>
      </c>
      <c r="AB124" s="113" t="str">
        <f>TEXT(Z124,"###,###")</f>
        <v>340</v>
      </c>
      <c r="AD124" s="131">
        <f>Z124/$Z$7*100</f>
        <v>70.539419087136935</v>
      </c>
    </row>
    <row r="125" spans="19:32" x14ac:dyDescent="0.25">
      <c r="S125" s="105" t="s">
        <v>108</v>
      </c>
      <c r="T125" s="116"/>
      <c r="U125" s="116"/>
      <c r="V125" s="116">
        <v>153</v>
      </c>
      <c r="W125" s="116">
        <v>177</v>
      </c>
      <c r="X125" s="116">
        <v>199</v>
      </c>
      <c r="Y125" s="116">
        <v>289</v>
      </c>
      <c r="Z125" s="116">
        <v>201</v>
      </c>
      <c r="AB125" s="113" t="str">
        <f>TEXT(Z125,"###,###")</f>
        <v>201</v>
      </c>
      <c r="AD125" s="131">
        <f>Z125/$Z$7*100</f>
        <v>41.701244813278009</v>
      </c>
    </row>
    <row r="127" spans="19:32" x14ac:dyDescent="0.25">
      <c r="S127" s="105" t="s">
        <v>109</v>
      </c>
      <c r="T127" s="116"/>
      <c r="U127" s="116"/>
      <c r="V127" s="116">
        <v>203</v>
      </c>
      <c r="W127" s="116">
        <v>222</v>
      </c>
      <c r="X127" s="116">
        <v>255</v>
      </c>
      <c r="Y127" s="116">
        <v>319</v>
      </c>
      <c r="Z127" s="116">
        <v>264</v>
      </c>
      <c r="AB127" s="113" t="str">
        <f>TEXT(Z127,"###,###")</f>
        <v>264</v>
      </c>
      <c r="AD127" s="131">
        <f>Z127/$Z$7*100</f>
        <v>54.77178423236515</v>
      </c>
    </row>
    <row r="128" spans="19:32" x14ac:dyDescent="0.25">
      <c r="S128" s="105" t="s">
        <v>110</v>
      </c>
      <c r="T128" s="116"/>
      <c r="U128" s="116"/>
      <c r="V128" s="116">
        <v>164</v>
      </c>
      <c r="W128" s="116">
        <v>174</v>
      </c>
      <c r="X128" s="116">
        <v>200</v>
      </c>
      <c r="Y128" s="116">
        <v>266</v>
      </c>
      <c r="Z128" s="116">
        <v>221</v>
      </c>
      <c r="AB128" s="113" t="str">
        <f>TEXT(Z128,"###,###")</f>
        <v>221</v>
      </c>
      <c r="AD128" s="131">
        <f>Z128/$Z$7*100</f>
        <v>45.850622406639005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FBB6E0B-0648-4DB8-84D7-11B89D4090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05CD1771-4EA1-477C-864A-C652BC5BB62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3685FB05-0FEC-4659-AF8A-6EE4D71A3B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735A1742-35A6-44A4-AE38-4AD3665F79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78151-EA2D-4710-874F-4E04F76047C8}">
  <sheetPr codeName="Sheet9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Kingston</v>
      </c>
      <c r="T1" s="103"/>
      <c r="U1" s="103"/>
      <c r="V1" s="103"/>
      <c r="W1" s="103"/>
      <c r="X1" s="103"/>
      <c r="Y1" s="104" t="str">
        <f>Y3</f>
        <v>10.27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112</v>
      </c>
      <c r="Y3" s="109" t="s">
        <v>227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10.27 Kingston,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1814</v>
      </c>
      <c r="W4" s="112">
        <v>1828</v>
      </c>
      <c r="X4" s="112">
        <v>1967</v>
      </c>
      <c r="Y4" s="112">
        <v>2172</v>
      </c>
      <c r="Z4" s="112">
        <v>2163</v>
      </c>
      <c r="AB4" s="113" t="str">
        <f>TEXT(Z4,"###,###")</f>
        <v>2,163</v>
      </c>
      <c r="AD4" s="114">
        <f>Z4/Y4-1</f>
        <v>-4.1436464088397962E-3</v>
      </c>
      <c r="AF4" s="114">
        <f>Z4/V4-1</f>
        <v>0.19239250275633957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989</v>
      </c>
      <c r="W5" s="112">
        <v>964</v>
      </c>
      <c r="X5" s="112">
        <v>1035</v>
      </c>
      <c r="Y5" s="112">
        <v>1195</v>
      </c>
      <c r="Z5" s="112">
        <v>1139</v>
      </c>
      <c r="AB5" s="113" t="str">
        <f>TEXT(Z5,"###,###")</f>
        <v>1,139</v>
      </c>
      <c r="AD5" s="114">
        <f t="shared" ref="AD5:AD9" si="0">Z5/Y5-1</f>
        <v>-4.6861924686192435E-2</v>
      </c>
      <c r="AF5" s="114">
        <f t="shared" ref="AF5:AF9" si="1">Z5/V5-1</f>
        <v>0.15166835187057637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824</v>
      </c>
      <c r="W6" s="112">
        <v>869</v>
      </c>
      <c r="X6" s="112">
        <v>932</v>
      </c>
      <c r="Y6" s="112">
        <v>978</v>
      </c>
      <c r="Z6" s="112">
        <v>1028</v>
      </c>
      <c r="AB6" s="113" t="str">
        <f>TEXT(Z6,"###,###")</f>
        <v>1,028</v>
      </c>
      <c r="AD6" s="114">
        <f t="shared" si="0"/>
        <v>5.112474437627812E-2</v>
      </c>
      <c r="AF6" s="114">
        <f t="shared" si="1"/>
        <v>0.24757281553398047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1115</v>
      </c>
      <c r="W7" s="112">
        <v>1124</v>
      </c>
      <c r="X7" s="112">
        <v>1213</v>
      </c>
      <c r="Y7" s="112">
        <v>1297</v>
      </c>
      <c r="Z7" s="112">
        <v>1287</v>
      </c>
      <c r="AB7" s="113" t="str">
        <f>TEXT(Z7,"###,###")</f>
        <v>1,287</v>
      </c>
      <c r="AD7" s="114">
        <f t="shared" si="0"/>
        <v>-7.7101002313030298E-3</v>
      </c>
      <c r="AF7" s="114">
        <f t="shared" si="1"/>
        <v>0.15426008968609861</v>
      </c>
    </row>
    <row r="8" spans="1:32" ht="17.25" customHeight="1" x14ac:dyDescent="0.25">
      <c r="A8" s="66" t="s">
        <v>13</v>
      </c>
      <c r="B8" s="67"/>
      <c r="C8" s="31"/>
      <c r="D8" s="68" t="str">
        <f>AB4</f>
        <v>2,163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1,287</v>
      </c>
      <c r="P8" s="69"/>
      <c r="S8" s="111" t="s">
        <v>87</v>
      </c>
      <c r="T8" s="112"/>
      <c r="U8" s="112"/>
      <c r="V8" s="112">
        <v>18885.8</v>
      </c>
      <c r="W8" s="112">
        <v>18702.169999999998</v>
      </c>
      <c r="X8" s="112">
        <v>21747.34</v>
      </c>
      <c r="Y8" s="112">
        <v>20292.150000000001</v>
      </c>
      <c r="Z8" s="112">
        <v>24560</v>
      </c>
      <c r="AB8" s="113" t="str">
        <f>TEXT(Z8,"$###,###")</f>
        <v>$24,560</v>
      </c>
      <c r="AD8" s="114">
        <f t="shared" si="0"/>
        <v>0.21032024699206331</v>
      </c>
      <c r="AF8" s="114">
        <f t="shared" si="1"/>
        <v>0.30044795560685822</v>
      </c>
    </row>
    <row r="9" spans="1:32" x14ac:dyDescent="0.25">
      <c r="A9" s="32" t="s">
        <v>15</v>
      </c>
      <c r="B9" s="73"/>
      <c r="C9" s="74"/>
      <c r="D9" s="75">
        <f>AD104</f>
        <v>63.291724456773004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51.825951825951819</v>
      </c>
      <c r="P9" s="76" t="s">
        <v>88</v>
      </c>
      <c r="S9" s="111" t="s">
        <v>7</v>
      </c>
      <c r="T9" s="112"/>
      <c r="U9" s="112"/>
      <c r="V9" s="112">
        <v>48518886</v>
      </c>
      <c r="W9" s="112">
        <v>52498911</v>
      </c>
      <c r="X9" s="112">
        <v>58791536</v>
      </c>
      <c r="Y9" s="112">
        <v>66717596</v>
      </c>
      <c r="Z9" s="112">
        <v>67842067</v>
      </c>
      <c r="AB9" s="113" t="str">
        <f>TEXT(Z9/1000000,"$#,###.0")&amp;" mil"</f>
        <v>$67.8 mil</v>
      </c>
      <c r="AD9" s="114">
        <f t="shared" si="0"/>
        <v>1.685418941054162E-2</v>
      </c>
      <c r="AF9" s="114">
        <f t="shared" si="1"/>
        <v>0.39826101943066039</v>
      </c>
    </row>
    <row r="10" spans="1:32" x14ac:dyDescent="0.25">
      <c r="A10" s="32" t="s">
        <v>18</v>
      </c>
      <c r="B10" s="73"/>
      <c r="C10" s="74"/>
      <c r="D10" s="75">
        <f>AD105</f>
        <v>11.789181692094314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47.630147630147626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80.574980574980572</v>
      </c>
      <c r="P11" s="76" t="s">
        <v>88</v>
      </c>
      <c r="S11" s="111" t="s">
        <v>30</v>
      </c>
      <c r="T11" s="116"/>
      <c r="U11" s="116"/>
      <c r="V11" s="116">
        <v>1440</v>
      </c>
      <c r="W11" s="116">
        <v>1453</v>
      </c>
      <c r="X11" s="116">
        <v>1574</v>
      </c>
      <c r="Y11" s="116">
        <v>1741</v>
      </c>
      <c r="Z11" s="116">
        <v>1754</v>
      </c>
    </row>
    <row r="12" spans="1:32" ht="28.5" customHeight="1" x14ac:dyDescent="0.25">
      <c r="A12" s="32" t="s">
        <v>20</v>
      </c>
      <c r="B12" s="74"/>
      <c r="C12" s="74"/>
      <c r="D12" s="75">
        <f>AD108</f>
        <v>17.429496070272769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31.934731934731936</v>
      </c>
      <c r="P12" s="76" t="s">
        <v>88</v>
      </c>
      <c r="S12" s="111" t="s">
        <v>31</v>
      </c>
      <c r="T12" s="116"/>
      <c r="U12" s="116"/>
      <c r="V12" s="116">
        <v>368</v>
      </c>
      <c r="W12" s="116">
        <v>373</v>
      </c>
      <c r="X12" s="116">
        <v>393</v>
      </c>
      <c r="Y12" s="116">
        <v>436</v>
      </c>
      <c r="Z12" s="116">
        <v>407</v>
      </c>
    </row>
    <row r="13" spans="1:32" ht="15" customHeight="1" x14ac:dyDescent="0.25">
      <c r="A13" s="32" t="s">
        <v>21</v>
      </c>
      <c r="B13" s="74"/>
      <c r="C13" s="74"/>
      <c r="D13" s="75">
        <f>AD109</f>
        <v>21.497919556171983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46.0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17.614424410540916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22.049689440993788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18.307905686546462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77.950310559006212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689</v>
      </c>
      <c r="Z15" s="116">
        <v>689</v>
      </c>
      <c r="AB15" s="121">
        <f t="shared" ref="AB15:AB34" si="2">IF(Z15="np",0,Z15/$Z$34)</f>
        <v>0.31868640148011101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85</v>
      </c>
      <c r="Z17" s="116">
        <v>52</v>
      </c>
      <c r="AB17" s="121">
        <f t="shared" si="2"/>
        <v>2.4051803885291396E-2</v>
      </c>
    </row>
    <row r="18" spans="1:28" x14ac:dyDescent="0.25">
      <c r="A18" s="65" t="str">
        <f>$S$1&amp;" ("&amp;$V$2&amp;" to "&amp;$Z$2&amp;")"</f>
        <v>Kingston (2014-15 to 2018-19)</v>
      </c>
      <c r="B18" s="65"/>
      <c r="C18" s="65"/>
      <c r="D18" s="65"/>
      <c r="E18" s="65"/>
      <c r="F18" s="65"/>
      <c r="G18" s="65" t="str">
        <f>$S$1&amp;" ("&amp;$V$2&amp;" to "&amp;$Z$2&amp;")"</f>
        <v>Kingston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5</v>
      </c>
      <c r="AB18" s="121">
        <f t="shared" si="2"/>
        <v>2.3126734505087882E-3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109</v>
      </c>
      <c r="Z19" s="116">
        <v>111</v>
      </c>
      <c r="AB19" s="121">
        <f t="shared" si="2"/>
        <v>5.1341350601295098E-2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68</v>
      </c>
      <c r="Z20" s="116">
        <v>69</v>
      </c>
      <c r="AB20" s="121">
        <f t="shared" si="2"/>
        <v>3.1914893617021274E-2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128</v>
      </c>
      <c r="Z21" s="116">
        <v>127</v>
      </c>
      <c r="AB21" s="121">
        <f t="shared" si="2"/>
        <v>5.8741905642923219E-2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167</v>
      </c>
      <c r="Z22" s="116">
        <v>212</v>
      </c>
      <c r="AB22" s="121">
        <f t="shared" si="2"/>
        <v>9.8057354301572613E-2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73</v>
      </c>
      <c r="Z23" s="116">
        <v>66</v>
      </c>
      <c r="AB23" s="121">
        <f t="shared" si="2"/>
        <v>3.0527289546716005E-2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7</v>
      </c>
      <c r="AB24" s="121">
        <f t="shared" si="2"/>
        <v>3.2377428307123032E-3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39</v>
      </c>
      <c r="Z25" s="116">
        <v>35</v>
      </c>
      <c r="AB25" s="121">
        <f t="shared" si="2"/>
        <v>1.6188714153561518E-2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14</v>
      </c>
      <c r="Z26" s="116">
        <v>17</v>
      </c>
      <c r="AB26" s="121">
        <f t="shared" si="2"/>
        <v>7.86308973172988E-3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36</v>
      </c>
      <c r="Z27" s="116">
        <v>39</v>
      </c>
      <c r="AB27" s="121">
        <f t="shared" si="2"/>
        <v>1.8038852913968548E-2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51</v>
      </c>
      <c r="Z28" s="116">
        <v>53</v>
      </c>
      <c r="AB28" s="121">
        <f t="shared" si="2"/>
        <v>2.4514338575393153E-2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74</v>
      </c>
      <c r="Z29" s="116">
        <v>75</v>
      </c>
      <c r="AB29" s="121">
        <f t="shared" si="2"/>
        <v>3.4690101757631819E-2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89</v>
      </c>
      <c r="Z30" s="116">
        <v>93</v>
      </c>
      <c r="AB30" s="121">
        <f t="shared" si="2"/>
        <v>4.3015726179463462E-2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145</v>
      </c>
      <c r="Z31" s="116">
        <v>140</v>
      </c>
      <c r="AB31" s="121">
        <f t="shared" si="2"/>
        <v>6.475485661424607E-2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9</v>
      </c>
      <c r="Z32" s="116">
        <v>10</v>
      </c>
      <c r="AB32" s="121">
        <f t="shared" si="2"/>
        <v>4.6253469010175763E-3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64</v>
      </c>
      <c r="Z33" s="116">
        <v>50</v>
      </c>
      <c r="AB33" s="121">
        <f t="shared" si="2"/>
        <v>2.3126734505087881E-2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2177</v>
      </c>
      <c r="Z34" s="124">
        <v>2162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1004</v>
      </c>
      <c r="AB37" s="136">
        <f>Z37/Z40*100</f>
        <v>77.950310559006212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284</v>
      </c>
      <c r="AB38" s="136">
        <f>Z38/Z40*100</f>
        <v>22.049689440993788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1288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5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24</v>
      </c>
      <c r="X45" s="116">
        <v>16</v>
      </c>
      <c r="Y45" s="116">
        <v>26</v>
      </c>
      <c r="Z45" s="116">
        <v>28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47</v>
      </c>
      <c r="X46" s="116">
        <v>69</v>
      </c>
      <c r="Y46" s="116">
        <v>53</v>
      </c>
      <c r="Z46" s="116">
        <v>54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78</v>
      </c>
      <c r="X47" s="116">
        <v>83</v>
      </c>
      <c r="Y47" s="116">
        <v>91</v>
      </c>
      <c r="Z47" s="116">
        <v>91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126</v>
      </c>
      <c r="X48" s="116">
        <v>124</v>
      </c>
      <c r="Y48" s="116">
        <v>130</v>
      </c>
      <c r="Z48" s="116">
        <v>129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Kingston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97</v>
      </c>
      <c r="X49" s="116">
        <v>105</v>
      </c>
      <c r="Y49" s="116">
        <v>83</v>
      </c>
      <c r="Z49" s="116">
        <v>114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72</v>
      </c>
      <c r="X50" s="116">
        <v>89</v>
      </c>
      <c r="Y50" s="116">
        <v>75</v>
      </c>
      <c r="Z50" s="116">
        <v>99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91</v>
      </c>
      <c r="X51" s="116">
        <v>88</v>
      </c>
      <c r="Y51" s="116">
        <v>97</v>
      </c>
      <c r="Z51" s="116">
        <v>107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74</v>
      </c>
      <c r="X52" s="116">
        <v>67</v>
      </c>
      <c r="Y52" s="116">
        <v>90</v>
      </c>
      <c r="Z52" s="116">
        <v>86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76</v>
      </c>
      <c r="X53" s="116">
        <v>63</v>
      </c>
      <c r="Y53" s="116">
        <v>73</v>
      </c>
      <c r="Z53" s="116">
        <v>92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88</v>
      </c>
      <c r="X54" s="116">
        <v>109</v>
      </c>
      <c r="Y54" s="116">
        <v>99</v>
      </c>
      <c r="Z54" s="116">
        <v>94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84</v>
      </c>
      <c r="X55" s="116">
        <v>97</v>
      </c>
      <c r="Y55" s="116">
        <v>106</v>
      </c>
      <c r="Z55" s="116">
        <v>100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50</v>
      </c>
      <c r="X56" s="116">
        <v>56</v>
      </c>
      <c r="Y56" s="116">
        <v>66</v>
      </c>
      <c r="Z56" s="116">
        <v>63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28</v>
      </c>
      <c r="X57" s="116">
        <v>34</v>
      </c>
      <c r="Y57" s="116">
        <v>34</v>
      </c>
      <c r="Z57" s="116">
        <v>26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12</v>
      </c>
      <c r="X58" s="116">
        <v>12</v>
      </c>
      <c r="Y58" s="116">
        <v>14</v>
      </c>
      <c r="Z58" s="116">
        <v>23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7</v>
      </c>
      <c r="X59" s="116">
        <v>16</v>
      </c>
      <c r="Y59" s="116">
        <v>15</v>
      </c>
      <c r="Z59" s="116">
        <v>18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1</v>
      </c>
      <c r="X60" s="116">
        <v>7</v>
      </c>
      <c r="Y60" s="116">
        <v>6</v>
      </c>
      <c r="Z60" s="116">
        <v>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964</v>
      </c>
      <c r="X61" s="116">
        <v>1035</v>
      </c>
      <c r="Y61" s="116">
        <v>1194</v>
      </c>
      <c r="Z61" s="116">
        <v>1138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7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Kingston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30</v>
      </c>
      <c r="X64" s="116">
        <v>21</v>
      </c>
      <c r="Y64" s="116">
        <v>19</v>
      </c>
      <c r="Z64" s="116">
        <v>26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48</v>
      </c>
      <c r="X65" s="116">
        <v>53</v>
      </c>
      <c r="Y65" s="116">
        <v>68</v>
      </c>
      <c r="Z65" s="116">
        <v>71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83</v>
      </c>
      <c r="X66" s="116">
        <v>93</v>
      </c>
      <c r="Y66" s="116">
        <v>60</v>
      </c>
      <c r="Z66" s="116">
        <v>80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94</v>
      </c>
      <c r="X67" s="116">
        <v>115</v>
      </c>
      <c r="Y67" s="116">
        <v>116</v>
      </c>
      <c r="Z67" s="116">
        <v>118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63</v>
      </c>
      <c r="X68" s="116">
        <v>66</v>
      </c>
      <c r="Y68" s="116">
        <v>64</v>
      </c>
      <c r="Z68" s="116">
        <v>80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54</v>
      </c>
      <c r="X69" s="116">
        <v>65</v>
      </c>
      <c r="Y69" s="116">
        <v>64</v>
      </c>
      <c r="Z69" s="116">
        <v>69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80</v>
      </c>
      <c r="X70" s="116">
        <v>71</v>
      </c>
      <c r="Y70" s="116">
        <v>82</v>
      </c>
      <c r="Z70" s="116">
        <v>83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73</v>
      </c>
      <c r="X71" s="116">
        <v>80</v>
      </c>
      <c r="Y71" s="116">
        <v>87</v>
      </c>
      <c r="Z71" s="116">
        <v>98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96</v>
      </c>
      <c r="X72" s="116">
        <v>82</v>
      </c>
      <c r="Y72" s="116">
        <v>90</v>
      </c>
      <c r="Z72" s="116">
        <v>96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92</v>
      </c>
      <c r="X73" s="116">
        <v>104</v>
      </c>
      <c r="Y73" s="116">
        <v>95</v>
      </c>
      <c r="Z73" s="116">
        <v>108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69</v>
      </c>
      <c r="X74" s="116">
        <v>92</v>
      </c>
      <c r="Y74" s="116">
        <v>83</v>
      </c>
      <c r="Z74" s="116">
        <v>75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44</v>
      </c>
      <c r="X75" s="116">
        <v>47</v>
      </c>
      <c r="Y75" s="116">
        <v>67</v>
      </c>
      <c r="Z75" s="116">
        <v>63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18</v>
      </c>
      <c r="X76" s="116">
        <v>23</v>
      </c>
      <c r="Y76" s="116">
        <v>29</v>
      </c>
      <c r="Z76" s="116">
        <v>34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10</v>
      </c>
      <c r="X77" s="116">
        <v>10</v>
      </c>
      <c r="Y77" s="116">
        <v>8</v>
      </c>
      <c r="Z77" s="116">
        <v>13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4</v>
      </c>
      <c r="X78" s="116">
        <v>3</v>
      </c>
      <c r="Y78" s="116">
        <v>6</v>
      </c>
      <c r="Z78" s="116">
        <v>7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6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865</v>
      </c>
      <c r="X80" s="116">
        <v>932</v>
      </c>
      <c r="Y80" s="116">
        <v>977</v>
      </c>
      <c r="Z80" s="116">
        <v>1026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Kingston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47</v>
      </c>
      <c r="X83" s="116">
        <v>51</v>
      </c>
      <c r="Y83" s="116">
        <v>68</v>
      </c>
      <c r="Z83" s="116">
        <v>62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24</v>
      </c>
      <c r="X84" s="116">
        <v>25</v>
      </c>
      <c r="Y84" s="116">
        <v>29</v>
      </c>
      <c r="Z84" s="116">
        <v>31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2,163</v>
      </c>
      <c r="D85" s="98">
        <f t="shared" ref="D85:D90" si="4">AD4</f>
        <v>-4.1436464088397962E-3</v>
      </c>
      <c r="E85" s="99">
        <f t="shared" ref="E85:E90" si="5">AD4</f>
        <v>-4.1436464088397962E-3</v>
      </c>
      <c r="F85" s="98">
        <f t="shared" ref="F85:F90" si="6">AF4</f>
        <v>0.19239250275633957</v>
      </c>
      <c r="G85" s="99">
        <f t="shared" ref="G85:G90" si="7">AF4</f>
        <v>0.19239250275633957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88</v>
      </c>
      <c r="X85" s="116">
        <v>93</v>
      </c>
      <c r="Y85" s="116">
        <v>103</v>
      </c>
      <c r="Z85" s="116">
        <v>101</v>
      </c>
    </row>
    <row r="86" spans="1:30" ht="15" customHeight="1" x14ac:dyDescent="0.25">
      <c r="A86" s="100" t="s">
        <v>4</v>
      </c>
      <c r="B86" s="51"/>
      <c r="C86" s="101" t="str">
        <f t="shared" si="3"/>
        <v>1,139</v>
      </c>
      <c r="D86" s="98">
        <f t="shared" si="4"/>
        <v>-4.6861924686192435E-2</v>
      </c>
      <c r="E86" s="99">
        <f t="shared" si="5"/>
        <v>-4.6861924686192435E-2</v>
      </c>
      <c r="F86" s="98">
        <f t="shared" si="6"/>
        <v>0.15166835187057637</v>
      </c>
      <c r="G86" s="99">
        <f t="shared" si="7"/>
        <v>0.15166835187057637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14</v>
      </c>
      <c r="X86" s="116">
        <v>12</v>
      </c>
      <c r="Y86" s="116">
        <v>11</v>
      </c>
      <c r="Z86" s="116">
        <v>15</v>
      </c>
    </row>
    <row r="87" spans="1:30" ht="15" customHeight="1" x14ac:dyDescent="0.25">
      <c r="A87" s="100" t="s">
        <v>5</v>
      </c>
      <c r="B87" s="51"/>
      <c r="C87" s="101" t="str">
        <f t="shared" si="3"/>
        <v>1,028</v>
      </c>
      <c r="D87" s="98">
        <f t="shared" si="4"/>
        <v>5.112474437627812E-2</v>
      </c>
      <c r="E87" s="99">
        <f t="shared" si="5"/>
        <v>5.112474437627812E-2</v>
      </c>
      <c r="F87" s="98">
        <f t="shared" si="6"/>
        <v>0.24757281553398047</v>
      </c>
      <c r="G87" s="99">
        <f t="shared" si="7"/>
        <v>0.24757281553398047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6</v>
      </c>
      <c r="X87" s="116">
        <v>4</v>
      </c>
      <c r="Y87" s="116">
        <v>4</v>
      </c>
      <c r="Z87" s="116">
        <v>5</v>
      </c>
    </row>
    <row r="88" spans="1:30" ht="15" customHeight="1" x14ac:dyDescent="0.25">
      <c r="A88" s="51" t="s">
        <v>6</v>
      </c>
      <c r="B88" s="51"/>
      <c r="C88" s="101" t="str">
        <f t="shared" si="3"/>
        <v>1,287</v>
      </c>
      <c r="D88" s="98">
        <f t="shared" si="4"/>
        <v>-7.7101002313030298E-3</v>
      </c>
      <c r="E88" s="99">
        <f t="shared" si="5"/>
        <v>-7.7101002313030298E-3</v>
      </c>
      <c r="F88" s="98">
        <f t="shared" si="6"/>
        <v>0.15426008968609861</v>
      </c>
      <c r="G88" s="99">
        <f t="shared" si="7"/>
        <v>0.15426008968609861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15</v>
      </c>
      <c r="X88" s="116">
        <v>25</v>
      </c>
      <c r="Y88" s="116">
        <v>31</v>
      </c>
      <c r="Z88" s="116">
        <v>28</v>
      </c>
    </row>
    <row r="89" spans="1:30" ht="15" customHeight="1" x14ac:dyDescent="0.25">
      <c r="A89" s="51" t="s">
        <v>102</v>
      </c>
      <c r="B89" s="51"/>
      <c r="C89" s="101" t="str">
        <f t="shared" si="3"/>
        <v>$24,560</v>
      </c>
      <c r="D89" s="98">
        <f t="shared" si="4"/>
        <v>0.21032024699206331</v>
      </c>
      <c r="E89" s="99">
        <f t="shared" si="5"/>
        <v>0.21032024699206331</v>
      </c>
      <c r="F89" s="98">
        <f t="shared" si="6"/>
        <v>0.30044795560685822</v>
      </c>
      <c r="G89" s="99">
        <f t="shared" si="7"/>
        <v>0.30044795560685822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47</v>
      </c>
      <c r="X89" s="116">
        <v>51</v>
      </c>
      <c r="Y89" s="116">
        <v>52</v>
      </c>
      <c r="Z89" s="116">
        <v>55</v>
      </c>
    </row>
    <row r="90" spans="1:30" ht="15" customHeight="1" x14ac:dyDescent="0.25">
      <c r="A90" s="51" t="s">
        <v>7</v>
      </c>
      <c r="B90" s="51"/>
      <c r="C90" s="101" t="str">
        <f t="shared" si="3"/>
        <v>$67.8 mil</v>
      </c>
      <c r="D90" s="98">
        <f t="shared" si="4"/>
        <v>1.685418941054162E-2</v>
      </c>
      <c r="E90" s="99">
        <f t="shared" si="5"/>
        <v>1.685418941054162E-2</v>
      </c>
      <c r="F90" s="98">
        <f t="shared" si="6"/>
        <v>0.39826101943066039</v>
      </c>
      <c r="G90" s="99">
        <f t="shared" si="7"/>
        <v>0.39826101943066039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144</v>
      </c>
      <c r="X90" s="116">
        <v>147</v>
      </c>
      <c r="Y90" s="116">
        <v>131</v>
      </c>
      <c r="Z90" s="116">
        <v>138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577</v>
      </c>
      <c r="X91" s="116">
        <v>631</v>
      </c>
      <c r="Y91" s="116">
        <v>692</v>
      </c>
      <c r="Z91" s="116">
        <v>671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21</v>
      </c>
      <c r="X93" s="116">
        <v>26</v>
      </c>
      <c r="Y93" s="116">
        <v>27</v>
      </c>
      <c r="Z93" s="116">
        <v>30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62</v>
      </c>
      <c r="X94" s="116">
        <v>75</v>
      </c>
      <c r="Y94" s="116">
        <v>78</v>
      </c>
      <c r="Z94" s="116">
        <v>88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22</v>
      </c>
      <c r="X95" s="116">
        <v>26</v>
      </c>
      <c r="Y95" s="116">
        <v>25</v>
      </c>
      <c r="Z95" s="116">
        <v>27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87</v>
      </c>
      <c r="X96" s="116">
        <v>85</v>
      </c>
      <c r="Y96" s="116">
        <v>92</v>
      </c>
      <c r="Z96" s="116">
        <v>106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54</v>
      </c>
      <c r="X97" s="116">
        <v>58</v>
      </c>
      <c r="Y97" s="116">
        <v>64</v>
      </c>
      <c r="Z97" s="116">
        <v>56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69</v>
      </c>
      <c r="X98" s="116">
        <v>67</v>
      </c>
      <c r="Y98" s="116">
        <v>68</v>
      </c>
      <c r="Z98" s="116">
        <v>74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0</v>
      </c>
      <c r="X99" s="116">
        <v>5</v>
      </c>
      <c r="Y99" s="116">
        <v>4</v>
      </c>
      <c r="Z99" s="116">
        <v>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68</v>
      </c>
      <c r="X100" s="116">
        <v>71</v>
      </c>
      <c r="Y100" s="116">
        <v>74</v>
      </c>
      <c r="Z100" s="116">
        <v>86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550</v>
      </c>
      <c r="X101" s="116">
        <v>582</v>
      </c>
      <c r="Y101" s="116">
        <v>598</v>
      </c>
      <c r="Z101" s="116">
        <v>617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1193</v>
      </c>
      <c r="X104" s="116">
        <v>1331</v>
      </c>
      <c r="Y104" s="116">
        <v>1360</v>
      </c>
      <c r="Z104" s="116">
        <v>1369</v>
      </c>
      <c r="AB104" s="113" t="str">
        <f>TEXT(Z104,"###,###")</f>
        <v>1,369</v>
      </c>
      <c r="AD104" s="134">
        <f>Z104/($Z$4)*100</f>
        <v>63.291724456773004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210</v>
      </c>
      <c r="X105" s="116">
        <v>221</v>
      </c>
      <c r="Y105" s="116">
        <v>242</v>
      </c>
      <c r="Z105" s="116">
        <v>255</v>
      </c>
      <c r="AB105" s="113" t="str">
        <f>TEXT(Z105,"###,###")</f>
        <v>255</v>
      </c>
      <c r="AD105" s="134">
        <f>Z105/($Z$4)*100</f>
        <v>11.789181692094314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1403</v>
      </c>
      <c r="X106" s="124">
        <v>1552</v>
      </c>
      <c r="Y106" s="124">
        <v>1602</v>
      </c>
      <c r="Z106" s="124">
        <v>1624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350</v>
      </c>
      <c r="X108" s="116">
        <v>385</v>
      </c>
      <c r="Y108" s="116">
        <v>431</v>
      </c>
      <c r="Z108" s="116">
        <v>377</v>
      </c>
      <c r="AB108" s="113" t="str">
        <f>TEXT(Z108,"###,###")</f>
        <v>377</v>
      </c>
      <c r="AD108" s="134">
        <f>Z108/($Z$4)*100</f>
        <v>17.429496070272769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411</v>
      </c>
      <c r="X109" s="116">
        <v>459</v>
      </c>
      <c r="Y109" s="116">
        <v>472</v>
      </c>
      <c r="Z109" s="116">
        <v>465</v>
      </c>
      <c r="AB109" s="113" t="str">
        <f>TEXT(Z109,"###,###")</f>
        <v>465</v>
      </c>
      <c r="AD109" s="134">
        <f>Z109/($Z$4)*100</f>
        <v>21.497919556171983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281</v>
      </c>
      <c r="X110" s="116">
        <v>323</v>
      </c>
      <c r="Y110" s="116">
        <v>325</v>
      </c>
      <c r="Z110" s="116">
        <v>381</v>
      </c>
      <c r="AB110" s="113" t="str">
        <f>TEXT(Z110,"###,###")</f>
        <v>381</v>
      </c>
      <c r="AD110" s="134">
        <f>Z110/($Z$4)*100</f>
        <v>17.614424410540916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364</v>
      </c>
      <c r="X111" s="116">
        <v>385</v>
      </c>
      <c r="Y111" s="116">
        <v>369</v>
      </c>
      <c r="Z111" s="116">
        <v>396</v>
      </c>
      <c r="AB111" s="113" t="str">
        <f>TEXT(Z111,"###,###")</f>
        <v>396</v>
      </c>
      <c r="AD111" s="134">
        <f>Z111/($Z$4)*100</f>
        <v>18.307905686546462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1829</v>
      </c>
      <c r="X112" s="116">
        <v>1967</v>
      </c>
      <c r="Y112" s="116">
        <v>2172</v>
      </c>
      <c r="Z112" s="116">
        <v>2168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42.37</v>
      </c>
      <c r="W118" s="135">
        <v>42.54</v>
      </c>
      <c r="X118" s="135">
        <v>45.92</v>
      </c>
      <c r="Y118" s="135">
        <v>46.34</v>
      </c>
      <c r="Z118" s="135">
        <v>46.03</v>
      </c>
      <c r="AB118" s="113" t="str">
        <f>TEXT(Z118,"##.0")</f>
        <v>46.0</v>
      </c>
    </row>
    <row r="120" spans="19:32" x14ac:dyDescent="0.25">
      <c r="S120" s="105" t="s">
        <v>104</v>
      </c>
      <c r="T120" s="116"/>
      <c r="U120" s="116"/>
      <c r="V120" s="116">
        <v>746</v>
      </c>
      <c r="W120" s="116">
        <v>751</v>
      </c>
      <c r="X120" s="116">
        <v>820</v>
      </c>
      <c r="Y120" s="116">
        <v>864</v>
      </c>
      <c r="Z120" s="116">
        <v>877</v>
      </c>
      <c r="AB120" s="113" t="str">
        <f>TEXT(Z120,"###,###")</f>
        <v>877</v>
      </c>
    </row>
    <row r="121" spans="19:32" x14ac:dyDescent="0.25">
      <c r="S121" s="105" t="s">
        <v>105</v>
      </c>
      <c r="T121" s="116"/>
      <c r="U121" s="116"/>
      <c r="V121" s="116">
        <v>220</v>
      </c>
      <c r="W121" s="116">
        <v>220</v>
      </c>
      <c r="X121" s="116">
        <v>238</v>
      </c>
      <c r="Y121" s="116">
        <v>276</v>
      </c>
      <c r="Z121" s="116">
        <v>251</v>
      </c>
      <c r="AB121" s="113" t="str">
        <f>TEXT(Z121,"###,###")</f>
        <v>251</v>
      </c>
    </row>
    <row r="122" spans="19:32" x14ac:dyDescent="0.25">
      <c r="S122" s="105" t="s">
        <v>106</v>
      </c>
      <c r="T122" s="116"/>
      <c r="U122" s="116"/>
      <c r="V122" s="116">
        <v>148</v>
      </c>
      <c r="W122" s="116">
        <v>159</v>
      </c>
      <c r="X122" s="116">
        <v>155</v>
      </c>
      <c r="Y122" s="116">
        <v>155</v>
      </c>
      <c r="Z122" s="116">
        <v>160</v>
      </c>
      <c r="AB122" s="113" t="str">
        <f>TEXT(Z122,"###,###")</f>
        <v>160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894</v>
      </c>
      <c r="W124" s="116">
        <v>910</v>
      </c>
      <c r="X124" s="116">
        <v>975</v>
      </c>
      <c r="Y124" s="116">
        <v>1019</v>
      </c>
      <c r="Z124" s="116">
        <v>1037</v>
      </c>
      <c r="AB124" s="113" t="str">
        <f>TEXT(Z124,"###,###")</f>
        <v>1,037</v>
      </c>
      <c r="AD124" s="131">
        <f>Z124/$Z$7*100</f>
        <v>80.574980574980572</v>
      </c>
    </row>
    <row r="125" spans="19:32" x14ac:dyDescent="0.25">
      <c r="S125" s="105" t="s">
        <v>108</v>
      </c>
      <c r="T125" s="116"/>
      <c r="U125" s="116"/>
      <c r="V125" s="116">
        <v>368</v>
      </c>
      <c r="W125" s="116">
        <v>379</v>
      </c>
      <c r="X125" s="116">
        <v>393</v>
      </c>
      <c r="Y125" s="116">
        <v>431</v>
      </c>
      <c r="Z125" s="116">
        <v>411</v>
      </c>
      <c r="AB125" s="113" t="str">
        <f>TEXT(Z125,"###,###")</f>
        <v>411</v>
      </c>
      <c r="AD125" s="131">
        <f>Z125/$Z$7*100</f>
        <v>31.934731934731936</v>
      </c>
    </row>
    <row r="127" spans="19:32" x14ac:dyDescent="0.25">
      <c r="S127" s="105" t="s">
        <v>109</v>
      </c>
      <c r="T127" s="116"/>
      <c r="U127" s="116"/>
      <c r="V127" s="116">
        <v>592</v>
      </c>
      <c r="W127" s="116">
        <v>580</v>
      </c>
      <c r="X127" s="116">
        <v>631</v>
      </c>
      <c r="Y127" s="116">
        <v>693</v>
      </c>
      <c r="Z127" s="116">
        <v>667</v>
      </c>
      <c r="AB127" s="113" t="str">
        <f>TEXT(Z127,"###,###")</f>
        <v>667</v>
      </c>
      <c r="AD127" s="131">
        <f>Z127/$Z$7*100</f>
        <v>51.825951825951819</v>
      </c>
    </row>
    <row r="128" spans="19:32" x14ac:dyDescent="0.25">
      <c r="S128" s="105" t="s">
        <v>110</v>
      </c>
      <c r="T128" s="116"/>
      <c r="U128" s="116"/>
      <c r="V128" s="116">
        <v>526</v>
      </c>
      <c r="W128" s="116">
        <v>544</v>
      </c>
      <c r="X128" s="116">
        <v>582</v>
      </c>
      <c r="Y128" s="116">
        <v>598</v>
      </c>
      <c r="Z128" s="116">
        <v>613</v>
      </c>
      <c r="AB128" s="113" t="str">
        <f>TEXT(Z128,"###,###")</f>
        <v>613</v>
      </c>
      <c r="AD128" s="131">
        <f>Z128/$Z$7*100</f>
        <v>47.630147630147626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05A9676-84C0-4A09-BEE5-AB0DDCA23B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56011F52-12E7-4343-A2B0-7C1B58ED5D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75667192-40EE-431D-8107-7117C33289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AB91A36F-E601-4A39-BBAE-2756EF5485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BBE63-7EA5-4A68-A814-A84AE3042BB8}">
  <sheetPr codeName="Sheet9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Light</v>
      </c>
      <c r="T1" s="103"/>
      <c r="U1" s="103"/>
      <c r="V1" s="103"/>
      <c r="W1" s="103"/>
      <c r="X1" s="103"/>
      <c r="Y1" s="104" t="str">
        <f>Y3</f>
        <v>10.28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140</v>
      </c>
      <c r="Y3" s="109" t="s">
        <v>228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10.28 Light,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10375</v>
      </c>
      <c r="W4" s="112">
        <v>10214</v>
      </c>
      <c r="X4" s="112">
        <v>10909</v>
      </c>
      <c r="Y4" s="112">
        <v>11712</v>
      </c>
      <c r="Z4" s="112">
        <v>11626</v>
      </c>
      <c r="AB4" s="113" t="str">
        <f>TEXT(Z4,"###,###")</f>
        <v>11,626</v>
      </c>
      <c r="AD4" s="114">
        <f>Z4/Y4-1</f>
        <v>-7.3428961748633892E-3</v>
      </c>
      <c r="AF4" s="114">
        <f>Z4/V4-1</f>
        <v>0.12057831325301205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5426</v>
      </c>
      <c r="W5" s="112">
        <v>5303</v>
      </c>
      <c r="X5" s="112">
        <v>5673</v>
      </c>
      <c r="Y5" s="112">
        <v>6049</v>
      </c>
      <c r="Z5" s="112">
        <v>5884</v>
      </c>
      <c r="AB5" s="113" t="str">
        <f>TEXT(Z5,"###,###")</f>
        <v>5,884</v>
      </c>
      <c r="AD5" s="114">
        <f t="shared" ref="AD5:AD9" si="0">Z5/Y5-1</f>
        <v>-2.7277235906761454E-2</v>
      </c>
      <c r="AF5" s="114">
        <f t="shared" ref="AF5:AF9" si="1">Z5/V5-1</f>
        <v>8.4408403980833047E-2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4953</v>
      </c>
      <c r="W6" s="112">
        <v>4912</v>
      </c>
      <c r="X6" s="112">
        <v>5236</v>
      </c>
      <c r="Y6" s="112">
        <v>5662</v>
      </c>
      <c r="Z6" s="112">
        <v>5738</v>
      </c>
      <c r="AB6" s="113" t="str">
        <f>TEXT(Z6,"###,###")</f>
        <v>5,738</v>
      </c>
      <c r="AD6" s="114">
        <f t="shared" si="0"/>
        <v>1.3422818791946289E-2</v>
      </c>
      <c r="AF6" s="114">
        <f t="shared" si="1"/>
        <v>0.15848980415909542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7520</v>
      </c>
      <c r="W7" s="112">
        <v>7538</v>
      </c>
      <c r="X7" s="112">
        <v>7956</v>
      </c>
      <c r="Y7" s="112">
        <v>8547</v>
      </c>
      <c r="Z7" s="112">
        <v>8346</v>
      </c>
      <c r="AB7" s="113" t="str">
        <f>TEXT(Z7,"###,###")</f>
        <v>8,346</v>
      </c>
      <c r="AD7" s="114">
        <f t="shared" si="0"/>
        <v>-2.3517023517023561E-2</v>
      </c>
      <c r="AF7" s="114">
        <f t="shared" si="1"/>
        <v>0.10984042553191498</v>
      </c>
    </row>
    <row r="8" spans="1:32" ht="17.25" customHeight="1" x14ac:dyDescent="0.25">
      <c r="A8" s="66" t="s">
        <v>13</v>
      </c>
      <c r="B8" s="67"/>
      <c r="C8" s="31"/>
      <c r="D8" s="68" t="str">
        <f>AB4</f>
        <v>11,626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8,346</v>
      </c>
      <c r="P8" s="69"/>
      <c r="S8" s="111" t="s">
        <v>87</v>
      </c>
      <c r="T8" s="112"/>
      <c r="U8" s="112"/>
      <c r="V8" s="112">
        <v>42088.55</v>
      </c>
      <c r="W8" s="112">
        <v>43768.5</v>
      </c>
      <c r="X8" s="112">
        <v>44418.26</v>
      </c>
      <c r="Y8" s="112">
        <v>44892</v>
      </c>
      <c r="Z8" s="112">
        <v>45247</v>
      </c>
      <c r="AB8" s="113" t="str">
        <f>TEXT(Z8,"$###,###")</f>
        <v>$45,247</v>
      </c>
      <c r="AD8" s="114">
        <f t="shared" si="0"/>
        <v>7.907867771540511E-3</v>
      </c>
      <c r="AF8" s="114">
        <f t="shared" si="1"/>
        <v>7.5042974870837664E-2</v>
      </c>
    </row>
    <row r="9" spans="1:32" x14ac:dyDescent="0.25">
      <c r="A9" s="32" t="s">
        <v>15</v>
      </c>
      <c r="B9" s="73"/>
      <c r="C9" s="74"/>
      <c r="D9" s="75">
        <f>AD104</f>
        <v>72.759332530535005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51.74934100167745</v>
      </c>
      <c r="P9" s="76" t="s">
        <v>88</v>
      </c>
      <c r="S9" s="111" t="s">
        <v>7</v>
      </c>
      <c r="T9" s="112"/>
      <c r="U9" s="112"/>
      <c r="V9" s="112">
        <v>382359595</v>
      </c>
      <c r="W9" s="112">
        <v>396501765</v>
      </c>
      <c r="X9" s="112">
        <v>429596155</v>
      </c>
      <c r="Y9" s="112">
        <v>463424226</v>
      </c>
      <c r="Z9" s="112">
        <v>459701822</v>
      </c>
      <c r="AB9" s="113" t="str">
        <f>TEXT(Z9/1000000,"$#,###.0")&amp;" mil"</f>
        <v>$459.7 mil</v>
      </c>
      <c r="AD9" s="114">
        <f t="shared" si="0"/>
        <v>-8.0323897439060765E-3</v>
      </c>
      <c r="AF9" s="114">
        <f t="shared" si="1"/>
        <v>0.20227615054357395</v>
      </c>
    </row>
    <row r="10" spans="1:32" x14ac:dyDescent="0.25">
      <c r="A10" s="32" t="s">
        <v>18</v>
      </c>
      <c r="B10" s="73"/>
      <c r="C10" s="74"/>
      <c r="D10" s="75">
        <f>AD105</f>
        <v>16.007225184930331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48.286604361370713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90.57033309369757</v>
      </c>
      <c r="P11" s="76" t="s">
        <v>88</v>
      </c>
      <c r="S11" s="111" t="s">
        <v>30</v>
      </c>
      <c r="T11" s="116"/>
      <c r="U11" s="116"/>
      <c r="V11" s="116">
        <v>8901</v>
      </c>
      <c r="W11" s="116">
        <v>8784</v>
      </c>
      <c r="X11" s="116">
        <v>9366</v>
      </c>
      <c r="Y11" s="116">
        <v>10024</v>
      </c>
      <c r="Z11" s="116">
        <v>10125</v>
      </c>
    </row>
    <row r="12" spans="1:32" ht="28.5" customHeight="1" x14ac:dyDescent="0.25">
      <c r="A12" s="32" t="s">
        <v>20</v>
      </c>
      <c r="B12" s="74"/>
      <c r="C12" s="74"/>
      <c r="D12" s="75">
        <f>AD108</f>
        <v>12.988130053328744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17.996645099448838</v>
      </c>
      <c r="P12" s="76" t="s">
        <v>88</v>
      </c>
      <c r="S12" s="111" t="s">
        <v>31</v>
      </c>
      <c r="T12" s="116"/>
      <c r="U12" s="116"/>
      <c r="V12" s="116">
        <v>1474</v>
      </c>
      <c r="W12" s="116">
        <v>1432</v>
      </c>
      <c r="X12" s="116">
        <v>1543</v>
      </c>
      <c r="Y12" s="116">
        <v>1685</v>
      </c>
      <c r="Z12" s="116">
        <v>1503</v>
      </c>
    </row>
    <row r="13" spans="1:32" ht="15" customHeight="1" x14ac:dyDescent="0.25">
      <c r="A13" s="32" t="s">
        <v>21</v>
      </c>
      <c r="B13" s="74"/>
      <c r="C13" s="74"/>
      <c r="D13" s="75">
        <f>AD109</f>
        <v>14.717013590228797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42.5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22.690521245484259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14.742514970059881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38.362291415792185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85.257485029940113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713</v>
      </c>
      <c r="Z15" s="116">
        <v>771</v>
      </c>
      <c r="AB15" s="121">
        <f t="shared" ref="AB15:AB34" si="2">IF(Z15="np",0,Z15/$Z$34)</f>
        <v>6.6333992945022804E-2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101</v>
      </c>
      <c r="Z16" s="116">
        <v>112</v>
      </c>
      <c r="AB16" s="121">
        <f t="shared" si="2"/>
        <v>9.6360664200292531E-3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1329</v>
      </c>
      <c r="Z17" s="116">
        <v>1315</v>
      </c>
      <c r="AB17" s="121">
        <f t="shared" si="2"/>
        <v>0.11313774412802202</v>
      </c>
    </row>
    <row r="18" spans="1:28" x14ac:dyDescent="0.25">
      <c r="A18" s="65" t="str">
        <f>$S$1&amp;" ("&amp;$V$2&amp;" to "&amp;$Z$2&amp;")"</f>
        <v>Light (2014-15 to 2018-19)</v>
      </c>
      <c r="B18" s="65"/>
      <c r="C18" s="65"/>
      <c r="D18" s="65"/>
      <c r="E18" s="65"/>
      <c r="F18" s="65"/>
      <c r="G18" s="65" t="str">
        <f>$S$1&amp;" ("&amp;$V$2&amp;" to "&amp;$Z$2&amp;")"</f>
        <v>Light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81</v>
      </c>
      <c r="Z18" s="116">
        <v>88</v>
      </c>
      <c r="AB18" s="121">
        <f t="shared" si="2"/>
        <v>7.5711950443086984E-3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800</v>
      </c>
      <c r="Z19" s="116">
        <v>766</v>
      </c>
      <c r="AB19" s="121">
        <f t="shared" si="2"/>
        <v>6.5903811408414351E-2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394</v>
      </c>
      <c r="Z20" s="116">
        <v>367</v>
      </c>
      <c r="AB20" s="121">
        <f t="shared" si="2"/>
        <v>3.1575324787060141E-2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1036</v>
      </c>
      <c r="Z21" s="116">
        <v>1020</v>
      </c>
      <c r="AB21" s="121">
        <f t="shared" si="2"/>
        <v>8.7757033468123552E-2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633</v>
      </c>
      <c r="Z22" s="116">
        <v>662</v>
      </c>
      <c r="AB22" s="121">
        <f t="shared" si="2"/>
        <v>5.6956035446958618E-2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557</v>
      </c>
      <c r="Z23" s="116">
        <v>519</v>
      </c>
      <c r="AB23" s="121">
        <f t="shared" si="2"/>
        <v>4.4652843499956983E-2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61</v>
      </c>
      <c r="Z24" s="116">
        <v>61</v>
      </c>
      <c r="AB24" s="121">
        <f t="shared" si="2"/>
        <v>5.2482147466230752E-3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205</v>
      </c>
      <c r="Z25" s="116">
        <v>191</v>
      </c>
      <c r="AB25" s="121">
        <f t="shared" si="2"/>
        <v>1.6432934698442744E-2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150</v>
      </c>
      <c r="Z26" s="116">
        <v>156</v>
      </c>
      <c r="AB26" s="121">
        <f t="shared" si="2"/>
        <v>1.3421663942183602E-2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500</v>
      </c>
      <c r="Z27" s="116">
        <v>525</v>
      </c>
      <c r="AB27" s="121">
        <f t="shared" si="2"/>
        <v>4.5169061343887124E-2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861</v>
      </c>
      <c r="Z28" s="116">
        <v>860</v>
      </c>
      <c r="AB28" s="121">
        <f t="shared" si="2"/>
        <v>7.3991224296653182E-2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732</v>
      </c>
      <c r="Z29" s="116">
        <v>773</v>
      </c>
      <c r="AB29" s="121">
        <f t="shared" si="2"/>
        <v>6.6506065559666178E-2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894</v>
      </c>
      <c r="Z30" s="116">
        <v>856</v>
      </c>
      <c r="AB30" s="121">
        <f t="shared" si="2"/>
        <v>7.3647079067366422E-2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1128</v>
      </c>
      <c r="Z31" s="116">
        <v>1198</v>
      </c>
      <c r="AB31" s="121">
        <f t="shared" si="2"/>
        <v>0.10307149617138432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161</v>
      </c>
      <c r="Z32" s="116">
        <v>176</v>
      </c>
      <c r="AB32" s="121">
        <f t="shared" si="2"/>
        <v>1.5142390088617397E-2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368</v>
      </c>
      <c r="Z33" s="116">
        <v>393</v>
      </c>
      <c r="AB33" s="121">
        <f t="shared" si="2"/>
        <v>3.3812268777424076E-2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11712</v>
      </c>
      <c r="Z34" s="124">
        <v>11623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7119</v>
      </c>
      <c r="AB37" s="136">
        <f>Z37/Z40*100</f>
        <v>85.257485029940113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1231</v>
      </c>
      <c r="AB38" s="136">
        <f>Z38/Z40*100</f>
        <v>14.742514970059881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8350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8</v>
      </c>
      <c r="X44" s="116">
        <v>9</v>
      </c>
      <c r="Y44" s="116">
        <v>13</v>
      </c>
      <c r="Z44" s="116">
        <v>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104</v>
      </c>
      <c r="X45" s="116">
        <v>121</v>
      </c>
      <c r="Y45" s="116">
        <v>149</v>
      </c>
      <c r="Z45" s="116">
        <v>154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375</v>
      </c>
      <c r="X46" s="116">
        <v>392</v>
      </c>
      <c r="Y46" s="116">
        <v>389</v>
      </c>
      <c r="Z46" s="116">
        <v>424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419</v>
      </c>
      <c r="X47" s="116">
        <v>471</v>
      </c>
      <c r="Y47" s="116">
        <v>527</v>
      </c>
      <c r="Z47" s="116">
        <v>543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427</v>
      </c>
      <c r="X48" s="116">
        <v>471</v>
      </c>
      <c r="Y48" s="116">
        <v>504</v>
      </c>
      <c r="Z48" s="116">
        <v>469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Light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472</v>
      </c>
      <c r="X49" s="116">
        <v>491</v>
      </c>
      <c r="Y49" s="116">
        <v>464</v>
      </c>
      <c r="Z49" s="116">
        <v>474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502</v>
      </c>
      <c r="X50" s="116">
        <v>499</v>
      </c>
      <c r="Y50" s="116">
        <v>526</v>
      </c>
      <c r="Z50" s="116">
        <v>518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555</v>
      </c>
      <c r="X51" s="116">
        <v>604</v>
      </c>
      <c r="Y51" s="116">
        <v>590</v>
      </c>
      <c r="Z51" s="116">
        <v>550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633</v>
      </c>
      <c r="X52" s="116">
        <v>627</v>
      </c>
      <c r="Y52" s="116">
        <v>688</v>
      </c>
      <c r="Z52" s="116">
        <v>685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591</v>
      </c>
      <c r="X53" s="116">
        <v>646</v>
      </c>
      <c r="Y53" s="116">
        <v>627</v>
      </c>
      <c r="Z53" s="116">
        <v>545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566</v>
      </c>
      <c r="X54" s="116">
        <v>595</v>
      </c>
      <c r="Y54" s="116">
        <v>632</v>
      </c>
      <c r="Z54" s="116">
        <v>625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388</v>
      </c>
      <c r="X55" s="116">
        <v>423</v>
      </c>
      <c r="Y55" s="116">
        <v>487</v>
      </c>
      <c r="Z55" s="116">
        <v>492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164</v>
      </c>
      <c r="X56" s="116">
        <v>201</v>
      </c>
      <c r="Y56" s="116">
        <v>235</v>
      </c>
      <c r="Z56" s="116">
        <v>237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70</v>
      </c>
      <c r="X57" s="116">
        <v>80</v>
      </c>
      <c r="Y57" s="116">
        <v>109</v>
      </c>
      <c r="Z57" s="116">
        <v>97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19</v>
      </c>
      <c r="X58" s="116">
        <v>24</v>
      </c>
      <c r="Y58" s="116">
        <v>33</v>
      </c>
      <c r="Z58" s="116">
        <v>39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18</v>
      </c>
      <c r="X59" s="116">
        <v>16</v>
      </c>
      <c r="Y59" s="116">
        <v>17</v>
      </c>
      <c r="Z59" s="116">
        <v>13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3</v>
      </c>
      <c r="Y60" s="116">
        <v>5</v>
      </c>
      <c r="Z60" s="116">
        <v>6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5303</v>
      </c>
      <c r="X61" s="116">
        <v>5673</v>
      </c>
      <c r="Y61" s="116">
        <v>6052</v>
      </c>
      <c r="Z61" s="116">
        <v>5888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14</v>
      </c>
      <c r="X63" s="116">
        <v>12</v>
      </c>
      <c r="Y63" s="116">
        <v>6</v>
      </c>
      <c r="Z63" s="116">
        <v>9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Light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133</v>
      </c>
      <c r="X64" s="116">
        <v>145</v>
      </c>
      <c r="Y64" s="116">
        <v>160</v>
      </c>
      <c r="Z64" s="116">
        <v>186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369</v>
      </c>
      <c r="X65" s="116">
        <v>407</v>
      </c>
      <c r="Y65" s="116">
        <v>449</v>
      </c>
      <c r="Z65" s="116">
        <v>521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429</v>
      </c>
      <c r="X66" s="116">
        <v>420</v>
      </c>
      <c r="Y66" s="116">
        <v>471</v>
      </c>
      <c r="Z66" s="116">
        <v>527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393</v>
      </c>
      <c r="X67" s="116">
        <v>427</v>
      </c>
      <c r="Y67" s="116">
        <v>422</v>
      </c>
      <c r="Z67" s="116">
        <v>427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457</v>
      </c>
      <c r="X68" s="116">
        <v>481</v>
      </c>
      <c r="Y68" s="116">
        <v>438</v>
      </c>
      <c r="Z68" s="116">
        <v>464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459</v>
      </c>
      <c r="X69" s="116">
        <v>493</v>
      </c>
      <c r="Y69" s="116">
        <v>560</v>
      </c>
      <c r="Z69" s="116">
        <v>550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615</v>
      </c>
      <c r="X70" s="116">
        <v>584</v>
      </c>
      <c r="Y70" s="116">
        <v>595</v>
      </c>
      <c r="Z70" s="116">
        <v>585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571</v>
      </c>
      <c r="X71" s="116">
        <v>596</v>
      </c>
      <c r="Y71" s="116">
        <v>688</v>
      </c>
      <c r="Z71" s="116">
        <v>670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577</v>
      </c>
      <c r="X72" s="116">
        <v>606</v>
      </c>
      <c r="Y72" s="116">
        <v>652</v>
      </c>
      <c r="Z72" s="116">
        <v>642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462</v>
      </c>
      <c r="X73" s="116">
        <v>537</v>
      </c>
      <c r="Y73" s="116">
        <v>580</v>
      </c>
      <c r="Z73" s="116">
        <v>529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237</v>
      </c>
      <c r="X74" s="116">
        <v>312</v>
      </c>
      <c r="Y74" s="116">
        <v>368</v>
      </c>
      <c r="Z74" s="116">
        <v>387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109</v>
      </c>
      <c r="X75" s="116">
        <v>121</v>
      </c>
      <c r="Y75" s="116">
        <v>135</v>
      </c>
      <c r="Z75" s="116">
        <v>132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52</v>
      </c>
      <c r="X76" s="116">
        <v>59</v>
      </c>
      <c r="Y76" s="116">
        <v>71</v>
      </c>
      <c r="Z76" s="116">
        <v>66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15</v>
      </c>
      <c r="X77" s="116">
        <v>18</v>
      </c>
      <c r="Y77" s="116">
        <v>22</v>
      </c>
      <c r="Z77" s="116">
        <v>31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8</v>
      </c>
      <c r="X78" s="116">
        <v>10</v>
      </c>
      <c r="Y78" s="116">
        <v>14</v>
      </c>
      <c r="Z78" s="116">
        <v>8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5</v>
      </c>
      <c r="X79" s="116">
        <v>8</v>
      </c>
      <c r="Y79" s="116">
        <v>12</v>
      </c>
      <c r="Z79" s="116">
        <v>8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4911</v>
      </c>
      <c r="X80" s="116">
        <v>5236</v>
      </c>
      <c r="Y80" s="116">
        <v>5658</v>
      </c>
      <c r="Z80" s="116">
        <v>5738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Light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471</v>
      </c>
      <c r="X83" s="116">
        <v>508</v>
      </c>
      <c r="Y83" s="116">
        <v>516</v>
      </c>
      <c r="Z83" s="116">
        <v>524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343</v>
      </c>
      <c r="X84" s="116">
        <v>360</v>
      </c>
      <c r="Y84" s="116">
        <v>383</v>
      </c>
      <c r="Z84" s="116">
        <v>359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11,626</v>
      </c>
      <c r="D85" s="98">
        <f t="shared" ref="D85:D90" si="4">AD4</f>
        <v>-7.3428961748633892E-3</v>
      </c>
      <c r="E85" s="99">
        <f t="shared" ref="E85:E90" si="5">AD4</f>
        <v>-7.3428961748633892E-3</v>
      </c>
      <c r="F85" s="98">
        <f t="shared" ref="F85:F90" si="6">AF4</f>
        <v>0.12057831325301205</v>
      </c>
      <c r="G85" s="99">
        <f t="shared" ref="G85:G90" si="7">AF4</f>
        <v>0.12057831325301205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740</v>
      </c>
      <c r="X85" s="116">
        <v>806</v>
      </c>
      <c r="Y85" s="116">
        <v>839</v>
      </c>
      <c r="Z85" s="116">
        <v>891</v>
      </c>
    </row>
    <row r="86" spans="1:30" ht="15" customHeight="1" x14ac:dyDescent="0.25">
      <c r="A86" s="100" t="s">
        <v>4</v>
      </c>
      <c r="B86" s="51"/>
      <c r="C86" s="101" t="str">
        <f t="shared" si="3"/>
        <v>5,884</v>
      </c>
      <c r="D86" s="98">
        <f t="shared" si="4"/>
        <v>-2.7277235906761454E-2</v>
      </c>
      <c r="E86" s="99">
        <f t="shared" si="5"/>
        <v>-2.7277235906761454E-2</v>
      </c>
      <c r="F86" s="98">
        <f t="shared" si="6"/>
        <v>8.4408403980833047E-2</v>
      </c>
      <c r="G86" s="99">
        <f t="shared" si="7"/>
        <v>8.4408403980833047E-2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201</v>
      </c>
      <c r="X86" s="116">
        <v>216</v>
      </c>
      <c r="Y86" s="116">
        <v>236</v>
      </c>
      <c r="Z86" s="116">
        <v>236</v>
      </c>
    </row>
    <row r="87" spans="1:30" ht="15" customHeight="1" x14ac:dyDescent="0.25">
      <c r="A87" s="100" t="s">
        <v>5</v>
      </c>
      <c r="B87" s="51"/>
      <c r="C87" s="101" t="str">
        <f t="shared" si="3"/>
        <v>5,738</v>
      </c>
      <c r="D87" s="98">
        <f t="shared" si="4"/>
        <v>1.3422818791946289E-2</v>
      </c>
      <c r="E87" s="99">
        <f t="shared" si="5"/>
        <v>1.3422818791946289E-2</v>
      </c>
      <c r="F87" s="98">
        <f t="shared" si="6"/>
        <v>0.15848980415909542</v>
      </c>
      <c r="G87" s="99">
        <f t="shared" si="7"/>
        <v>0.15848980415909542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164</v>
      </c>
      <c r="X87" s="116">
        <v>157</v>
      </c>
      <c r="Y87" s="116">
        <v>165</v>
      </c>
      <c r="Z87" s="116">
        <v>157</v>
      </c>
    </row>
    <row r="88" spans="1:30" ht="15" customHeight="1" x14ac:dyDescent="0.25">
      <c r="A88" s="51" t="s">
        <v>6</v>
      </c>
      <c r="B88" s="51"/>
      <c r="C88" s="101" t="str">
        <f t="shared" si="3"/>
        <v>8,346</v>
      </c>
      <c r="D88" s="98">
        <f t="shared" si="4"/>
        <v>-2.3517023517023561E-2</v>
      </c>
      <c r="E88" s="99">
        <f t="shared" si="5"/>
        <v>-2.3517023517023561E-2</v>
      </c>
      <c r="F88" s="98">
        <f t="shared" si="6"/>
        <v>0.10984042553191498</v>
      </c>
      <c r="G88" s="99">
        <f t="shared" si="7"/>
        <v>0.10984042553191498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153</v>
      </c>
      <c r="X88" s="116">
        <v>173</v>
      </c>
      <c r="Y88" s="116">
        <v>180</v>
      </c>
      <c r="Z88" s="116">
        <v>178</v>
      </c>
    </row>
    <row r="89" spans="1:30" ht="15" customHeight="1" x14ac:dyDescent="0.25">
      <c r="A89" s="51" t="s">
        <v>102</v>
      </c>
      <c r="B89" s="51"/>
      <c r="C89" s="101" t="str">
        <f t="shared" si="3"/>
        <v>$45,247</v>
      </c>
      <c r="D89" s="98">
        <f t="shared" si="4"/>
        <v>7.907867771540511E-3</v>
      </c>
      <c r="E89" s="99">
        <f t="shared" si="5"/>
        <v>7.907867771540511E-3</v>
      </c>
      <c r="F89" s="98">
        <f t="shared" si="6"/>
        <v>7.5042974870837664E-2</v>
      </c>
      <c r="G89" s="99">
        <f t="shared" si="7"/>
        <v>7.5042974870837664E-2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451</v>
      </c>
      <c r="X89" s="116">
        <v>481</v>
      </c>
      <c r="Y89" s="116">
        <v>526</v>
      </c>
      <c r="Z89" s="116">
        <v>535</v>
      </c>
    </row>
    <row r="90" spans="1:30" ht="15" customHeight="1" x14ac:dyDescent="0.25">
      <c r="A90" s="51" t="s">
        <v>7</v>
      </c>
      <c r="B90" s="51"/>
      <c r="C90" s="101" t="str">
        <f t="shared" si="3"/>
        <v>$459.7 mil</v>
      </c>
      <c r="D90" s="98">
        <f t="shared" si="4"/>
        <v>-8.0323897439060765E-3</v>
      </c>
      <c r="E90" s="99">
        <f t="shared" si="5"/>
        <v>-8.0323897439060765E-3</v>
      </c>
      <c r="F90" s="98">
        <f t="shared" si="6"/>
        <v>0.20227615054357395</v>
      </c>
      <c r="G90" s="99">
        <f t="shared" si="7"/>
        <v>0.20227615054357395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619</v>
      </c>
      <c r="X90" s="116">
        <v>662</v>
      </c>
      <c r="Y90" s="116">
        <v>732</v>
      </c>
      <c r="Z90" s="116">
        <v>704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3978</v>
      </c>
      <c r="X91" s="116">
        <v>4191</v>
      </c>
      <c r="Y91" s="116">
        <v>4500</v>
      </c>
      <c r="Z91" s="116">
        <v>4315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267</v>
      </c>
      <c r="X93" s="116">
        <v>296</v>
      </c>
      <c r="Y93" s="116">
        <v>328</v>
      </c>
      <c r="Z93" s="116">
        <v>330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550</v>
      </c>
      <c r="X94" s="116">
        <v>609</v>
      </c>
      <c r="Y94" s="116">
        <v>661</v>
      </c>
      <c r="Z94" s="116">
        <v>660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151</v>
      </c>
      <c r="X95" s="116">
        <v>161</v>
      </c>
      <c r="Y95" s="116">
        <v>170</v>
      </c>
      <c r="Z95" s="116">
        <v>180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609</v>
      </c>
      <c r="X96" s="116">
        <v>642</v>
      </c>
      <c r="Y96" s="116">
        <v>699</v>
      </c>
      <c r="Z96" s="116">
        <v>733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630</v>
      </c>
      <c r="X97" s="116">
        <v>682</v>
      </c>
      <c r="Y97" s="116">
        <v>687</v>
      </c>
      <c r="Z97" s="116">
        <v>679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373</v>
      </c>
      <c r="X98" s="116">
        <v>386</v>
      </c>
      <c r="Y98" s="116">
        <v>429</v>
      </c>
      <c r="Z98" s="116">
        <v>429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36</v>
      </c>
      <c r="X99" s="116">
        <v>34</v>
      </c>
      <c r="Y99" s="116">
        <v>40</v>
      </c>
      <c r="Z99" s="116">
        <v>47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302</v>
      </c>
      <c r="X100" s="116">
        <v>341</v>
      </c>
      <c r="Y100" s="116">
        <v>371</v>
      </c>
      <c r="Z100" s="116">
        <v>381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3557</v>
      </c>
      <c r="X101" s="116">
        <v>3765</v>
      </c>
      <c r="Y101" s="116">
        <v>4051</v>
      </c>
      <c r="Z101" s="116">
        <v>4031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7328</v>
      </c>
      <c r="X104" s="116">
        <v>7953</v>
      </c>
      <c r="Y104" s="116">
        <v>8380</v>
      </c>
      <c r="Z104" s="116">
        <v>8459</v>
      </c>
      <c r="AB104" s="113" t="str">
        <f>TEXT(Z104,"###,###")</f>
        <v>8,459</v>
      </c>
      <c r="AD104" s="134">
        <f>Z104/($Z$4)*100</f>
        <v>72.759332530535005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1647</v>
      </c>
      <c r="X105" s="116">
        <v>1766</v>
      </c>
      <c r="Y105" s="116">
        <v>1855</v>
      </c>
      <c r="Z105" s="116">
        <v>1861</v>
      </c>
      <c r="AB105" s="113" t="str">
        <f>TEXT(Z105,"###,###")</f>
        <v>1,861</v>
      </c>
      <c r="AD105" s="134">
        <f>Z105/($Z$4)*100</f>
        <v>16.007225184930331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8975</v>
      </c>
      <c r="X106" s="124">
        <v>9719</v>
      </c>
      <c r="Y106" s="124">
        <v>10235</v>
      </c>
      <c r="Z106" s="124">
        <v>10320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1409</v>
      </c>
      <c r="X108" s="116">
        <v>1572</v>
      </c>
      <c r="Y108" s="116">
        <v>1833</v>
      </c>
      <c r="Z108" s="116">
        <v>1510</v>
      </c>
      <c r="AB108" s="113" t="str">
        <f>TEXT(Z108,"###,###")</f>
        <v>1,510</v>
      </c>
      <c r="AD108" s="134">
        <f>Z108/($Z$4)*100</f>
        <v>12.988130053328744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1462</v>
      </c>
      <c r="X109" s="116">
        <v>1708</v>
      </c>
      <c r="Y109" s="116">
        <v>1744</v>
      </c>
      <c r="Z109" s="116">
        <v>1711</v>
      </c>
      <c r="AB109" s="113" t="str">
        <f>TEXT(Z109,"###,###")</f>
        <v>1,711</v>
      </c>
      <c r="AD109" s="134">
        <f>Z109/($Z$4)*100</f>
        <v>14.717013590228797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2156</v>
      </c>
      <c r="X110" s="116">
        <v>2271</v>
      </c>
      <c r="Y110" s="116">
        <v>2413</v>
      </c>
      <c r="Z110" s="116">
        <v>2638</v>
      </c>
      <c r="AB110" s="113" t="str">
        <f>TEXT(Z110,"###,###")</f>
        <v>2,638</v>
      </c>
      <c r="AD110" s="134">
        <f>Z110/($Z$4)*100</f>
        <v>22.690521245484259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3943</v>
      </c>
      <c r="X111" s="116">
        <v>4168</v>
      </c>
      <c r="Y111" s="116">
        <v>4239</v>
      </c>
      <c r="Z111" s="116">
        <v>4460</v>
      </c>
      <c r="AB111" s="113" t="str">
        <f>TEXT(Z111,"###,###")</f>
        <v>4,460</v>
      </c>
      <c r="AD111" s="134">
        <f>Z111/($Z$4)*100</f>
        <v>38.362291415792185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10214</v>
      </c>
      <c r="X112" s="116">
        <v>10909</v>
      </c>
      <c r="Y112" s="116">
        <v>11712</v>
      </c>
      <c r="Z112" s="116">
        <v>11628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41.27</v>
      </c>
      <c r="W118" s="135">
        <v>40.17</v>
      </c>
      <c r="X118" s="135">
        <v>42.39</v>
      </c>
      <c r="Y118" s="135">
        <v>42.75</v>
      </c>
      <c r="Z118" s="135">
        <v>42.54</v>
      </c>
      <c r="AB118" s="113" t="str">
        <f>TEXT(Z118,"##.0")</f>
        <v>42.5</v>
      </c>
    </row>
    <row r="120" spans="19:32" x14ac:dyDescent="0.25">
      <c r="S120" s="105" t="s">
        <v>104</v>
      </c>
      <c r="T120" s="116"/>
      <c r="U120" s="116"/>
      <c r="V120" s="116">
        <v>6044</v>
      </c>
      <c r="W120" s="116">
        <v>6108</v>
      </c>
      <c r="X120" s="116">
        <v>6413</v>
      </c>
      <c r="Y120" s="116">
        <v>6859</v>
      </c>
      <c r="Z120" s="116">
        <v>6848</v>
      </c>
      <c r="AB120" s="113" t="str">
        <f>TEXT(Z120,"###,###")</f>
        <v>6,848</v>
      </c>
    </row>
    <row r="121" spans="19:32" x14ac:dyDescent="0.25">
      <c r="S121" s="105" t="s">
        <v>105</v>
      </c>
      <c r="T121" s="116"/>
      <c r="U121" s="116"/>
      <c r="V121" s="116">
        <v>794</v>
      </c>
      <c r="W121" s="116">
        <v>785</v>
      </c>
      <c r="X121" s="116">
        <v>822</v>
      </c>
      <c r="Y121" s="116">
        <v>941</v>
      </c>
      <c r="Z121" s="116">
        <v>791</v>
      </c>
      <c r="AB121" s="113" t="str">
        <f>TEXT(Z121,"###,###")</f>
        <v>791</v>
      </c>
    </row>
    <row r="122" spans="19:32" x14ac:dyDescent="0.25">
      <c r="S122" s="105" t="s">
        <v>106</v>
      </c>
      <c r="T122" s="116"/>
      <c r="U122" s="116"/>
      <c r="V122" s="116">
        <v>674</v>
      </c>
      <c r="W122" s="116">
        <v>650</v>
      </c>
      <c r="X122" s="116">
        <v>721</v>
      </c>
      <c r="Y122" s="116">
        <v>753</v>
      </c>
      <c r="Z122" s="116">
        <v>711</v>
      </c>
      <c r="AB122" s="113" t="str">
        <f>TEXT(Z122,"###,###")</f>
        <v>711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6718</v>
      </c>
      <c r="W124" s="116">
        <v>6758</v>
      </c>
      <c r="X124" s="116">
        <v>7134</v>
      </c>
      <c r="Y124" s="116">
        <v>7612</v>
      </c>
      <c r="Z124" s="116">
        <v>7559</v>
      </c>
      <c r="AB124" s="113" t="str">
        <f>TEXT(Z124,"###,###")</f>
        <v>7,559</v>
      </c>
      <c r="AD124" s="131">
        <f>Z124/$Z$7*100</f>
        <v>90.57033309369757</v>
      </c>
    </row>
    <row r="125" spans="19:32" x14ac:dyDescent="0.25">
      <c r="S125" s="105" t="s">
        <v>108</v>
      </c>
      <c r="T125" s="116"/>
      <c r="U125" s="116"/>
      <c r="V125" s="116">
        <v>1468</v>
      </c>
      <c r="W125" s="116">
        <v>1435</v>
      </c>
      <c r="X125" s="116">
        <v>1543</v>
      </c>
      <c r="Y125" s="116">
        <v>1694</v>
      </c>
      <c r="Z125" s="116">
        <v>1502</v>
      </c>
      <c r="AB125" s="113" t="str">
        <f>TEXT(Z125,"###,###")</f>
        <v>1,502</v>
      </c>
      <c r="AD125" s="131">
        <f>Z125/$Z$7*100</f>
        <v>17.996645099448838</v>
      </c>
    </row>
    <row r="127" spans="19:32" x14ac:dyDescent="0.25">
      <c r="S127" s="105" t="s">
        <v>109</v>
      </c>
      <c r="T127" s="116"/>
      <c r="U127" s="116"/>
      <c r="V127" s="116">
        <v>3997</v>
      </c>
      <c r="W127" s="116">
        <v>3980</v>
      </c>
      <c r="X127" s="116">
        <v>4191</v>
      </c>
      <c r="Y127" s="116">
        <v>4499</v>
      </c>
      <c r="Z127" s="116">
        <v>4319</v>
      </c>
      <c r="AB127" s="113" t="str">
        <f>TEXT(Z127,"###,###")</f>
        <v>4,319</v>
      </c>
      <c r="AD127" s="131">
        <f>Z127/$Z$7*100</f>
        <v>51.74934100167745</v>
      </c>
    </row>
    <row r="128" spans="19:32" x14ac:dyDescent="0.25">
      <c r="S128" s="105" t="s">
        <v>110</v>
      </c>
      <c r="T128" s="116"/>
      <c r="U128" s="116"/>
      <c r="V128" s="116">
        <v>3526</v>
      </c>
      <c r="W128" s="116">
        <v>3559</v>
      </c>
      <c r="X128" s="116">
        <v>3765</v>
      </c>
      <c r="Y128" s="116">
        <v>4053</v>
      </c>
      <c r="Z128" s="116">
        <v>4030</v>
      </c>
      <c r="AB128" s="113" t="str">
        <f>TEXT(Z128,"###,###")</f>
        <v>4,030</v>
      </c>
      <c r="AD128" s="131">
        <f>Z128/$Z$7*100</f>
        <v>48.286604361370713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D85B581-9C2F-477C-B105-333C97A03C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BE85AC47-81DB-4948-A3F3-62E2AACA37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FD5A5B82-01D7-4E29-AF59-8D71AA92AD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481D40F6-A939-4619-9966-988BC2AF13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0CA00-A409-4CF0-B99D-9488595F709F}">
  <sheetPr codeName="Sheet6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Adelaide Hills</v>
      </c>
      <c r="T1" s="103"/>
      <c r="U1" s="103"/>
      <c r="V1" s="103"/>
      <c r="W1" s="103"/>
      <c r="X1" s="103"/>
      <c r="Y1" s="104" t="str">
        <f>Y3</f>
        <v>10.2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114</v>
      </c>
      <c r="Y3" s="109" t="s">
        <v>205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10.2 Adelaide Hills,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29488</v>
      </c>
      <c r="W4" s="112">
        <v>28811</v>
      </c>
      <c r="X4" s="112">
        <v>30044</v>
      </c>
      <c r="Y4" s="112">
        <v>31764</v>
      </c>
      <c r="Z4" s="112">
        <v>31199</v>
      </c>
      <c r="AB4" s="113" t="str">
        <f>TEXT(Z4,"###,###")</f>
        <v>31,199</v>
      </c>
      <c r="AD4" s="114">
        <f>Z4/Y4-1</f>
        <v>-1.7787432313310703E-2</v>
      </c>
      <c r="AF4" s="114">
        <f>Z4/V4-1</f>
        <v>5.8023602821486664E-2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14860</v>
      </c>
      <c r="W5" s="112">
        <v>14380</v>
      </c>
      <c r="X5" s="112">
        <v>15080</v>
      </c>
      <c r="Y5" s="112">
        <v>15824</v>
      </c>
      <c r="Z5" s="112">
        <v>15398</v>
      </c>
      <c r="AB5" s="113" t="str">
        <f>TEXT(Z5,"###,###")</f>
        <v>15,398</v>
      </c>
      <c r="AD5" s="114">
        <f t="shared" ref="AD5:AD9" si="0">Z5/Y5-1</f>
        <v>-2.6921132457027319E-2</v>
      </c>
      <c r="AF5" s="114">
        <f t="shared" ref="AF5:AF9" si="1">Z5/V5-1</f>
        <v>3.6204576043068704E-2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14628</v>
      </c>
      <c r="W6" s="112">
        <v>14431</v>
      </c>
      <c r="X6" s="112">
        <v>14964</v>
      </c>
      <c r="Y6" s="112">
        <v>15940</v>
      </c>
      <c r="Z6" s="112">
        <v>15800</v>
      </c>
      <c r="AB6" s="113" t="str">
        <f>TEXT(Z6,"###,###")</f>
        <v>15,800</v>
      </c>
      <c r="AD6" s="114">
        <f t="shared" si="0"/>
        <v>-8.7829360100376563E-3</v>
      </c>
      <c r="AF6" s="114">
        <f t="shared" si="1"/>
        <v>8.0120317199890545E-2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21468</v>
      </c>
      <c r="W7" s="112">
        <v>21162</v>
      </c>
      <c r="X7" s="112">
        <v>21778</v>
      </c>
      <c r="Y7" s="112">
        <v>23004</v>
      </c>
      <c r="Z7" s="112">
        <v>22554</v>
      </c>
      <c r="AB7" s="113" t="str">
        <f>TEXT(Z7,"###,###")</f>
        <v>22,554</v>
      </c>
      <c r="AD7" s="114">
        <f t="shared" si="0"/>
        <v>-1.9561815336463173E-2</v>
      </c>
      <c r="AF7" s="114">
        <f t="shared" si="1"/>
        <v>5.0586920067076546E-2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31,199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22,554</v>
      </c>
      <c r="P8" s="69"/>
      <c r="S8" s="111" t="s">
        <v>87</v>
      </c>
      <c r="T8" s="112"/>
      <c r="U8" s="112"/>
      <c r="V8" s="112">
        <v>41451</v>
      </c>
      <c r="W8" s="112">
        <v>43757</v>
      </c>
      <c r="X8" s="112">
        <v>44583.45</v>
      </c>
      <c r="Y8" s="112">
        <v>45365</v>
      </c>
      <c r="Z8" s="112">
        <v>46969</v>
      </c>
      <c r="AB8" s="113" t="str">
        <f>TEXT(Z8,"$###,###")</f>
        <v>$46,969</v>
      </c>
      <c r="AD8" s="114">
        <f t="shared" si="0"/>
        <v>3.5357654579521558E-2</v>
      </c>
      <c r="AF8" s="114">
        <f t="shared" si="1"/>
        <v>0.13312103447443979</v>
      </c>
    </row>
    <row r="9" spans="1:32" x14ac:dyDescent="0.25">
      <c r="A9" s="32" t="s">
        <v>15</v>
      </c>
      <c r="B9" s="73"/>
      <c r="C9" s="74"/>
      <c r="D9" s="75">
        <f>AD104</f>
        <v>69.281066700855803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50.895628269929951</v>
      </c>
      <c r="P9" s="76" t="s">
        <v>88</v>
      </c>
      <c r="S9" s="111" t="s">
        <v>7</v>
      </c>
      <c r="T9" s="112"/>
      <c r="U9" s="112"/>
      <c r="V9" s="112">
        <v>1288162194</v>
      </c>
      <c r="W9" s="112">
        <v>1293541768</v>
      </c>
      <c r="X9" s="112">
        <v>1366640427</v>
      </c>
      <c r="Y9" s="112">
        <v>1467613066</v>
      </c>
      <c r="Z9" s="112">
        <v>1485186862</v>
      </c>
      <c r="AB9" s="113" t="str">
        <f>TEXT(Z9/1000000,"$#,###.0")&amp;" mil"</f>
        <v>$1,485.2 mil</v>
      </c>
      <c r="AD9" s="114">
        <f t="shared" si="0"/>
        <v>1.1974406883619393E-2</v>
      </c>
      <c r="AF9" s="114">
        <f t="shared" si="1"/>
        <v>0.15295020216996069</v>
      </c>
    </row>
    <row r="10" spans="1:32" x14ac:dyDescent="0.25">
      <c r="A10" s="32" t="s">
        <v>18</v>
      </c>
      <c r="B10" s="73"/>
      <c r="C10" s="74"/>
      <c r="D10" s="75">
        <f>AD105</f>
        <v>21.087214333792751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49.113239336703025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89.270195974106599</v>
      </c>
      <c r="P11" s="76" t="s">
        <v>88</v>
      </c>
      <c r="S11" s="111" t="s">
        <v>30</v>
      </c>
      <c r="T11" s="116"/>
      <c r="U11" s="116"/>
      <c r="V11" s="116">
        <v>25112</v>
      </c>
      <c r="W11" s="116">
        <v>24506</v>
      </c>
      <c r="X11" s="116">
        <v>25573</v>
      </c>
      <c r="Y11" s="116">
        <v>26959</v>
      </c>
      <c r="Z11" s="116">
        <v>26563</v>
      </c>
    </row>
    <row r="12" spans="1:32" ht="28.5" customHeight="1" x14ac:dyDescent="0.25">
      <c r="A12" s="32" t="s">
        <v>20</v>
      </c>
      <c r="B12" s="74"/>
      <c r="C12" s="74"/>
      <c r="D12" s="75">
        <f>AD108</f>
        <v>16.516555017789031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20.559545978540392</v>
      </c>
      <c r="P12" s="76" t="s">
        <v>88</v>
      </c>
      <c r="S12" s="111" t="s">
        <v>31</v>
      </c>
      <c r="T12" s="116"/>
      <c r="U12" s="116"/>
      <c r="V12" s="116">
        <v>4374</v>
      </c>
      <c r="W12" s="116">
        <v>4304</v>
      </c>
      <c r="X12" s="116">
        <v>4471</v>
      </c>
      <c r="Y12" s="116">
        <v>4802</v>
      </c>
      <c r="Z12" s="116">
        <v>4635</v>
      </c>
    </row>
    <row r="13" spans="1:32" ht="15" customHeight="1" x14ac:dyDescent="0.25">
      <c r="A13" s="32" t="s">
        <v>21</v>
      </c>
      <c r="B13" s="74"/>
      <c r="C13" s="74"/>
      <c r="D13" s="75">
        <f>AD109</f>
        <v>14.920350011218309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44.0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22.263534087631015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15.067825161805123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36.671047148947082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84.932174838194868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1007</v>
      </c>
      <c r="Z15" s="116">
        <v>911</v>
      </c>
      <c r="AB15" s="121">
        <f t="shared" ref="AB15:AB34" si="2">IF(Z15="np",0,Z15/$Z$34)</f>
        <v>2.9199653835058816E-2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304</v>
      </c>
      <c r="Z16" s="116">
        <v>308</v>
      </c>
      <c r="AB16" s="121">
        <f t="shared" si="2"/>
        <v>9.8721112856181292E-3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1977</v>
      </c>
      <c r="Z17" s="116">
        <v>1921</v>
      </c>
      <c r="AB17" s="121">
        <f t="shared" si="2"/>
        <v>6.1572486297637744E-2</v>
      </c>
    </row>
    <row r="18" spans="1:28" x14ac:dyDescent="0.25">
      <c r="A18" s="65" t="str">
        <f>$S$1&amp;" ("&amp;$V$2&amp;" to "&amp;$Z$2&amp;")"</f>
        <v>Adelaide Hills (2014-15 to 2018-19)</v>
      </c>
      <c r="B18" s="65"/>
      <c r="C18" s="65"/>
      <c r="D18" s="65"/>
      <c r="E18" s="65"/>
      <c r="F18" s="65"/>
      <c r="G18" s="65" t="str">
        <f>$S$1&amp;" ("&amp;$V$2&amp;" to "&amp;$Z$2&amp;")"</f>
        <v>Adelaide Hills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239</v>
      </c>
      <c r="Z18" s="116">
        <v>252</v>
      </c>
      <c r="AB18" s="121">
        <f t="shared" si="2"/>
        <v>8.077181960960288E-3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2103</v>
      </c>
      <c r="Z19" s="116">
        <v>2067</v>
      </c>
      <c r="AB19" s="121">
        <f t="shared" si="2"/>
        <v>6.6252123465495694E-2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1000</v>
      </c>
      <c r="Z20" s="116">
        <v>982</v>
      </c>
      <c r="AB20" s="121">
        <f t="shared" si="2"/>
        <v>3.1475367800250009E-2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2105</v>
      </c>
      <c r="Z21" s="116">
        <v>2078</v>
      </c>
      <c r="AB21" s="121">
        <f t="shared" si="2"/>
        <v>6.6604698868553483E-2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1890</v>
      </c>
      <c r="Z22" s="116">
        <v>1934</v>
      </c>
      <c r="AB22" s="121">
        <f t="shared" si="2"/>
        <v>6.1989166319433318E-2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767</v>
      </c>
      <c r="Z23" s="116">
        <v>692</v>
      </c>
      <c r="AB23" s="121">
        <f t="shared" si="2"/>
        <v>2.2180198083271901E-2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415</v>
      </c>
      <c r="Z24" s="116">
        <v>460</v>
      </c>
      <c r="AB24" s="121">
        <f t="shared" si="2"/>
        <v>1.4744062309689413E-2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965</v>
      </c>
      <c r="Z25" s="116">
        <v>908</v>
      </c>
      <c r="AB25" s="121">
        <f t="shared" si="2"/>
        <v>2.9103496906952145E-2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514</v>
      </c>
      <c r="Z26" s="116">
        <v>473</v>
      </c>
      <c r="AB26" s="121">
        <f t="shared" si="2"/>
        <v>1.5160742331484983E-2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2647</v>
      </c>
      <c r="Z27" s="116">
        <v>2685</v>
      </c>
      <c r="AB27" s="121">
        <f t="shared" si="2"/>
        <v>8.6060450655469731E-2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2018</v>
      </c>
      <c r="Z28" s="116">
        <v>2001</v>
      </c>
      <c r="AB28" s="121">
        <f t="shared" si="2"/>
        <v>6.4136671047148944E-2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2112</v>
      </c>
      <c r="Z29" s="116">
        <v>2277</v>
      </c>
      <c r="AB29" s="121">
        <f t="shared" si="2"/>
        <v>7.2983108432962601E-2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3620</v>
      </c>
      <c r="Z30" s="116">
        <v>3585</v>
      </c>
      <c r="AB30" s="121">
        <f t="shared" si="2"/>
        <v>0.11490752908747075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4090</v>
      </c>
      <c r="Z31" s="116">
        <v>4069</v>
      </c>
      <c r="AB31" s="121">
        <f t="shared" si="2"/>
        <v>0.13042084682201352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730</v>
      </c>
      <c r="Z32" s="116">
        <v>765</v>
      </c>
      <c r="AB32" s="121">
        <f t="shared" si="2"/>
        <v>2.4520016667200873E-2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1077</v>
      </c>
      <c r="Z33" s="116">
        <v>1047</v>
      </c>
      <c r="AB33" s="121">
        <f t="shared" si="2"/>
        <v>3.3558767909227863E-2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31764</v>
      </c>
      <c r="Z34" s="124">
        <v>31199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19159</v>
      </c>
      <c r="AB37" s="136">
        <f>Z37/Z40*100</f>
        <v>84.932174838194868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3399</v>
      </c>
      <c r="AB38" s="136">
        <f>Z38/Z40*100</f>
        <v>15.067825161805123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22558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8</v>
      </c>
      <c r="X44" s="116">
        <v>10</v>
      </c>
      <c r="Y44" s="116">
        <v>11</v>
      </c>
      <c r="Z44" s="116">
        <v>14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220</v>
      </c>
      <c r="X45" s="116">
        <v>262</v>
      </c>
      <c r="Y45" s="116">
        <v>275</v>
      </c>
      <c r="Z45" s="116">
        <v>313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908</v>
      </c>
      <c r="X46" s="116">
        <v>905</v>
      </c>
      <c r="Y46" s="116">
        <v>961</v>
      </c>
      <c r="Z46" s="116">
        <v>967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1228</v>
      </c>
      <c r="X47" s="116">
        <v>1252</v>
      </c>
      <c r="Y47" s="116">
        <v>1344</v>
      </c>
      <c r="Z47" s="116">
        <v>1353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1160</v>
      </c>
      <c r="X48" s="116">
        <v>1279</v>
      </c>
      <c r="Y48" s="116">
        <v>1326</v>
      </c>
      <c r="Z48" s="116">
        <v>1252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Adelaide Hills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984</v>
      </c>
      <c r="X49" s="116">
        <v>1063</v>
      </c>
      <c r="Y49" s="116">
        <v>1110</v>
      </c>
      <c r="Z49" s="116">
        <v>1120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1224</v>
      </c>
      <c r="X50" s="116">
        <v>1267</v>
      </c>
      <c r="Y50" s="116">
        <v>1333</v>
      </c>
      <c r="Z50" s="116">
        <v>1318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1504</v>
      </c>
      <c r="X51" s="116">
        <v>1478</v>
      </c>
      <c r="Y51" s="116">
        <v>1402</v>
      </c>
      <c r="Z51" s="116">
        <v>1394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1687</v>
      </c>
      <c r="X52" s="116">
        <v>1820</v>
      </c>
      <c r="Y52" s="116">
        <v>1859</v>
      </c>
      <c r="Z52" s="116">
        <v>1734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1640</v>
      </c>
      <c r="X53" s="116">
        <v>1607</v>
      </c>
      <c r="Y53" s="116">
        <v>1662</v>
      </c>
      <c r="Z53" s="116">
        <v>1655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1507</v>
      </c>
      <c r="X54" s="116">
        <v>1616</v>
      </c>
      <c r="Y54" s="116">
        <v>1753</v>
      </c>
      <c r="Z54" s="116">
        <v>1635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1127</v>
      </c>
      <c r="X55" s="116">
        <v>1206</v>
      </c>
      <c r="Y55" s="116">
        <v>1288</v>
      </c>
      <c r="Z55" s="116">
        <v>1249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738</v>
      </c>
      <c r="X56" s="116">
        <v>783</v>
      </c>
      <c r="Y56" s="116">
        <v>844</v>
      </c>
      <c r="Z56" s="116">
        <v>799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270</v>
      </c>
      <c r="X57" s="116">
        <v>344</v>
      </c>
      <c r="Y57" s="116">
        <v>410</v>
      </c>
      <c r="Z57" s="116">
        <v>401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120</v>
      </c>
      <c r="X58" s="116">
        <v>125</v>
      </c>
      <c r="Y58" s="116">
        <v>142</v>
      </c>
      <c r="Z58" s="116">
        <v>130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31</v>
      </c>
      <c r="X59" s="116">
        <v>31</v>
      </c>
      <c r="Y59" s="116">
        <v>42</v>
      </c>
      <c r="Z59" s="116">
        <v>44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27</v>
      </c>
      <c r="X60" s="116">
        <v>32</v>
      </c>
      <c r="Y60" s="116">
        <v>37</v>
      </c>
      <c r="Z60" s="116">
        <v>23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14380</v>
      </c>
      <c r="X61" s="116">
        <v>15080</v>
      </c>
      <c r="Y61" s="116">
        <v>15824</v>
      </c>
      <c r="Z61" s="116">
        <v>15397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12</v>
      </c>
      <c r="X63" s="116">
        <v>17</v>
      </c>
      <c r="Y63" s="116">
        <v>18</v>
      </c>
      <c r="Z63" s="116">
        <v>28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Adelaide Hills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299</v>
      </c>
      <c r="X64" s="116">
        <v>304</v>
      </c>
      <c r="Y64" s="116">
        <v>348</v>
      </c>
      <c r="Z64" s="116">
        <v>371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869</v>
      </c>
      <c r="X65" s="116">
        <v>868</v>
      </c>
      <c r="Y65" s="116">
        <v>1054</v>
      </c>
      <c r="Z65" s="116">
        <v>1109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1263</v>
      </c>
      <c r="X66" s="116">
        <v>1309</v>
      </c>
      <c r="Y66" s="116">
        <v>1382</v>
      </c>
      <c r="Z66" s="116">
        <v>1369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1068</v>
      </c>
      <c r="X67" s="116">
        <v>1134</v>
      </c>
      <c r="Y67" s="116">
        <v>1251</v>
      </c>
      <c r="Z67" s="116">
        <v>1237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1047</v>
      </c>
      <c r="X68" s="116">
        <v>1152</v>
      </c>
      <c r="Y68" s="116">
        <v>1176</v>
      </c>
      <c r="Z68" s="116">
        <v>1206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1310</v>
      </c>
      <c r="X69" s="116">
        <v>1253</v>
      </c>
      <c r="Y69" s="116">
        <v>1303</v>
      </c>
      <c r="Z69" s="116">
        <v>1317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1614</v>
      </c>
      <c r="X70" s="116">
        <v>1653</v>
      </c>
      <c r="Y70" s="116">
        <v>1677</v>
      </c>
      <c r="Z70" s="116">
        <v>1637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1725</v>
      </c>
      <c r="X71" s="116">
        <v>1884</v>
      </c>
      <c r="Y71" s="116">
        <v>1941</v>
      </c>
      <c r="Z71" s="116">
        <v>1881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1702</v>
      </c>
      <c r="X72" s="116">
        <v>1685</v>
      </c>
      <c r="Y72" s="116">
        <v>1804</v>
      </c>
      <c r="Z72" s="116">
        <v>1765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1592</v>
      </c>
      <c r="X73" s="116">
        <v>1593</v>
      </c>
      <c r="Y73" s="116">
        <v>1655</v>
      </c>
      <c r="Z73" s="116">
        <v>1574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1107</v>
      </c>
      <c r="X74" s="116">
        <v>1173</v>
      </c>
      <c r="Y74" s="116">
        <v>1248</v>
      </c>
      <c r="Z74" s="116">
        <v>1260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521</v>
      </c>
      <c r="X75" s="116">
        <v>599</v>
      </c>
      <c r="Y75" s="116">
        <v>666</v>
      </c>
      <c r="Z75" s="116">
        <v>664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177</v>
      </c>
      <c r="X76" s="116">
        <v>228</v>
      </c>
      <c r="Y76" s="116">
        <v>259</v>
      </c>
      <c r="Z76" s="116">
        <v>263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59</v>
      </c>
      <c r="X77" s="116">
        <v>54</v>
      </c>
      <c r="Y77" s="116">
        <v>69</v>
      </c>
      <c r="Z77" s="116">
        <v>65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35</v>
      </c>
      <c r="X78" s="116">
        <v>26</v>
      </c>
      <c r="Y78" s="116">
        <v>37</v>
      </c>
      <c r="Z78" s="116">
        <v>30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38</v>
      </c>
      <c r="X79" s="116">
        <v>32</v>
      </c>
      <c r="Y79" s="116">
        <v>33</v>
      </c>
      <c r="Z79" s="116">
        <v>27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14431</v>
      </c>
      <c r="X80" s="116">
        <v>14964</v>
      </c>
      <c r="Y80" s="116">
        <v>15940</v>
      </c>
      <c r="Z80" s="116">
        <v>15805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Adelaide Hills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1497</v>
      </c>
      <c r="X83" s="116">
        <v>1573</v>
      </c>
      <c r="Y83" s="116">
        <v>1688</v>
      </c>
      <c r="Z83" s="116">
        <v>1654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2160</v>
      </c>
      <c r="X84" s="116">
        <v>2260</v>
      </c>
      <c r="Y84" s="116">
        <v>2328</v>
      </c>
      <c r="Z84" s="116">
        <v>2277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31,199</v>
      </c>
      <c r="D85" s="98">
        <f t="shared" ref="D85:D90" si="4">AD4</f>
        <v>-1.7787432313310703E-2</v>
      </c>
      <c r="E85" s="99">
        <f t="shared" ref="E85:E90" si="5">AD4</f>
        <v>-1.7787432313310703E-2</v>
      </c>
      <c r="F85" s="98">
        <f t="shared" ref="F85:F90" si="6">AF4</f>
        <v>5.8023602821486664E-2</v>
      </c>
      <c r="G85" s="99">
        <f t="shared" ref="G85:G90" si="7">AF4</f>
        <v>5.8023602821486664E-2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1593</v>
      </c>
      <c r="X85" s="116">
        <v>1617</v>
      </c>
      <c r="Y85" s="116">
        <v>1690</v>
      </c>
      <c r="Z85" s="116">
        <v>1692</v>
      </c>
    </row>
    <row r="86" spans="1:30" ht="15" customHeight="1" x14ac:dyDescent="0.25">
      <c r="A86" s="100" t="s">
        <v>4</v>
      </c>
      <c r="B86" s="51"/>
      <c r="C86" s="101" t="str">
        <f t="shared" si="3"/>
        <v>15,398</v>
      </c>
      <c r="D86" s="98">
        <f t="shared" si="4"/>
        <v>-2.6921132457027319E-2</v>
      </c>
      <c r="E86" s="99">
        <f t="shared" si="5"/>
        <v>-2.6921132457027319E-2</v>
      </c>
      <c r="F86" s="98">
        <f t="shared" si="6"/>
        <v>3.6204576043068704E-2</v>
      </c>
      <c r="G86" s="99">
        <f t="shared" si="7"/>
        <v>3.6204576043068704E-2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601</v>
      </c>
      <c r="X86" s="116">
        <v>631</v>
      </c>
      <c r="Y86" s="116">
        <v>735</v>
      </c>
      <c r="Z86" s="116">
        <v>721</v>
      </c>
    </row>
    <row r="87" spans="1:30" ht="15" customHeight="1" x14ac:dyDescent="0.25">
      <c r="A87" s="100" t="s">
        <v>5</v>
      </c>
      <c r="B87" s="51"/>
      <c r="C87" s="101" t="str">
        <f t="shared" si="3"/>
        <v>15,800</v>
      </c>
      <c r="D87" s="98">
        <f t="shared" si="4"/>
        <v>-8.7829360100376563E-3</v>
      </c>
      <c r="E87" s="99">
        <f t="shared" si="5"/>
        <v>-8.7829360100376563E-3</v>
      </c>
      <c r="F87" s="98">
        <f t="shared" si="6"/>
        <v>8.0120317199890545E-2</v>
      </c>
      <c r="G87" s="99">
        <f t="shared" si="7"/>
        <v>8.0120317199890545E-2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515</v>
      </c>
      <c r="X87" s="116">
        <v>532</v>
      </c>
      <c r="Y87" s="116">
        <v>532</v>
      </c>
      <c r="Z87" s="116">
        <v>525</v>
      </c>
    </row>
    <row r="88" spans="1:30" ht="15" customHeight="1" x14ac:dyDescent="0.25">
      <c r="A88" s="51" t="s">
        <v>6</v>
      </c>
      <c r="B88" s="51"/>
      <c r="C88" s="101" t="str">
        <f t="shared" si="3"/>
        <v>22,554</v>
      </c>
      <c r="D88" s="98">
        <f t="shared" si="4"/>
        <v>-1.9561815336463173E-2</v>
      </c>
      <c r="E88" s="99">
        <f t="shared" si="5"/>
        <v>-1.9561815336463173E-2</v>
      </c>
      <c r="F88" s="98">
        <f t="shared" si="6"/>
        <v>5.0586920067076546E-2</v>
      </c>
      <c r="G88" s="99">
        <f t="shared" si="7"/>
        <v>5.0586920067076546E-2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530</v>
      </c>
      <c r="X88" s="116">
        <v>543</v>
      </c>
      <c r="Y88" s="116">
        <v>554</v>
      </c>
      <c r="Z88" s="116">
        <v>536</v>
      </c>
    </row>
    <row r="89" spans="1:30" ht="15" customHeight="1" x14ac:dyDescent="0.25">
      <c r="A89" s="51" t="s">
        <v>102</v>
      </c>
      <c r="B89" s="51"/>
      <c r="C89" s="101" t="str">
        <f t="shared" si="3"/>
        <v>$46,969</v>
      </c>
      <c r="D89" s="98">
        <f t="shared" si="4"/>
        <v>3.5357654579521558E-2</v>
      </c>
      <c r="E89" s="99">
        <f t="shared" si="5"/>
        <v>3.5357654579521558E-2</v>
      </c>
      <c r="F89" s="98">
        <f t="shared" si="6"/>
        <v>0.13312103447443979</v>
      </c>
      <c r="G89" s="99">
        <f t="shared" si="7"/>
        <v>0.13312103447443979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555</v>
      </c>
      <c r="X89" s="116">
        <v>549</v>
      </c>
      <c r="Y89" s="116">
        <v>577</v>
      </c>
      <c r="Z89" s="116">
        <v>588</v>
      </c>
    </row>
    <row r="90" spans="1:30" ht="15" customHeight="1" x14ac:dyDescent="0.25">
      <c r="A90" s="51" t="s">
        <v>7</v>
      </c>
      <c r="B90" s="51"/>
      <c r="C90" s="101" t="str">
        <f t="shared" si="3"/>
        <v>$1,485.2 mil</v>
      </c>
      <c r="D90" s="98">
        <f t="shared" si="4"/>
        <v>1.1974406883619393E-2</v>
      </c>
      <c r="E90" s="99">
        <f t="shared" si="5"/>
        <v>1.1974406883619393E-2</v>
      </c>
      <c r="F90" s="98">
        <f t="shared" si="6"/>
        <v>0.15295020216996069</v>
      </c>
      <c r="G90" s="99">
        <f t="shared" si="7"/>
        <v>0.15295020216996069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861</v>
      </c>
      <c r="X90" s="116">
        <v>878</v>
      </c>
      <c r="Y90" s="116">
        <v>955</v>
      </c>
      <c r="Z90" s="116">
        <v>953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10842</v>
      </c>
      <c r="X91" s="116">
        <v>11180</v>
      </c>
      <c r="Y91" s="116">
        <v>11799</v>
      </c>
      <c r="Z91" s="116">
        <v>11482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846</v>
      </c>
      <c r="X93" s="116">
        <v>906</v>
      </c>
      <c r="Y93" s="116">
        <v>1030</v>
      </c>
      <c r="Z93" s="116">
        <v>990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2821</v>
      </c>
      <c r="X94" s="116">
        <v>2979</v>
      </c>
      <c r="Y94" s="116">
        <v>3104</v>
      </c>
      <c r="Z94" s="116">
        <v>3149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323</v>
      </c>
      <c r="X95" s="116">
        <v>329</v>
      </c>
      <c r="Y95" s="116">
        <v>320</v>
      </c>
      <c r="Z95" s="116">
        <v>328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1278</v>
      </c>
      <c r="X96" s="116">
        <v>1293</v>
      </c>
      <c r="Y96" s="116">
        <v>1394</v>
      </c>
      <c r="Z96" s="116">
        <v>1478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1768</v>
      </c>
      <c r="X97" s="116">
        <v>1871</v>
      </c>
      <c r="Y97" s="116">
        <v>1886</v>
      </c>
      <c r="Z97" s="116">
        <v>1844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804</v>
      </c>
      <c r="X98" s="116">
        <v>819</v>
      </c>
      <c r="Y98" s="116">
        <v>910</v>
      </c>
      <c r="Z98" s="116">
        <v>879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41</v>
      </c>
      <c r="X99" s="116">
        <v>42</v>
      </c>
      <c r="Y99" s="116">
        <v>54</v>
      </c>
      <c r="Z99" s="116">
        <v>49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439</v>
      </c>
      <c r="X100" s="116">
        <v>436</v>
      </c>
      <c r="Y100" s="116">
        <v>492</v>
      </c>
      <c r="Z100" s="116">
        <v>484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10320</v>
      </c>
      <c r="X101" s="116">
        <v>10598</v>
      </c>
      <c r="Y101" s="116">
        <v>11205</v>
      </c>
      <c r="Z101" s="116">
        <v>11075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19047</v>
      </c>
      <c r="X104" s="116">
        <v>20656</v>
      </c>
      <c r="Y104" s="116">
        <v>21823</v>
      </c>
      <c r="Z104" s="116">
        <v>21615</v>
      </c>
      <c r="AB104" s="113" t="str">
        <f>TEXT(Z104,"###,###")</f>
        <v>21,615</v>
      </c>
      <c r="AD104" s="134">
        <f>Z104/($Z$4)*100</f>
        <v>69.281066700855803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6182</v>
      </c>
      <c r="X105" s="116">
        <v>6415</v>
      </c>
      <c r="Y105" s="116">
        <v>6668</v>
      </c>
      <c r="Z105" s="116">
        <v>6579</v>
      </c>
      <c r="AB105" s="113" t="str">
        <f>TEXT(Z105,"###,###")</f>
        <v>6,579</v>
      </c>
      <c r="AD105" s="134">
        <f>Z105/($Z$4)*100</f>
        <v>21.087214333792751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25229</v>
      </c>
      <c r="X106" s="124">
        <v>27071</v>
      </c>
      <c r="Y106" s="124">
        <v>28491</v>
      </c>
      <c r="Z106" s="124">
        <v>28194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4435</v>
      </c>
      <c r="X108" s="116">
        <v>4966</v>
      </c>
      <c r="Y108" s="116">
        <v>5839</v>
      </c>
      <c r="Z108" s="116">
        <v>5153</v>
      </c>
      <c r="AB108" s="113" t="str">
        <f>TEXT(Z108,"###,###")</f>
        <v>5,153</v>
      </c>
      <c r="AD108" s="134">
        <f>Z108/($Z$4)*100</f>
        <v>16.516555017789031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4217</v>
      </c>
      <c r="X109" s="116">
        <v>4665</v>
      </c>
      <c r="Y109" s="116">
        <v>4736</v>
      </c>
      <c r="Z109" s="116">
        <v>4655</v>
      </c>
      <c r="AB109" s="113" t="str">
        <f>TEXT(Z109,"###,###")</f>
        <v>4,655</v>
      </c>
      <c r="AD109" s="134">
        <f>Z109/($Z$4)*100</f>
        <v>14.920350011218309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5949</v>
      </c>
      <c r="X110" s="116">
        <v>6419</v>
      </c>
      <c r="Y110" s="116">
        <v>6762</v>
      </c>
      <c r="Z110" s="116">
        <v>6946</v>
      </c>
      <c r="AB110" s="113" t="str">
        <f>TEXT(Z110,"###,###")</f>
        <v>6,946</v>
      </c>
      <c r="AD110" s="134">
        <f>Z110/($Z$4)*100</f>
        <v>22.263534087631015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10620</v>
      </c>
      <c r="X111" s="116">
        <v>11021</v>
      </c>
      <c r="Y111" s="116">
        <v>11153</v>
      </c>
      <c r="Z111" s="116">
        <v>11441</v>
      </c>
      <c r="AB111" s="113" t="str">
        <f>TEXT(Z111,"###,###")</f>
        <v>11,441</v>
      </c>
      <c r="AD111" s="134">
        <f>Z111/($Z$4)*100</f>
        <v>36.671047148947082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28811</v>
      </c>
      <c r="X112" s="116">
        <v>30044</v>
      </c>
      <c r="Y112" s="116">
        <v>31764</v>
      </c>
      <c r="Z112" s="116">
        <v>31198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46.97</v>
      </c>
      <c r="W118" s="135">
        <v>43.98</v>
      </c>
      <c r="X118" s="135">
        <v>44.24</v>
      </c>
      <c r="Y118" s="135">
        <v>44.38</v>
      </c>
      <c r="Z118" s="135">
        <v>43.98</v>
      </c>
      <c r="AB118" s="113" t="str">
        <f>TEXT(Z118,"##.0")</f>
        <v>44.0</v>
      </c>
    </row>
    <row r="120" spans="19:32" x14ac:dyDescent="0.25">
      <c r="S120" s="105" t="s">
        <v>104</v>
      </c>
      <c r="T120" s="116"/>
      <c r="U120" s="116"/>
      <c r="V120" s="116">
        <v>17092</v>
      </c>
      <c r="W120" s="116">
        <v>16857</v>
      </c>
      <c r="X120" s="116">
        <v>17307</v>
      </c>
      <c r="Y120" s="116">
        <v>18199</v>
      </c>
      <c r="Z120" s="116">
        <v>17919</v>
      </c>
      <c r="AB120" s="113" t="str">
        <f>TEXT(Z120,"###,###")</f>
        <v>17,919</v>
      </c>
    </row>
    <row r="121" spans="19:32" x14ac:dyDescent="0.25">
      <c r="S121" s="105" t="s">
        <v>105</v>
      </c>
      <c r="T121" s="116"/>
      <c r="U121" s="116"/>
      <c r="V121" s="116">
        <v>2325</v>
      </c>
      <c r="W121" s="116">
        <v>2313</v>
      </c>
      <c r="X121" s="116">
        <v>2381</v>
      </c>
      <c r="Y121" s="116">
        <v>2631</v>
      </c>
      <c r="Z121" s="116">
        <v>2422</v>
      </c>
      <c r="AB121" s="113" t="str">
        <f>TEXT(Z121,"###,###")</f>
        <v>2,422</v>
      </c>
    </row>
    <row r="122" spans="19:32" x14ac:dyDescent="0.25">
      <c r="S122" s="105" t="s">
        <v>106</v>
      </c>
      <c r="T122" s="116"/>
      <c r="U122" s="116"/>
      <c r="V122" s="116">
        <v>2052</v>
      </c>
      <c r="W122" s="116">
        <v>1997</v>
      </c>
      <c r="X122" s="116">
        <v>2090</v>
      </c>
      <c r="Y122" s="116">
        <v>2177</v>
      </c>
      <c r="Z122" s="116">
        <v>2215</v>
      </c>
      <c r="AB122" s="113" t="str">
        <f>TEXT(Z122,"###,###")</f>
        <v>2,215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19144</v>
      </c>
      <c r="W124" s="116">
        <v>18854</v>
      </c>
      <c r="X124" s="116">
        <v>19397</v>
      </c>
      <c r="Y124" s="116">
        <v>20376</v>
      </c>
      <c r="Z124" s="116">
        <v>20134</v>
      </c>
      <c r="AB124" s="113" t="str">
        <f>TEXT(Z124,"###,###")</f>
        <v>20,134</v>
      </c>
      <c r="AD124" s="131">
        <f>Z124/$Z$7*100</f>
        <v>89.270195974106599</v>
      </c>
    </row>
    <row r="125" spans="19:32" x14ac:dyDescent="0.25">
      <c r="S125" s="105" t="s">
        <v>108</v>
      </c>
      <c r="T125" s="116"/>
      <c r="U125" s="116"/>
      <c r="V125" s="116">
        <v>4377</v>
      </c>
      <c r="W125" s="116">
        <v>4310</v>
      </c>
      <c r="X125" s="116">
        <v>4471</v>
      </c>
      <c r="Y125" s="116">
        <v>4808</v>
      </c>
      <c r="Z125" s="116">
        <v>4637</v>
      </c>
      <c r="AB125" s="113" t="str">
        <f>TEXT(Z125,"###,###")</f>
        <v>4,637</v>
      </c>
      <c r="AD125" s="131">
        <f>Z125/$Z$7*100</f>
        <v>20.559545978540392</v>
      </c>
    </row>
    <row r="127" spans="19:32" x14ac:dyDescent="0.25">
      <c r="S127" s="105" t="s">
        <v>109</v>
      </c>
      <c r="T127" s="116"/>
      <c r="U127" s="116"/>
      <c r="V127" s="116">
        <v>11093</v>
      </c>
      <c r="W127" s="116">
        <v>10842</v>
      </c>
      <c r="X127" s="116">
        <v>11180</v>
      </c>
      <c r="Y127" s="116">
        <v>11799</v>
      </c>
      <c r="Z127" s="116">
        <v>11479</v>
      </c>
      <c r="AB127" s="113" t="str">
        <f>TEXT(Z127,"###,###")</f>
        <v>11,479</v>
      </c>
      <c r="AD127" s="131">
        <f>Z127/$Z$7*100</f>
        <v>50.895628269929951</v>
      </c>
    </row>
    <row r="128" spans="19:32" x14ac:dyDescent="0.25">
      <c r="S128" s="105" t="s">
        <v>110</v>
      </c>
      <c r="T128" s="116"/>
      <c r="U128" s="116"/>
      <c r="V128" s="116">
        <v>10375</v>
      </c>
      <c r="W128" s="116">
        <v>10320</v>
      </c>
      <c r="X128" s="116">
        <v>10598</v>
      </c>
      <c r="Y128" s="116">
        <v>11205</v>
      </c>
      <c r="Z128" s="116">
        <v>11077</v>
      </c>
      <c r="AB128" s="113" t="str">
        <f>TEXT(Z128,"###,###")</f>
        <v>11,077</v>
      </c>
      <c r="AD128" s="131">
        <f>Z128/$Z$7*100</f>
        <v>49.113239336703025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466FC23-EE07-4F8B-AF52-A8ED6FC4AC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81A50FF2-3158-476E-AE28-8C8A66232B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D335ABA0-1A0E-44C4-A83A-9756DFB55E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9A3B8C60-ED52-46BD-AE84-4EBAA7A457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7626D-B5CE-4218-96E3-4CD6108E48D6}">
  <sheetPr codeName="Sheet9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Lower Eyre Peninsula</v>
      </c>
      <c r="T1" s="103"/>
      <c r="U1" s="103"/>
      <c r="V1" s="103"/>
      <c r="W1" s="103"/>
      <c r="X1" s="103"/>
      <c r="Y1" s="104" t="str">
        <f>Y3</f>
        <v>10.29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141</v>
      </c>
      <c r="Y3" s="109" t="s">
        <v>229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10.29 Lower Eyre Peninsula,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3361</v>
      </c>
      <c r="W4" s="112">
        <v>3283</v>
      </c>
      <c r="X4" s="112">
        <v>3756</v>
      </c>
      <c r="Y4" s="112">
        <v>4226</v>
      </c>
      <c r="Z4" s="112">
        <v>4177</v>
      </c>
      <c r="AB4" s="113" t="str">
        <f>TEXT(Z4,"###,###")</f>
        <v>4,177</v>
      </c>
      <c r="AD4" s="114">
        <f>Z4/Y4-1</f>
        <v>-1.1594888783719837E-2</v>
      </c>
      <c r="AF4" s="114">
        <f>Z4/V4-1</f>
        <v>0.2427848854507586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1833</v>
      </c>
      <c r="W5" s="112">
        <v>1743</v>
      </c>
      <c r="X5" s="112">
        <v>1990</v>
      </c>
      <c r="Y5" s="112">
        <v>2178</v>
      </c>
      <c r="Z5" s="112">
        <v>2141</v>
      </c>
      <c r="AB5" s="113" t="str">
        <f>TEXT(Z5,"###,###")</f>
        <v>2,141</v>
      </c>
      <c r="AD5" s="114">
        <f t="shared" ref="AD5:AD9" si="0">Z5/Y5-1</f>
        <v>-1.6988062442607865E-2</v>
      </c>
      <c r="AF5" s="114">
        <f t="shared" ref="AF5:AF9" si="1">Z5/V5-1</f>
        <v>0.16803055100927433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1534</v>
      </c>
      <c r="W6" s="112">
        <v>1536</v>
      </c>
      <c r="X6" s="112">
        <v>1766</v>
      </c>
      <c r="Y6" s="112">
        <v>2041</v>
      </c>
      <c r="Z6" s="112">
        <v>2033</v>
      </c>
      <c r="AB6" s="113" t="str">
        <f>TEXT(Z6,"###,###")</f>
        <v>2,033</v>
      </c>
      <c r="AD6" s="114">
        <f t="shared" si="0"/>
        <v>-3.9196472317490905E-3</v>
      </c>
      <c r="AF6" s="114">
        <f t="shared" si="1"/>
        <v>0.32529335071707943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2268</v>
      </c>
      <c r="W7" s="112">
        <v>2253</v>
      </c>
      <c r="X7" s="112">
        <v>2531</v>
      </c>
      <c r="Y7" s="112">
        <v>2850</v>
      </c>
      <c r="Z7" s="112">
        <v>2793</v>
      </c>
      <c r="AB7" s="113" t="str">
        <f>TEXT(Z7,"###,###")</f>
        <v>2,793</v>
      </c>
      <c r="AD7" s="114">
        <f t="shared" si="0"/>
        <v>-2.0000000000000018E-2</v>
      </c>
      <c r="AF7" s="114">
        <f t="shared" si="1"/>
        <v>0.2314814814814814</v>
      </c>
    </row>
    <row r="8" spans="1:32" ht="17.25" customHeight="1" x14ac:dyDescent="0.25">
      <c r="A8" s="66" t="s">
        <v>13</v>
      </c>
      <c r="B8" s="67"/>
      <c r="C8" s="31"/>
      <c r="D8" s="68" t="str">
        <f>AB4</f>
        <v>4,177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2,793</v>
      </c>
      <c r="P8" s="69"/>
      <c r="S8" s="111" t="s">
        <v>87</v>
      </c>
      <c r="T8" s="112"/>
      <c r="U8" s="112"/>
      <c r="V8" s="112">
        <v>32427</v>
      </c>
      <c r="W8" s="112">
        <v>33807</v>
      </c>
      <c r="X8" s="112">
        <v>32714.43</v>
      </c>
      <c r="Y8" s="112">
        <v>33575</v>
      </c>
      <c r="Z8" s="112">
        <v>36610.839999999997</v>
      </c>
      <c r="AB8" s="113" t="str">
        <f>TEXT(Z8,"$###,###")</f>
        <v>$36,611</v>
      </c>
      <c r="AD8" s="114">
        <f t="shared" si="0"/>
        <v>9.0419657483246318E-2</v>
      </c>
      <c r="AF8" s="114">
        <f t="shared" si="1"/>
        <v>0.12902334474357779</v>
      </c>
    </row>
    <row r="9" spans="1:32" x14ac:dyDescent="0.25">
      <c r="A9" s="32" t="s">
        <v>15</v>
      </c>
      <c r="B9" s="73"/>
      <c r="C9" s="74"/>
      <c r="D9" s="75">
        <f>AD104</f>
        <v>65.860665549437385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51.879699248120303</v>
      </c>
      <c r="P9" s="76" t="s">
        <v>88</v>
      </c>
      <c r="S9" s="111" t="s">
        <v>7</v>
      </c>
      <c r="T9" s="112"/>
      <c r="U9" s="112"/>
      <c r="V9" s="112">
        <v>107890097</v>
      </c>
      <c r="W9" s="112">
        <v>111051241</v>
      </c>
      <c r="X9" s="112">
        <v>130397757</v>
      </c>
      <c r="Y9" s="112">
        <v>135574709</v>
      </c>
      <c r="Z9" s="112">
        <v>168467338</v>
      </c>
      <c r="AB9" s="113" t="str">
        <f>TEXT(Z9/1000000,"$#,###.0")&amp;" mil"</f>
        <v>$168.5 mil</v>
      </c>
      <c r="AD9" s="114">
        <f t="shared" si="0"/>
        <v>0.24261626111991141</v>
      </c>
      <c r="AF9" s="114">
        <f t="shared" si="1"/>
        <v>0.56147174471443839</v>
      </c>
    </row>
    <row r="10" spans="1:32" x14ac:dyDescent="0.25">
      <c r="A10" s="32" t="s">
        <v>18</v>
      </c>
      <c r="B10" s="73"/>
      <c r="C10" s="74"/>
      <c r="D10" s="75">
        <f>AD105</f>
        <v>15.058654536748865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48.120300751879697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82.921589688506984</v>
      </c>
      <c r="P11" s="76" t="s">
        <v>88</v>
      </c>
      <c r="S11" s="111" t="s">
        <v>30</v>
      </c>
      <c r="T11" s="116"/>
      <c r="U11" s="116"/>
      <c r="V11" s="116">
        <v>2657</v>
      </c>
      <c r="W11" s="116">
        <v>2626</v>
      </c>
      <c r="X11" s="116">
        <v>2968</v>
      </c>
      <c r="Y11" s="116">
        <v>3270</v>
      </c>
      <c r="Z11" s="116">
        <v>3308</v>
      </c>
    </row>
    <row r="12" spans="1:32" ht="28.5" customHeight="1" x14ac:dyDescent="0.25">
      <c r="A12" s="32" t="s">
        <v>20</v>
      </c>
      <c r="B12" s="74"/>
      <c r="C12" s="74"/>
      <c r="D12" s="75">
        <f>AD108</f>
        <v>17.883648551592053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31.041890440386684</v>
      </c>
      <c r="P12" s="76" t="s">
        <v>88</v>
      </c>
      <c r="S12" s="111" t="s">
        <v>31</v>
      </c>
      <c r="T12" s="116"/>
      <c r="U12" s="116"/>
      <c r="V12" s="116">
        <v>711</v>
      </c>
      <c r="W12" s="116">
        <v>656</v>
      </c>
      <c r="X12" s="116">
        <v>788</v>
      </c>
      <c r="Y12" s="116">
        <v>956</v>
      </c>
      <c r="Z12" s="116">
        <v>866</v>
      </c>
    </row>
    <row r="13" spans="1:32" ht="15" customHeight="1" x14ac:dyDescent="0.25">
      <c r="A13" s="32" t="s">
        <v>21</v>
      </c>
      <c r="B13" s="74"/>
      <c r="C13" s="74"/>
      <c r="D13" s="75">
        <f>AD109</f>
        <v>17.356954752214506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43.7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18.170936078525258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16.773962804005723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27.459899449365572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83.22603719599428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638</v>
      </c>
      <c r="Z15" s="116">
        <v>669</v>
      </c>
      <c r="AB15" s="121">
        <f t="shared" ref="AB15:AB34" si="2">IF(Z15="np",0,Z15/$Z$34)</f>
        <v>0.16012446146481571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45</v>
      </c>
      <c r="Z16" s="116">
        <v>53</v>
      </c>
      <c r="AB16" s="121">
        <f t="shared" si="2"/>
        <v>1.2685495452369555E-2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217</v>
      </c>
      <c r="Z17" s="116">
        <v>182</v>
      </c>
      <c r="AB17" s="121">
        <f t="shared" si="2"/>
        <v>4.3561512685495456E-2</v>
      </c>
    </row>
    <row r="18" spans="1:28" x14ac:dyDescent="0.25">
      <c r="A18" s="65" t="str">
        <f>$S$1&amp;" ("&amp;$V$2&amp;" to "&amp;$Z$2&amp;")"</f>
        <v>Lower Eyre Peninsula (2014-15 to 2018-19)</v>
      </c>
      <c r="B18" s="65"/>
      <c r="C18" s="65"/>
      <c r="D18" s="65"/>
      <c r="E18" s="65"/>
      <c r="F18" s="65"/>
      <c r="G18" s="65" t="str">
        <f>$S$1&amp;" ("&amp;$V$2&amp;" to "&amp;$Z$2&amp;")"</f>
        <v>Lower Eyre Peninsula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19</v>
      </c>
      <c r="Z18" s="116">
        <v>24</v>
      </c>
      <c r="AB18" s="121">
        <f t="shared" si="2"/>
        <v>5.7443752991862135E-3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234</v>
      </c>
      <c r="Z19" s="116">
        <v>260</v>
      </c>
      <c r="AB19" s="121">
        <f t="shared" si="2"/>
        <v>6.2230732407850646E-2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99</v>
      </c>
      <c r="Z20" s="116">
        <v>69</v>
      </c>
      <c r="AB20" s="121">
        <f t="shared" si="2"/>
        <v>1.6515078985160365E-2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370</v>
      </c>
      <c r="Z21" s="116">
        <v>318</v>
      </c>
      <c r="AB21" s="121">
        <f t="shared" si="2"/>
        <v>7.6112972714217325E-2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232</v>
      </c>
      <c r="Z22" s="116">
        <v>225</v>
      </c>
      <c r="AB22" s="121">
        <f t="shared" si="2"/>
        <v>5.3853518429870753E-2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222</v>
      </c>
      <c r="Z23" s="116">
        <v>228</v>
      </c>
      <c r="AB23" s="121">
        <f t="shared" si="2"/>
        <v>5.4571565342269028E-2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6</v>
      </c>
      <c r="Z24" s="116">
        <v>11</v>
      </c>
      <c r="AB24" s="121">
        <f t="shared" si="2"/>
        <v>2.6328386787936812E-3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93</v>
      </c>
      <c r="Z25" s="116">
        <v>102</v>
      </c>
      <c r="AB25" s="121">
        <f t="shared" si="2"/>
        <v>2.4413595021541407E-2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58</v>
      </c>
      <c r="Z26" s="116">
        <v>57</v>
      </c>
      <c r="AB26" s="121">
        <f t="shared" si="2"/>
        <v>1.3642891335567257E-2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162</v>
      </c>
      <c r="Z27" s="116">
        <v>162</v>
      </c>
      <c r="AB27" s="121">
        <f t="shared" si="2"/>
        <v>3.8774533269506944E-2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151</v>
      </c>
      <c r="Z28" s="116">
        <v>175</v>
      </c>
      <c r="AB28" s="121">
        <f t="shared" si="2"/>
        <v>4.1886069889899472E-2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173</v>
      </c>
      <c r="Z29" s="116">
        <v>191</v>
      </c>
      <c r="AB29" s="121">
        <f t="shared" si="2"/>
        <v>4.5715653422690281E-2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328</v>
      </c>
      <c r="Z30" s="116">
        <v>331</v>
      </c>
      <c r="AB30" s="121">
        <f t="shared" si="2"/>
        <v>7.9224509334609866E-2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351</v>
      </c>
      <c r="Z31" s="116">
        <v>370</v>
      </c>
      <c r="AB31" s="121">
        <f t="shared" si="2"/>
        <v>8.8559119195787461E-2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51</v>
      </c>
      <c r="Z32" s="116">
        <v>44</v>
      </c>
      <c r="AB32" s="121">
        <f t="shared" si="2"/>
        <v>1.0531354715174725E-2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166</v>
      </c>
      <c r="Z33" s="116">
        <v>179</v>
      </c>
      <c r="AB33" s="121">
        <f t="shared" si="2"/>
        <v>4.2843465773097174E-2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4228</v>
      </c>
      <c r="Z34" s="124">
        <v>4178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2327</v>
      </c>
      <c r="AB37" s="136">
        <f>Z37/Z40*100</f>
        <v>83.22603719599428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469</v>
      </c>
      <c r="AB38" s="136">
        <f>Z38/Z40*100</f>
        <v>16.773962804005723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2796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4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46</v>
      </c>
      <c r="X45" s="116">
        <v>48</v>
      </c>
      <c r="Y45" s="116">
        <v>59</v>
      </c>
      <c r="Z45" s="116">
        <v>75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107</v>
      </c>
      <c r="X46" s="116">
        <v>157</v>
      </c>
      <c r="Y46" s="116">
        <v>134</v>
      </c>
      <c r="Z46" s="116">
        <v>148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145</v>
      </c>
      <c r="X47" s="116">
        <v>142</v>
      </c>
      <c r="Y47" s="116">
        <v>160</v>
      </c>
      <c r="Z47" s="116">
        <v>126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163</v>
      </c>
      <c r="X48" s="116">
        <v>165</v>
      </c>
      <c r="Y48" s="116">
        <v>176</v>
      </c>
      <c r="Z48" s="116">
        <v>174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Lower Eyre Peninsula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176</v>
      </c>
      <c r="X49" s="116">
        <v>150</v>
      </c>
      <c r="Y49" s="116">
        <v>175</v>
      </c>
      <c r="Z49" s="116">
        <v>222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145</v>
      </c>
      <c r="X50" s="116">
        <v>190</v>
      </c>
      <c r="Y50" s="116">
        <v>215</v>
      </c>
      <c r="Z50" s="116">
        <v>179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164</v>
      </c>
      <c r="X51" s="116">
        <v>179</v>
      </c>
      <c r="Y51" s="116">
        <v>172</v>
      </c>
      <c r="Z51" s="116">
        <v>190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192</v>
      </c>
      <c r="X52" s="116">
        <v>233</v>
      </c>
      <c r="Y52" s="116">
        <v>223</v>
      </c>
      <c r="Z52" s="116">
        <v>216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203</v>
      </c>
      <c r="X53" s="116">
        <v>214</v>
      </c>
      <c r="Y53" s="116">
        <v>219</v>
      </c>
      <c r="Z53" s="116">
        <v>225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160</v>
      </c>
      <c r="X54" s="116">
        <v>197</v>
      </c>
      <c r="Y54" s="116">
        <v>216</v>
      </c>
      <c r="Z54" s="116">
        <v>211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136</v>
      </c>
      <c r="X55" s="116">
        <v>156</v>
      </c>
      <c r="Y55" s="116">
        <v>172</v>
      </c>
      <c r="Z55" s="116">
        <v>186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57</v>
      </c>
      <c r="X56" s="116">
        <v>83</v>
      </c>
      <c r="Y56" s="116">
        <v>104</v>
      </c>
      <c r="Z56" s="116">
        <v>99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27</v>
      </c>
      <c r="X57" s="116">
        <v>47</v>
      </c>
      <c r="Y57" s="116">
        <v>45</v>
      </c>
      <c r="Z57" s="116">
        <v>41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10</v>
      </c>
      <c r="X58" s="116">
        <v>15</v>
      </c>
      <c r="Y58" s="116">
        <v>29</v>
      </c>
      <c r="Z58" s="116">
        <v>28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7</v>
      </c>
      <c r="X59" s="116">
        <v>4</v>
      </c>
      <c r="Y59" s="116">
        <v>7</v>
      </c>
      <c r="Z59" s="116">
        <v>3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5</v>
      </c>
      <c r="Y60" s="116">
        <v>2</v>
      </c>
      <c r="Z60" s="116">
        <v>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1742</v>
      </c>
      <c r="X61" s="116">
        <v>1990</v>
      </c>
      <c r="Y61" s="116">
        <v>2179</v>
      </c>
      <c r="Z61" s="116">
        <v>2140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7</v>
      </c>
      <c r="X63" s="116">
        <v>5</v>
      </c>
      <c r="Y63" s="116">
        <v>2</v>
      </c>
      <c r="Z63" s="116">
        <v>6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Lower Eyre Peninsula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40</v>
      </c>
      <c r="X64" s="116">
        <v>64</v>
      </c>
      <c r="Y64" s="116">
        <v>48</v>
      </c>
      <c r="Z64" s="116">
        <v>50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103</v>
      </c>
      <c r="X65" s="116">
        <v>123</v>
      </c>
      <c r="Y65" s="116">
        <v>169</v>
      </c>
      <c r="Z65" s="116">
        <v>137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114</v>
      </c>
      <c r="X66" s="116">
        <v>99</v>
      </c>
      <c r="Y66" s="116">
        <v>135</v>
      </c>
      <c r="Z66" s="116">
        <v>139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152</v>
      </c>
      <c r="X67" s="116">
        <v>137</v>
      </c>
      <c r="Y67" s="116">
        <v>136</v>
      </c>
      <c r="Z67" s="116">
        <v>152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161</v>
      </c>
      <c r="X68" s="116">
        <v>176</v>
      </c>
      <c r="Y68" s="116">
        <v>176</v>
      </c>
      <c r="Z68" s="116">
        <v>188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133</v>
      </c>
      <c r="X69" s="116">
        <v>178</v>
      </c>
      <c r="Y69" s="116">
        <v>194</v>
      </c>
      <c r="Z69" s="116">
        <v>214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179</v>
      </c>
      <c r="X70" s="116">
        <v>176</v>
      </c>
      <c r="Y70" s="116">
        <v>217</v>
      </c>
      <c r="Z70" s="116">
        <v>218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195</v>
      </c>
      <c r="X71" s="116">
        <v>257</v>
      </c>
      <c r="Y71" s="116">
        <v>261</v>
      </c>
      <c r="Z71" s="116">
        <v>238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153</v>
      </c>
      <c r="X72" s="116">
        <v>191</v>
      </c>
      <c r="Y72" s="116">
        <v>229</v>
      </c>
      <c r="Z72" s="116">
        <v>235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141</v>
      </c>
      <c r="X73" s="116">
        <v>157</v>
      </c>
      <c r="Y73" s="116">
        <v>208</v>
      </c>
      <c r="Z73" s="116">
        <v>208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79</v>
      </c>
      <c r="X74" s="116">
        <v>114</v>
      </c>
      <c r="Y74" s="116">
        <v>130</v>
      </c>
      <c r="Z74" s="116">
        <v>128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46</v>
      </c>
      <c r="X75" s="116">
        <v>48</v>
      </c>
      <c r="Y75" s="116">
        <v>84</v>
      </c>
      <c r="Z75" s="116">
        <v>66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13</v>
      </c>
      <c r="X76" s="116">
        <v>22</v>
      </c>
      <c r="Y76" s="116">
        <v>28</v>
      </c>
      <c r="Z76" s="116">
        <v>25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10</v>
      </c>
      <c r="X77" s="116">
        <v>14</v>
      </c>
      <c r="Y77" s="116">
        <v>14</v>
      </c>
      <c r="Z77" s="116">
        <v>19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4</v>
      </c>
      <c r="X78" s="116">
        <v>7</v>
      </c>
      <c r="Y78" s="116">
        <v>9</v>
      </c>
      <c r="Z78" s="116">
        <v>4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1538</v>
      </c>
      <c r="X80" s="116">
        <v>1766</v>
      </c>
      <c r="Y80" s="116">
        <v>2046</v>
      </c>
      <c r="Z80" s="116">
        <v>2033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Lower Eyre Peninsula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121</v>
      </c>
      <c r="X83" s="116">
        <v>136</v>
      </c>
      <c r="Y83" s="116">
        <v>143</v>
      </c>
      <c r="Z83" s="116">
        <v>142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94</v>
      </c>
      <c r="X84" s="116">
        <v>109</v>
      </c>
      <c r="Y84" s="116">
        <v>120</v>
      </c>
      <c r="Z84" s="116">
        <v>119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4,177</v>
      </c>
      <c r="D85" s="98">
        <f t="shared" ref="D85:D90" si="4">AD4</f>
        <v>-1.1594888783719837E-2</v>
      </c>
      <c r="E85" s="99">
        <f t="shared" ref="E85:E90" si="5">AD4</f>
        <v>-1.1594888783719837E-2</v>
      </c>
      <c r="F85" s="98">
        <f t="shared" ref="F85:F90" si="6">AF4</f>
        <v>0.2427848854507586</v>
      </c>
      <c r="G85" s="99">
        <f t="shared" ref="G85:G90" si="7">AF4</f>
        <v>0.2427848854507586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193</v>
      </c>
      <c r="X85" s="116">
        <v>213</v>
      </c>
      <c r="Y85" s="116">
        <v>230</v>
      </c>
      <c r="Z85" s="116">
        <v>240</v>
      </c>
    </row>
    <row r="86" spans="1:30" ht="15" customHeight="1" x14ac:dyDescent="0.25">
      <c r="A86" s="100" t="s">
        <v>4</v>
      </c>
      <c r="B86" s="51"/>
      <c r="C86" s="101" t="str">
        <f t="shared" si="3"/>
        <v>2,141</v>
      </c>
      <c r="D86" s="98">
        <f t="shared" si="4"/>
        <v>-1.6988062442607865E-2</v>
      </c>
      <c r="E86" s="99">
        <f t="shared" si="5"/>
        <v>-1.6988062442607865E-2</v>
      </c>
      <c r="F86" s="98">
        <f t="shared" si="6"/>
        <v>0.16803055100927433</v>
      </c>
      <c r="G86" s="99">
        <f t="shared" si="7"/>
        <v>0.16803055100927433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42</v>
      </c>
      <c r="X86" s="116">
        <v>46</v>
      </c>
      <c r="Y86" s="116">
        <v>49</v>
      </c>
      <c r="Z86" s="116">
        <v>52</v>
      </c>
    </row>
    <row r="87" spans="1:30" ht="15" customHeight="1" x14ac:dyDescent="0.25">
      <c r="A87" s="100" t="s">
        <v>5</v>
      </c>
      <c r="B87" s="51"/>
      <c r="C87" s="101" t="str">
        <f t="shared" si="3"/>
        <v>2,033</v>
      </c>
      <c r="D87" s="98">
        <f t="shared" si="4"/>
        <v>-3.9196472317490905E-3</v>
      </c>
      <c r="E87" s="99">
        <f t="shared" si="5"/>
        <v>-3.9196472317490905E-3</v>
      </c>
      <c r="F87" s="98">
        <f t="shared" si="6"/>
        <v>0.32529335071707943</v>
      </c>
      <c r="G87" s="99">
        <f t="shared" si="7"/>
        <v>0.32529335071707943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16</v>
      </c>
      <c r="X87" s="116">
        <v>25</v>
      </c>
      <c r="Y87" s="116">
        <v>23</v>
      </c>
      <c r="Z87" s="116">
        <v>27</v>
      </c>
    </row>
    <row r="88" spans="1:30" ht="15" customHeight="1" x14ac:dyDescent="0.25">
      <c r="A88" s="51" t="s">
        <v>6</v>
      </c>
      <c r="B88" s="51"/>
      <c r="C88" s="101" t="str">
        <f t="shared" si="3"/>
        <v>2,793</v>
      </c>
      <c r="D88" s="98">
        <f t="shared" si="4"/>
        <v>-2.0000000000000018E-2</v>
      </c>
      <c r="E88" s="99">
        <f t="shared" si="5"/>
        <v>-2.0000000000000018E-2</v>
      </c>
      <c r="F88" s="98">
        <f t="shared" si="6"/>
        <v>0.2314814814814814</v>
      </c>
      <c r="G88" s="99">
        <f t="shared" si="7"/>
        <v>0.2314814814814814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45</v>
      </c>
      <c r="X88" s="116">
        <v>54</v>
      </c>
      <c r="Y88" s="116">
        <v>60</v>
      </c>
      <c r="Z88" s="116">
        <v>55</v>
      </c>
    </row>
    <row r="89" spans="1:30" ht="15" customHeight="1" x14ac:dyDescent="0.25">
      <c r="A89" s="51" t="s">
        <v>102</v>
      </c>
      <c r="B89" s="51"/>
      <c r="C89" s="101" t="str">
        <f t="shared" si="3"/>
        <v>$36,611</v>
      </c>
      <c r="D89" s="98">
        <f t="shared" si="4"/>
        <v>9.0419657483246318E-2</v>
      </c>
      <c r="E89" s="99">
        <f t="shared" si="5"/>
        <v>9.0419657483246318E-2</v>
      </c>
      <c r="F89" s="98">
        <f t="shared" si="6"/>
        <v>0.12902334474357779</v>
      </c>
      <c r="G89" s="99">
        <f t="shared" si="7"/>
        <v>0.12902334474357779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109</v>
      </c>
      <c r="X89" s="116">
        <v>137</v>
      </c>
      <c r="Y89" s="116">
        <v>148</v>
      </c>
      <c r="Z89" s="116">
        <v>149</v>
      </c>
    </row>
    <row r="90" spans="1:30" ht="15" customHeight="1" x14ac:dyDescent="0.25">
      <c r="A90" s="51" t="s">
        <v>7</v>
      </c>
      <c r="B90" s="51"/>
      <c r="C90" s="101" t="str">
        <f t="shared" si="3"/>
        <v>$168.5 mil</v>
      </c>
      <c r="D90" s="98">
        <f t="shared" si="4"/>
        <v>0.24261626111991141</v>
      </c>
      <c r="E90" s="99">
        <f t="shared" si="5"/>
        <v>0.24261626111991141</v>
      </c>
      <c r="F90" s="98">
        <f t="shared" si="6"/>
        <v>0.56147174471443839</v>
      </c>
      <c r="G90" s="99">
        <f t="shared" si="7"/>
        <v>0.56147174471443839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205</v>
      </c>
      <c r="X90" s="116">
        <v>224</v>
      </c>
      <c r="Y90" s="116">
        <v>254</v>
      </c>
      <c r="Z90" s="116">
        <v>263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1188</v>
      </c>
      <c r="X91" s="116">
        <v>1329</v>
      </c>
      <c r="Y91" s="116">
        <v>1484</v>
      </c>
      <c r="Z91" s="116">
        <v>1453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67</v>
      </c>
      <c r="X93" s="116">
        <v>91</v>
      </c>
      <c r="Y93" s="116">
        <v>96</v>
      </c>
      <c r="Z93" s="116">
        <v>99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184</v>
      </c>
      <c r="X94" s="116">
        <v>205</v>
      </c>
      <c r="Y94" s="116">
        <v>245</v>
      </c>
      <c r="Z94" s="116">
        <v>253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41</v>
      </c>
      <c r="X95" s="116">
        <v>40</v>
      </c>
      <c r="Y95" s="116">
        <v>46</v>
      </c>
      <c r="Z95" s="116">
        <v>52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155</v>
      </c>
      <c r="X96" s="116">
        <v>189</v>
      </c>
      <c r="Y96" s="116">
        <v>222</v>
      </c>
      <c r="Z96" s="116">
        <v>235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164</v>
      </c>
      <c r="X97" s="116">
        <v>190</v>
      </c>
      <c r="Y97" s="116">
        <v>214</v>
      </c>
      <c r="Z97" s="116">
        <v>231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111</v>
      </c>
      <c r="X98" s="116">
        <v>128</v>
      </c>
      <c r="Y98" s="116">
        <v>132</v>
      </c>
      <c r="Z98" s="116">
        <v>100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11</v>
      </c>
      <c r="X99" s="116">
        <v>10</v>
      </c>
      <c r="Y99" s="116">
        <v>9</v>
      </c>
      <c r="Z99" s="116">
        <v>11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84</v>
      </c>
      <c r="X100" s="116">
        <v>104</v>
      </c>
      <c r="Y100" s="116">
        <v>111</v>
      </c>
      <c r="Z100" s="116">
        <v>97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1066</v>
      </c>
      <c r="X101" s="116">
        <v>1202</v>
      </c>
      <c r="Y101" s="116">
        <v>1364</v>
      </c>
      <c r="Z101" s="116">
        <v>1346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2173</v>
      </c>
      <c r="X104" s="116">
        <v>2501</v>
      </c>
      <c r="Y104" s="116">
        <v>2727</v>
      </c>
      <c r="Z104" s="116">
        <v>2751</v>
      </c>
      <c r="AB104" s="113" t="str">
        <f>TEXT(Z104,"###,###")</f>
        <v>2,751</v>
      </c>
      <c r="AD104" s="134">
        <f>Z104/($Z$4)*100</f>
        <v>65.860665549437385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466</v>
      </c>
      <c r="X105" s="116">
        <v>546</v>
      </c>
      <c r="Y105" s="116">
        <v>609</v>
      </c>
      <c r="Z105" s="116">
        <v>629</v>
      </c>
      <c r="AB105" s="113" t="str">
        <f>TEXT(Z105,"###,###")</f>
        <v>629</v>
      </c>
      <c r="AD105" s="134">
        <f>Z105/($Z$4)*100</f>
        <v>15.058654536748865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2639</v>
      </c>
      <c r="X106" s="124">
        <v>3047</v>
      </c>
      <c r="Y106" s="124">
        <v>3336</v>
      </c>
      <c r="Z106" s="124">
        <v>3380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576</v>
      </c>
      <c r="X108" s="116">
        <v>737</v>
      </c>
      <c r="Y108" s="116">
        <v>819</v>
      </c>
      <c r="Z108" s="116">
        <v>747</v>
      </c>
      <c r="AB108" s="113" t="str">
        <f>TEXT(Z108,"###,###")</f>
        <v>747</v>
      </c>
      <c r="AD108" s="134">
        <f>Z108/($Z$4)*100</f>
        <v>17.883648551592053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648</v>
      </c>
      <c r="X109" s="116">
        <v>741</v>
      </c>
      <c r="Y109" s="116">
        <v>772</v>
      </c>
      <c r="Z109" s="116">
        <v>725</v>
      </c>
      <c r="AB109" s="113" t="str">
        <f>TEXT(Z109,"###,###")</f>
        <v>725</v>
      </c>
      <c r="AD109" s="134">
        <f>Z109/($Z$4)*100</f>
        <v>17.356954752214506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617</v>
      </c>
      <c r="X110" s="116">
        <v>655</v>
      </c>
      <c r="Y110" s="116">
        <v>747</v>
      </c>
      <c r="Z110" s="116">
        <v>759</v>
      </c>
      <c r="AB110" s="113" t="str">
        <f>TEXT(Z110,"###,###")</f>
        <v>759</v>
      </c>
      <c r="AD110" s="134">
        <f>Z110/($Z$4)*100</f>
        <v>18.170936078525258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796</v>
      </c>
      <c r="X111" s="116">
        <v>914</v>
      </c>
      <c r="Y111" s="116">
        <v>1009</v>
      </c>
      <c r="Z111" s="116">
        <v>1147</v>
      </c>
      <c r="AB111" s="113" t="str">
        <f>TEXT(Z111,"###,###")</f>
        <v>1,147</v>
      </c>
      <c r="AD111" s="134">
        <f>Z111/($Z$4)*100</f>
        <v>27.459899449365572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3282</v>
      </c>
      <c r="X112" s="116">
        <v>3756</v>
      </c>
      <c r="Y112" s="116">
        <v>4228</v>
      </c>
      <c r="Z112" s="116">
        <v>4178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44.72</v>
      </c>
      <c r="W118" s="135">
        <v>43.7</v>
      </c>
      <c r="X118" s="135">
        <v>43.34</v>
      </c>
      <c r="Y118" s="135">
        <v>44.06</v>
      </c>
      <c r="Z118" s="135">
        <v>43.68</v>
      </c>
      <c r="AB118" s="113" t="str">
        <f>TEXT(Z118,"##.0")</f>
        <v>43.7</v>
      </c>
    </row>
    <row r="120" spans="19:32" x14ac:dyDescent="0.25">
      <c r="S120" s="105" t="s">
        <v>104</v>
      </c>
      <c r="T120" s="116"/>
      <c r="U120" s="116"/>
      <c r="V120" s="116">
        <v>1558</v>
      </c>
      <c r="W120" s="116">
        <v>1594</v>
      </c>
      <c r="X120" s="116">
        <v>1743</v>
      </c>
      <c r="Y120" s="116">
        <v>1892</v>
      </c>
      <c r="Z120" s="116">
        <v>1927</v>
      </c>
      <c r="AB120" s="113" t="str">
        <f>TEXT(Z120,"###,###")</f>
        <v>1,927</v>
      </c>
    </row>
    <row r="121" spans="19:32" x14ac:dyDescent="0.25">
      <c r="S121" s="105" t="s">
        <v>105</v>
      </c>
      <c r="T121" s="116"/>
      <c r="U121" s="116"/>
      <c r="V121" s="116">
        <v>442</v>
      </c>
      <c r="W121" s="116">
        <v>395</v>
      </c>
      <c r="X121" s="116">
        <v>455</v>
      </c>
      <c r="Y121" s="116">
        <v>569</v>
      </c>
      <c r="Z121" s="116">
        <v>478</v>
      </c>
      <c r="AB121" s="113" t="str">
        <f>TEXT(Z121,"###,###")</f>
        <v>478</v>
      </c>
    </row>
    <row r="122" spans="19:32" x14ac:dyDescent="0.25">
      <c r="S122" s="105" t="s">
        <v>106</v>
      </c>
      <c r="T122" s="116"/>
      <c r="U122" s="116"/>
      <c r="V122" s="116">
        <v>271</v>
      </c>
      <c r="W122" s="116">
        <v>263</v>
      </c>
      <c r="X122" s="116">
        <v>333</v>
      </c>
      <c r="Y122" s="116">
        <v>388</v>
      </c>
      <c r="Z122" s="116">
        <v>389</v>
      </c>
      <c r="AB122" s="113" t="str">
        <f>TEXT(Z122,"###,###")</f>
        <v>389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1829</v>
      </c>
      <c r="W124" s="116">
        <v>1857</v>
      </c>
      <c r="X124" s="116">
        <v>2076</v>
      </c>
      <c r="Y124" s="116">
        <v>2280</v>
      </c>
      <c r="Z124" s="116">
        <v>2316</v>
      </c>
      <c r="AB124" s="113" t="str">
        <f>TEXT(Z124,"###,###")</f>
        <v>2,316</v>
      </c>
      <c r="AD124" s="131">
        <f>Z124/$Z$7*100</f>
        <v>82.921589688506984</v>
      </c>
    </row>
    <row r="125" spans="19:32" x14ac:dyDescent="0.25">
      <c r="S125" s="105" t="s">
        <v>108</v>
      </c>
      <c r="T125" s="116"/>
      <c r="U125" s="116"/>
      <c r="V125" s="116">
        <v>713</v>
      </c>
      <c r="W125" s="116">
        <v>658</v>
      </c>
      <c r="X125" s="116">
        <v>788</v>
      </c>
      <c r="Y125" s="116">
        <v>957</v>
      </c>
      <c r="Z125" s="116">
        <v>867</v>
      </c>
      <c r="AB125" s="113" t="str">
        <f>TEXT(Z125,"###,###")</f>
        <v>867</v>
      </c>
      <c r="AD125" s="131">
        <f>Z125/$Z$7*100</f>
        <v>31.041890440386684</v>
      </c>
    </row>
    <row r="127" spans="19:32" x14ac:dyDescent="0.25">
      <c r="S127" s="105" t="s">
        <v>109</v>
      </c>
      <c r="T127" s="116"/>
      <c r="U127" s="116"/>
      <c r="V127" s="116">
        <v>1225</v>
      </c>
      <c r="W127" s="116">
        <v>1192</v>
      </c>
      <c r="X127" s="116">
        <v>1329</v>
      </c>
      <c r="Y127" s="116">
        <v>1481</v>
      </c>
      <c r="Z127" s="116">
        <v>1449</v>
      </c>
      <c r="AB127" s="113" t="str">
        <f>TEXT(Z127,"###,###")</f>
        <v>1,449</v>
      </c>
      <c r="AD127" s="131">
        <f>Z127/$Z$7*100</f>
        <v>51.879699248120303</v>
      </c>
    </row>
    <row r="128" spans="19:32" x14ac:dyDescent="0.25">
      <c r="S128" s="105" t="s">
        <v>110</v>
      </c>
      <c r="T128" s="116"/>
      <c r="U128" s="116"/>
      <c r="V128" s="116">
        <v>1042</v>
      </c>
      <c r="W128" s="116">
        <v>1069</v>
      </c>
      <c r="X128" s="116">
        <v>1202</v>
      </c>
      <c r="Y128" s="116">
        <v>1366</v>
      </c>
      <c r="Z128" s="116">
        <v>1344</v>
      </c>
      <c r="AB128" s="113" t="str">
        <f>TEXT(Z128,"###,###")</f>
        <v>1,344</v>
      </c>
      <c r="AD128" s="131">
        <f>Z128/$Z$7*100</f>
        <v>48.120300751879697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5742A65-3417-424D-87F9-C76084FF2A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8461D5F6-466E-4972-9226-A5D2058AF36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EF54F094-8850-4FE7-9D5D-BBCDD4A4C1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9A4273D8-B789-499A-93CC-8A9F83E6BF0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864C9-E092-44F0-9003-78232CB2644A}">
  <sheetPr codeName="Sheet9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Loxton Waikerie</v>
      </c>
      <c r="T1" s="103"/>
      <c r="U1" s="103"/>
      <c r="V1" s="103"/>
      <c r="W1" s="103"/>
      <c r="X1" s="103"/>
      <c r="Y1" s="104" t="str">
        <f>Y3</f>
        <v>10.30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142</v>
      </c>
      <c r="Y3" s="109" t="s">
        <v>143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10.30 Loxton Waikerie,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7659</v>
      </c>
      <c r="W4" s="112">
        <v>7763</v>
      </c>
      <c r="X4" s="112">
        <v>8372</v>
      </c>
      <c r="Y4" s="112">
        <v>9367</v>
      </c>
      <c r="Z4" s="112">
        <v>8827</v>
      </c>
      <c r="AB4" s="113" t="str">
        <f>TEXT(Z4,"###,###")</f>
        <v>8,827</v>
      </c>
      <c r="AD4" s="114">
        <f>Z4/Y4-1</f>
        <v>-5.7649193978861923E-2</v>
      </c>
      <c r="AF4" s="114">
        <f>Z4/V4-1</f>
        <v>0.15250032641336997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4154</v>
      </c>
      <c r="W5" s="112">
        <v>4180</v>
      </c>
      <c r="X5" s="112">
        <v>4506</v>
      </c>
      <c r="Y5" s="112">
        <v>4935</v>
      </c>
      <c r="Z5" s="112">
        <v>4558</v>
      </c>
      <c r="AB5" s="113" t="str">
        <f>TEXT(Z5,"###,###")</f>
        <v>4,558</v>
      </c>
      <c r="AD5" s="114">
        <f t="shared" ref="AD5:AD9" si="0">Z5/Y5-1</f>
        <v>-7.6393110435663658E-2</v>
      </c>
      <c r="AF5" s="114">
        <f t="shared" ref="AF5:AF9" si="1">Z5/V5-1</f>
        <v>9.725565719788154E-2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3504</v>
      </c>
      <c r="W6" s="112">
        <v>3587</v>
      </c>
      <c r="X6" s="112">
        <v>3866</v>
      </c>
      <c r="Y6" s="112">
        <v>4430</v>
      </c>
      <c r="Z6" s="112">
        <v>4273</v>
      </c>
      <c r="AB6" s="113" t="str">
        <f>TEXT(Z6,"###,###")</f>
        <v>4,273</v>
      </c>
      <c r="AD6" s="114">
        <f t="shared" si="0"/>
        <v>-3.5440180586907455E-2</v>
      </c>
      <c r="AF6" s="114">
        <f t="shared" si="1"/>
        <v>0.21946347031963476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5211</v>
      </c>
      <c r="W7" s="112">
        <v>5301</v>
      </c>
      <c r="X7" s="112">
        <v>5718</v>
      </c>
      <c r="Y7" s="112">
        <v>6386</v>
      </c>
      <c r="Z7" s="112">
        <v>5989</v>
      </c>
      <c r="AB7" s="113" t="str">
        <f>TEXT(Z7,"###,###")</f>
        <v>5,989</v>
      </c>
      <c r="AD7" s="114">
        <f t="shared" si="0"/>
        <v>-6.2167240839336002E-2</v>
      </c>
      <c r="AF7" s="114">
        <f t="shared" si="1"/>
        <v>0.14929955862598354</v>
      </c>
    </row>
    <row r="8" spans="1:32" ht="17.25" customHeight="1" x14ac:dyDescent="0.25">
      <c r="A8" s="66" t="s">
        <v>13</v>
      </c>
      <c r="B8" s="67"/>
      <c r="C8" s="31"/>
      <c r="D8" s="68" t="str">
        <f>AB4</f>
        <v>8,827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5,989</v>
      </c>
      <c r="P8" s="69"/>
      <c r="S8" s="111" t="s">
        <v>87</v>
      </c>
      <c r="T8" s="112"/>
      <c r="U8" s="112"/>
      <c r="V8" s="112">
        <v>29467.32</v>
      </c>
      <c r="W8" s="112">
        <v>32088.5</v>
      </c>
      <c r="X8" s="112">
        <v>32744</v>
      </c>
      <c r="Y8" s="112">
        <v>33034</v>
      </c>
      <c r="Z8" s="112">
        <v>34560</v>
      </c>
      <c r="AB8" s="113" t="str">
        <f>TEXT(Z8,"$###,###")</f>
        <v>$34,560</v>
      </c>
      <c r="AD8" s="114">
        <f t="shared" si="0"/>
        <v>4.6194829569534468E-2</v>
      </c>
      <c r="AF8" s="114">
        <f t="shared" si="1"/>
        <v>0.172824674928022</v>
      </c>
    </row>
    <row r="9" spans="1:32" x14ac:dyDescent="0.25">
      <c r="A9" s="32" t="s">
        <v>15</v>
      </c>
      <c r="B9" s="73"/>
      <c r="C9" s="74"/>
      <c r="D9" s="75">
        <f>AD104</f>
        <v>69.480004531550918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52.646518617465354</v>
      </c>
      <c r="P9" s="76" t="s">
        <v>88</v>
      </c>
      <c r="S9" s="111" t="s">
        <v>7</v>
      </c>
      <c r="T9" s="112"/>
      <c r="U9" s="112"/>
      <c r="V9" s="112">
        <v>208371734</v>
      </c>
      <c r="W9" s="112">
        <v>222954453</v>
      </c>
      <c r="X9" s="112">
        <v>250073209</v>
      </c>
      <c r="Y9" s="112">
        <v>281048728</v>
      </c>
      <c r="Z9" s="112">
        <v>272684140</v>
      </c>
      <c r="AB9" s="113" t="str">
        <f>TEXT(Z9/1000000,"$#,###.0")&amp;" mil"</f>
        <v>$272.7 mil</v>
      </c>
      <c r="AD9" s="114">
        <f t="shared" si="0"/>
        <v>-2.9762056065950282E-2</v>
      </c>
      <c r="AF9" s="114">
        <f t="shared" si="1"/>
        <v>0.30864265879747399</v>
      </c>
    </row>
    <row r="10" spans="1:32" x14ac:dyDescent="0.25">
      <c r="A10" s="32" t="s">
        <v>18</v>
      </c>
      <c r="B10" s="73"/>
      <c r="C10" s="74"/>
      <c r="D10" s="75">
        <f>AD105</f>
        <v>15.87175710887051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47.336784104191018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88.261813324428118</v>
      </c>
      <c r="P11" s="76" t="s">
        <v>88</v>
      </c>
      <c r="S11" s="111" t="s">
        <v>30</v>
      </c>
      <c r="T11" s="116"/>
      <c r="U11" s="116"/>
      <c r="V11" s="116">
        <v>6516</v>
      </c>
      <c r="W11" s="116">
        <v>6548</v>
      </c>
      <c r="X11" s="116">
        <v>7003</v>
      </c>
      <c r="Y11" s="116">
        <v>7826</v>
      </c>
      <c r="Z11" s="116">
        <v>7474</v>
      </c>
    </row>
    <row r="12" spans="1:32" ht="28.5" customHeight="1" x14ac:dyDescent="0.25">
      <c r="A12" s="32" t="s">
        <v>20</v>
      </c>
      <c r="B12" s="74"/>
      <c r="C12" s="74"/>
      <c r="D12" s="75">
        <f>AD108</f>
        <v>15.667837317321853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22.674903990649526</v>
      </c>
      <c r="P12" s="76" t="s">
        <v>88</v>
      </c>
      <c r="S12" s="111" t="s">
        <v>31</v>
      </c>
      <c r="T12" s="116"/>
      <c r="U12" s="116"/>
      <c r="V12" s="116">
        <v>1144</v>
      </c>
      <c r="W12" s="116">
        <v>1216</v>
      </c>
      <c r="X12" s="116">
        <v>1369</v>
      </c>
      <c r="Y12" s="116">
        <v>1539</v>
      </c>
      <c r="Z12" s="116">
        <v>1356</v>
      </c>
    </row>
    <row r="13" spans="1:32" ht="15" customHeight="1" x14ac:dyDescent="0.25">
      <c r="A13" s="32" t="s">
        <v>21</v>
      </c>
      <c r="B13" s="74"/>
      <c r="C13" s="74"/>
      <c r="D13" s="75">
        <f>AD109</f>
        <v>19.519655602129831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42.9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24.934858955477512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18.102872411489646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25.21808088818398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81.897127588510358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1608</v>
      </c>
      <c r="Z15" s="116">
        <v>1517</v>
      </c>
      <c r="AB15" s="121">
        <f t="shared" ref="AB15:AB34" si="2">IF(Z15="np",0,Z15/$Z$34)</f>
        <v>0.17180067950169875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38</v>
      </c>
      <c r="Z16" s="116">
        <v>52</v>
      </c>
      <c r="AB16" s="121">
        <f t="shared" si="2"/>
        <v>5.8890147225368061E-3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778</v>
      </c>
      <c r="Z17" s="116">
        <v>722</v>
      </c>
      <c r="AB17" s="121">
        <f t="shared" si="2"/>
        <v>8.1766704416761038E-2</v>
      </c>
    </row>
    <row r="18" spans="1:28" x14ac:dyDescent="0.25">
      <c r="A18" s="65" t="str">
        <f>$S$1&amp;" ("&amp;$V$2&amp;" to "&amp;$Z$2&amp;")"</f>
        <v>Loxton Waikerie (2014-15 to 2018-19)</v>
      </c>
      <c r="B18" s="65"/>
      <c r="C18" s="65"/>
      <c r="D18" s="65"/>
      <c r="E18" s="65"/>
      <c r="F18" s="65"/>
      <c r="G18" s="65" t="str">
        <f>$S$1&amp;" ("&amp;$V$2&amp;" to "&amp;$Z$2&amp;")"</f>
        <v>Loxton Waikerie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103</v>
      </c>
      <c r="Z18" s="116">
        <v>103</v>
      </c>
      <c r="AB18" s="121">
        <f t="shared" si="2"/>
        <v>1.1664779161947905E-2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421</v>
      </c>
      <c r="Z19" s="116">
        <v>418</v>
      </c>
      <c r="AB19" s="121">
        <f t="shared" si="2"/>
        <v>4.7338618346545867E-2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381</v>
      </c>
      <c r="Z20" s="116">
        <v>345</v>
      </c>
      <c r="AB20" s="121">
        <f t="shared" si="2"/>
        <v>3.9071347678369193E-2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672</v>
      </c>
      <c r="Z21" s="116">
        <v>642</v>
      </c>
      <c r="AB21" s="121">
        <f t="shared" si="2"/>
        <v>7.2706681766704417E-2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448</v>
      </c>
      <c r="Z22" s="116">
        <v>404</v>
      </c>
      <c r="AB22" s="121">
        <f t="shared" si="2"/>
        <v>4.575311438278596E-2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353</v>
      </c>
      <c r="Z23" s="116">
        <v>308</v>
      </c>
      <c r="AB23" s="121">
        <f t="shared" si="2"/>
        <v>3.4881087202718007E-2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28</v>
      </c>
      <c r="Z24" s="116">
        <v>26</v>
      </c>
      <c r="AB24" s="121">
        <f t="shared" si="2"/>
        <v>2.9445073612684031E-3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161</v>
      </c>
      <c r="Z25" s="116">
        <v>154</v>
      </c>
      <c r="AB25" s="121">
        <f t="shared" si="2"/>
        <v>1.7440543601359004E-2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164</v>
      </c>
      <c r="Z26" s="116">
        <v>131</v>
      </c>
      <c r="AB26" s="121">
        <f t="shared" si="2"/>
        <v>1.4835787089467724E-2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217</v>
      </c>
      <c r="Z27" s="116">
        <v>242</v>
      </c>
      <c r="AB27" s="121">
        <f t="shared" si="2"/>
        <v>2.740656851642129E-2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547</v>
      </c>
      <c r="Z28" s="116">
        <v>572</v>
      </c>
      <c r="AB28" s="121">
        <f t="shared" si="2"/>
        <v>6.4779161947904867E-2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342</v>
      </c>
      <c r="Z29" s="116">
        <v>353</v>
      </c>
      <c r="AB29" s="121">
        <f t="shared" si="2"/>
        <v>3.997734994337486E-2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636</v>
      </c>
      <c r="Z30" s="116">
        <v>621</v>
      </c>
      <c r="AB30" s="121">
        <f t="shared" si="2"/>
        <v>7.032842582106455E-2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924</v>
      </c>
      <c r="Z31" s="116">
        <v>902</v>
      </c>
      <c r="AB31" s="121">
        <f t="shared" si="2"/>
        <v>0.10215175537938845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59</v>
      </c>
      <c r="Z32" s="116">
        <v>64</v>
      </c>
      <c r="AB32" s="121">
        <f t="shared" si="2"/>
        <v>7.2480181200453003E-3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295</v>
      </c>
      <c r="Z33" s="116">
        <v>264</v>
      </c>
      <c r="AB33" s="121">
        <f t="shared" si="2"/>
        <v>2.9898074745186864E-2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9372</v>
      </c>
      <c r="Z34" s="124">
        <v>8830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4904</v>
      </c>
      <c r="AB37" s="136">
        <f>Z37/Z40*100</f>
        <v>81.897127588510358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1084</v>
      </c>
      <c r="AB38" s="136">
        <f>Z38/Z40*100</f>
        <v>18.102872411489646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5988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18</v>
      </c>
      <c r="X44" s="116">
        <v>17</v>
      </c>
      <c r="Y44" s="116">
        <v>19</v>
      </c>
      <c r="Z44" s="116">
        <v>10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114</v>
      </c>
      <c r="X45" s="116">
        <v>108</v>
      </c>
      <c r="Y45" s="116">
        <v>127</v>
      </c>
      <c r="Z45" s="116">
        <v>93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321</v>
      </c>
      <c r="X46" s="116">
        <v>354</v>
      </c>
      <c r="Y46" s="116">
        <v>332</v>
      </c>
      <c r="Z46" s="116">
        <v>315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491</v>
      </c>
      <c r="X47" s="116">
        <v>472</v>
      </c>
      <c r="Y47" s="116">
        <v>496</v>
      </c>
      <c r="Z47" s="116">
        <v>493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480</v>
      </c>
      <c r="X48" s="116">
        <v>507</v>
      </c>
      <c r="Y48" s="116">
        <v>519</v>
      </c>
      <c r="Z48" s="116">
        <v>532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Loxton Waikerie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347</v>
      </c>
      <c r="X49" s="116">
        <v>398</v>
      </c>
      <c r="Y49" s="116">
        <v>434</v>
      </c>
      <c r="Z49" s="116">
        <v>405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306</v>
      </c>
      <c r="X50" s="116">
        <v>299</v>
      </c>
      <c r="Y50" s="116">
        <v>340</v>
      </c>
      <c r="Z50" s="116">
        <v>319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370</v>
      </c>
      <c r="X51" s="116">
        <v>399</v>
      </c>
      <c r="Y51" s="116">
        <v>401</v>
      </c>
      <c r="Z51" s="116">
        <v>350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375</v>
      </c>
      <c r="X52" s="116">
        <v>430</v>
      </c>
      <c r="Y52" s="116">
        <v>459</v>
      </c>
      <c r="Z52" s="116">
        <v>432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412</v>
      </c>
      <c r="X53" s="116">
        <v>423</v>
      </c>
      <c r="Y53" s="116">
        <v>442</v>
      </c>
      <c r="Z53" s="116">
        <v>406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389</v>
      </c>
      <c r="X54" s="116">
        <v>418</v>
      </c>
      <c r="Y54" s="116">
        <v>479</v>
      </c>
      <c r="Z54" s="116">
        <v>444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291</v>
      </c>
      <c r="X55" s="116">
        <v>333</v>
      </c>
      <c r="Y55" s="116">
        <v>404</v>
      </c>
      <c r="Z55" s="116">
        <v>384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145</v>
      </c>
      <c r="X56" s="116">
        <v>191</v>
      </c>
      <c r="Y56" s="116">
        <v>230</v>
      </c>
      <c r="Z56" s="116">
        <v>198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69</v>
      </c>
      <c r="X57" s="116">
        <v>92</v>
      </c>
      <c r="Y57" s="116">
        <v>120</v>
      </c>
      <c r="Z57" s="116">
        <v>109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36</v>
      </c>
      <c r="X58" s="116">
        <v>43</v>
      </c>
      <c r="Y58" s="116">
        <v>42</v>
      </c>
      <c r="Z58" s="116">
        <v>46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19</v>
      </c>
      <c r="X59" s="116">
        <v>14</v>
      </c>
      <c r="Y59" s="116">
        <v>19</v>
      </c>
      <c r="Z59" s="116">
        <v>27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2</v>
      </c>
      <c r="X60" s="116">
        <v>10</v>
      </c>
      <c r="Y60" s="116">
        <v>12</v>
      </c>
      <c r="Z60" s="116">
        <v>6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4182</v>
      </c>
      <c r="X61" s="116">
        <v>4506</v>
      </c>
      <c r="Y61" s="116">
        <v>4935</v>
      </c>
      <c r="Z61" s="116">
        <v>4559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11</v>
      </c>
      <c r="X63" s="116">
        <v>18</v>
      </c>
      <c r="Y63" s="116">
        <v>19</v>
      </c>
      <c r="Z63" s="116">
        <v>16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Loxton Waikerie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114</v>
      </c>
      <c r="X64" s="116">
        <v>114</v>
      </c>
      <c r="Y64" s="116">
        <v>142</v>
      </c>
      <c r="Z64" s="116">
        <v>114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264</v>
      </c>
      <c r="X65" s="116">
        <v>296</v>
      </c>
      <c r="Y65" s="116">
        <v>306</v>
      </c>
      <c r="Z65" s="116">
        <v>346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307</v>
      </c>
      <c r="X66" s="116">
        <v>306</v>
      </c>
      <c r="Y66" s="116">
        <v>457</v>
      </c>
      <c r="Z66" s="116">
        <v>418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382</v>
      </c>
      <c r="X67" s="116">
        <v>380</v>
      </c>
      <c r="Y67" s="116">
        <v>419</v>
      </c>
      <c r="Z67" s="116">
        <v>431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290</v>
      </c>
      <c r="X68" s="116">
        <v>349</v>
      </c>
      <c r="Y68" s="116">
        <v>359</v>
      </c>
      <c r="Z68" s="116">
        <v>355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290</v>
      </c>
      <c r="X69" s="116">
        <v>293</v>
      </c>
      <c r="Y69" s="116">
        <v>322</v>
      </c>
      <c r="Z69" s="116">
        <v>328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354</v>
      </c>
      <c r="X70" s="116">
        <v>353</v>
      </c>
      <c r="Y70" s="116">
        <v>367</v>
      </c>
      <c r="Z70" s="116">
        <v>401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382</v>
      </c>
      <c r="X71" s="116">
        <v>422</v>
      </c>
      <c r="Y71" s="116">
        <v>475</v>
      </c>
      <c r="Z71" s="116">
        <v>423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389</v>
      </c>
      <c r="X72" s="116">
        <v>422</v>
      </c>
      <c r="Y72" s="116">
        <v>488</v>
      </c>
      <c r="Z72" s="116">
        <v>440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353</v>
      </c>
      <c r="X73" s="116">
        <v>423</v>
      </c>
      <c r="Y73" s="116">
        <v>465</v>
      </c>
      <c r="Z73" s="116">
        <v>425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232</v>
      </c>
      <c r="X74" s="116">
        <v>250</v>
      </c>
      <c r="Y74" s="116">
        <v>310</v>
      </c>
      <c r="Z74" s="116">
        <v>320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136</v>
      </c>
      <c r="X75" s="116">
        <v>142</v>
      </c>
      <c r="Y75" s="116">
        <v>183</v>
      </c>
      <c r="Z75" s="116">
        <v>147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39</v>
      </c>
      <c r="X76" s="116">
        <v>56</v>
      </c>
      <c r="Y76" s="116">
        <v>64</v>
      </c>
      <c r="Z76" s="116">
        <v>61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29</v>
      </c>
      <c r="X77" s="116">
        <v>28</v>
      </c>
      <c r="Y77" s="116">
        <v>27</v>
      </c>
      <c r="Z77" s="116">
        <v>24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9</v>
      </c>
      <c r="X78" s="116">
        <v>8</v>
      </c>
      <c r="Y78" s="116">
        <v>18</v>
      </c>
      <c r="Z78" s="116">
        <v>20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3</v>
      </c>
      <c r="X79" s="116">
        <v>8</v>
      </c>
      <c r="Y79" s="116">
        <v>8</v>
      </c>
      <c r="Z79" s="116">
        <v>10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3583</v>
      </c>
      <c r="X80" s="116">
        <v>3866</v>
      </c>
      <c r="Y80" s="116">
        <v>4429</v>
      </c>
      <c r="Z80" s="116">
        <v>4273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Loxton Waikerie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224</v>
      </c>
      <c r="X83" s="116">
        <v>263</v>
      </c>
      <c r="Y83" s="116">
        <v>304</v>
      </c>
      <c r="Z83" s="116">
        <v>275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177</v>
      </c>
      <c r="X84" s="116">
        <v>186</v>
      </c>
      <c r="Y84" s="116">
        <v>191</v>
      </c>
      <c r="Z84" s="116">
        <v>187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8,827</v>
      </c>
      <c r="D85" s="98">
        <f t="shared" ref="D85:D90" si="4">AD4</f>
        <v>-5.7649193978861923E-2</v>
      </c>
      <c r="E85" s="99">
        <f t="shared" ref="E85:E90" si="5">AD4</f>
        <v>-5.7649193978861923E-2</v>
      </c>
      <c r="F85" s="98">
        <f t="shared" ref="F85:F90" si="6">AF4</f>
        <v>0.15250032641336997</v>
      </c>
      <c r="G85" s="99">
        <f t="shared" ref="G85:G90" si="7">AF4</f>
        <v>0.15250032641336997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425</v>
      </c>
      <c r="X85" s="116">
        <v>455</v>
      </c>
      <c r="Y85" s="116">
        <v>469</v>
      </c>
      <c r="Z85" s="116">
        <v>480</v>
      </c>
    </row>
    <row r="86" spans="1:30" ht="15" customHeight="1" x14ac:dyDescent="0.25">
      <c r="A86" s="100" t="s">
        <v>4</v>
      </c>
      <c r="B86" s="51"/>
      <c r="C86" s="101" t="str">
        <f t="shared" si="3"/>
        <v>4,558</v>
      </c>
      <c r="D86" s="98">
        <f t="shared" si="4"/>
        <v>-7.6393110435663658E-2</v>
      </c>
      <c r="E86" s="99">
        <f t="shared" si="5"/>
        <v>-7.6393110435663658E-2</v>
      </c>
      <c r="F86" s="98">
        <f t="shared" si="6"/>
        <v>9.725565719788154E-2</v>
      </c>
      <c r="G86" s="99">
        <f t="shared" si="7"/>
        <v>9.725565719788154E-2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113</v>
      </c>
      <c r="X86" s="116">
        <v>126</v>
      </c>
      <c r="Y86" s="116">
        <v>137</v>
      </c>
      <c r="Z86" s="116">
        <v>133</v>
      </c>
    </row>
    <row r="87" spans="1:30" ht="15" customHeight="1" x14ac:dyDescent="0.25">
      <c r="A87" s="100" t="s">
        <v>5</v>
      </c>
      <c r="B87" s="51"/>
      <c r="C87" s="101" t="str">
        <f t="shared" si="3"/>
        <v>4,273</v>
      </c>
      <c r="D87" s="98">
        <f t="shared" si="4"/>
        <v>-3.5440180586907455E-2</v>
      </c>
      <c r="E87" s="99">
        <f t="shared" si="5"/>
        <v>-3.5440180586907455E-2</v>
      </c>
      <c r="F87" s="98">
        <f t="shared" si="6"/>
        <v>0.21946347031963476</v>
      </c>
      <c r="G87" s="99">
        <f t="shared" si="7"/>
        <v>0.21946347031963476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80</v>
      </c>
      <c r="X87" s="116">
        <v>83</v>
      </c>
      <c r="Y87" s="116">
        <v>76</v>
      </c>
      <c r="Z87" s="116">
        <v>72</v>
      </c>
    </row>
    <row r="88" spans="1:30" ht="15" customHeight="1" x14ac:dyDescent="0.25">
      <c r="A88" s="51" t="s">
        <v>6</v>
      </c>
      <c r="B88" s="51"/>
      <c r="C88" s="101" t="str">
        <f t="shared" si="3"/>
        <v>5,989</v>
      </c>
      <c r="D88" s="98">
        <f t="shared" si="4"/>
        <v>-6.2167240839336002E-2</v>
      </c>
      <c r="E88" s="99">
        <f t="shared" si="5"/>
        <v>-6.2167240839336002E-2</v>
      </c>
      <c r="F88" s="98">
        <f t="shared" si="6"/>
        <v>0.14929955862598354</v>
      </c>
      <c r="G88" s="99">
        <f t="shared" si="7"/>
        <v>0.14929955862598354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119</v>
      </c>
      <c r="X88" s="116">
        <v>110</v>
      </c>
      <c r="Y88" s="116">
        <v>129</v>
      </c>
      <c r="Z88" s="116">
        <v>119</v>
      </c>
    </row>
    <row r="89" spans="1:30" ht="15" customHeight="1" x14ac:dyDescent="0.25">
      <c r="A89" s="51" t="s">
        <v>102</v>
      </c>
      <c r="B89" s="51"/>
      <c r="C89" s="101" t="str">
        <f t="shared" si="3"/>
        <v>$34,560</v>
      </c>
      <c r="D89" s="98">
        <f t="shared" si="4"/>
        <v>4.6194829569534468E-2</v>
      </c>
      <c r="E89" s="99">
        <f t="shared" si="5"/>
        <v>4.6194829569534468E-2</v>
      </c>
      <c r="F89" s="98">
        <f t="shared" si="6"/>
        <v>0.172824674928022</v>
      </c>
      <c r="G89" s="99">
        <f t="shared" si="7"/>
        <v>0.172824674928022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288</v>
      </c>
      <c r="X89" s="116">
        <v>314</v>
      </c>
      <c r="Y89" s="116">
        <v>366</v>
      </c>
      <c r="Z89" s="116">
        <v>350</v>
      </c>
    </row>
    <row r="90" spans="1:30" ht="15" customHeight="1" x14ac:dyDescent="0.25">
      <c r="A90" s="51" t="s">
        <v>7</v>
      </c>
      <c r="B90" s="51"/>
      <c r="C90" s="101" t="str">
        <f t="shared" si="3"/>
        <v>$272.7 mil</v>
      </c>
      <c r="D90" s="98">
        <f t="shared" si="4"/>
        <v>-2.9762056065950282E-2</v>
      </c>
      <c r="E90" s="99">
        <f t="shared" si="5"/>
        <v>-2.9762056065950282E-2</v>
      </c>
      <c r="F90" s="98">
        <f t="shared" si="6"/>
        <v>0.30864265879747399</v>
      </c>
      <c r="G90" s="99">
        <f t="shared" si="7"/>
        <v>0.30864265879747399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701</v>
      </c>
      <c r="X90" s="116">
        <v>725</v>
      </c>
      <c r="Y90" s="116">
        <v>789</v>
      </c>
      <c r="Z90" s="116">
        <v>778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2856</v>
      </c>
      <c r="X91" s="116">
        <v>3070</v>
      </c>
      <c r="Y91" s="116">
        <v>3420</v>
      </c>
      <c r="Z91" s="116">
        <v>3149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109</v>
      </c>
      <c r="X93" s="116">
        <v>139</v>
      </c>
      <c r="Y93" s="116">
        <v>169</v>
      </c>
      <c r="Z93" s="116">
        <v>173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379</v>
      </c>
      <c r="X94" s="116">
        <v>413</v>
      </c>
      <c r="Y94" s="116">
        <v>457</v>
      </c>
      <c r="Z94" s="116">
        <v>441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58</v>
      </c>
      <c r="X95" s="116">
        <v>68</v>
      </c>
      <c r="Y95" s="116">
        <v>83</v>
      </c>
      <c r="Z95" s="116">
        <v>93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418</v>
      </c>
      <c r="X96" s="116">
        <v>460</v>
      </c>
      <c r="Y96" s="116">
        <v>512</v>
      </c>
      <c r="Z96" s="116">
        <v>512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329</v>
      </c>
      <c r="X97" s="116">
        <v>369</v>
      </c>
      <c r="Y97" s="116">
        <v>395</v>
      </c>
      <c r="Z97" s="116">
        <v>389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236</v>
      </c>
      <c r="X98" s="116">
        <v>258</v>
      </c>
      <c r="Y98" s="116">
        <v>286</v>
      </c>
      <c r="Z98" s="116">
        <v>271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11</v>
      </c>
      <c r="X99" s="116">
        <v>13</v>
      </c>
      <c r="Y99" s="116">
        <v>16</v>
      </c>
      <c r="Z99" s="116">
        <v>27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339</v>
      </c>
      <c r="X100" s="116">
        <v>352</v>
      </c>
      <c r="Y100" s="116">
        <v>403</v>
      </c>
      <c r="Z100" s="116">
        <v>394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2442</v>
      </c>
      <c r="X101" s="116">
        <v>2648</v>
      </c>
      <c r="Y101" s="116">
        <v>2967</v>
      </c>
      <c r="Z101" s="116">
        <v>2838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5406</v>
      </c>
      <c r="X104" s="116">
        <v>5832</v>
      </c>
      <c r="Y104" s="116">
        <v>6394</v>
      </c>
      <c r="Z104" s="116">
        <v>6133</v>
      </c>
      <c r="AB104" s="113" t="str">
        <f>TEXT(Z104,"###,###")</f>
        <v>6,133</v>
      </c>
      <c r="AD104" s="134">
        <f>Z104/($Z$4)*100</f>
        <v>69.480004531550918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1228</v>
      </c>
      <c r="X105" s="116">
        <v>1339</v>
      </c>
      <c r="Y105" s="116">
        <v>1471</v>
      </c>
      <c r="Z105" s="116">
        <v>1401</v>
      </c>
      <c r="AB105" s="113" t="str">
        <f>TEXT(Z105,"###,###")</f>
        <v>1,401</v>
      </c>
      <c r="AD105" s="134">
        <f>Z105/($Z$4)*100</f>
        <v>15.87175710887051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6634</v>
      </c>
      <c r="X106" s="124">
        <v>7171</v>
      </c>
      <c r="Y106" s="124">
        <v>7865</v>
      </c>
      <c r="Z106" s="124">
        <v>7534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1294</v>
      </c>
      <c r="X108" s="116">
        <v>1436</v>
      </c>
      <c r="Y108" s="116">
        <v>1718</v>
      </c>
      <c r="Z108" s="116">
        <v>1383</v>
      </c>
      <c r="AB108" s="113" t="str">
        <f>TEXT(Z108,"###,###")</f>
        <v>1,383</v>
      </c>
      <c r="AD108" s="134">
        <f>Z108/($Z$4)*100</f>
        <v>15.667837317321853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1542</v>
      </c>
      <c r="X109" s="116">
        <v>1646</v>
      </c>
      <c r="Y109" s="116">
        <v>1814</v>
      </c>
      <c r="Z109" s="116">
        <v>1723</v>
      </c>
      <c r="AB109" s="113" t="str">
        <f>TEXT(Z109,"###,###")</f>
        <v>1,723</v>
      </c>
      <c r="AD109" s="134">
        <f>Z109/($Z$4)*100</f>
        <v>19.519655602129831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1843</v>
      </c>
      <c r="X110" s="116">
        <v>2010</v>
      </c>
      <c r="Y110" s="116">
        <v>2151</v>
      </c>
      <c r="Z110" s="116">
        <v>2201</v>
      </c>
      <c r="AB110" s="113" t="str">
        <f>TEXT(Z110,"###,###")</f>
        <v>2,201</v>
      </c>
      <c r="AD110" s="134">
        <f>Z110/($Z$4)*100</f>
        <v>24.934858955477512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1959</v>
      </c>
      <c r="X111" s="116">
        <v>2079</v>
      </c>
      <c r="Y111" s="116">
        <v>2175</v>
      </c>
      <c r="Z111" s="116">
        <v>2226</v>
      </c>
      <c r="AB111" s="113" t="str">
        <f>TEXT(Z111,"###,###")</f>
        <v>2,226</v>
      </c>
      <c r="AD111" s="134">
        <f>Z111/($Z$4)*100</f>
        <v>25.21808088818398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7761</v>
      </c>
      <c r="X112" s="116">
        <v>8372</v>
      </c>
      <c r="Y112" s="116">
        <v>9370</v>
      </c>
      <c r="Z112" s="116">
        <v>8829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43.76</v>
      </c>
      <c r="W118" s="135">
        <v>40.840000000000003</v>
      </c>
      <c r="X118" s="135">
        <v>42.49</v>
      </c>
      <c r="Y118" s="135">
        <v>43.09</v>
      </c>
      <c r="Z118" s="135">
        <v>42.92</v>
      </c>
      <c r="AB118" s="113" t="str">
        <f>TEXT(Z118,"##.0")</f>
        <v>42.9</v>
      </c>
    </row>
    <row r="120" spans="19:32" x14ac:dyDescent="0.25">
      <c r="S120" s="105" t="s">
        <v>104</v>
      </c>
      <c r="T120" s="116"/>
      <c r="U120" s="116"/>
      <c r="V120" s="116">
        <v>4068</v>
      </c>
      <c r="W120" s="116">
        <v>4084</v>
      </c>
      <c r="X120" s="116">
        <v>4349</v>
      </c>
      <c r="Y120" s="116">
        <v>4843</v>
      </c>
      <c r="Z120" s="116">
        <v>4634</v>
      </c>
      <c r="AB120" s="113" t="str">
        <f>TEXT(Z120,"###,###")</f>
        <v>4,634</v>
      </c>
    </row>
    <row r="121" spans="19:32" x14ac:dyDescent="0.25">
      <c r="S121" s="105" t="s">
        <v>105</v>
      </c>
      <c r="T121" s="116"/>
      <c r="U121" s="116"/>
      <c r="V121" s="116">
        <v>628</v>
      </c>
      <c r="W121" s="116">
        <v>640</v>
      </c>
      <c r="X121" s="116">
        <v>742</v>
      </c>
      <c r="Y121" s="116">
        <v>857</v>
      </c>
      <c r="Z121" s="116">
        <v>706</v>
      </c>
      <c r="AB121" s="113" t="str">
        <f>TEXT(Z121,"###,###")</f>
        <v>706</v>
      </c>
    </row>
    <row r="122" spans="19:32" x14ac:dyDescent="0.25">
      <c r="S122" s="105" t="s">
        <v>106</v>
      </c>
      <c r="T122" s="116"/>
      <c r="U122" s="116"/>
      <c r="V122" s="116">
        <v>512</v>
      </c>
      <c r="W122" s="116">
        <v>571</v>
      </c>
      <c r="X122" s="116">
        <v>627</v>
      </c>
      <c r="Y122" s="116">
        <v>684</v>
      </c>
      <c r="Z122" s="116">
        <v>652</v>
      </c>
      <c r="AB122" s="113" t="str">
        <f>TEXT(Z122,"###,###")</f>
        <v>652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4580</v>
      </c>
      <c r="W124" s="116">
        <v>4655</v>
      </c>
      <c r="X124" s="116">
        <v>4976</v>
      </c>
      <c r="Y124" s="116">
        <v>5527</v>
      </c>
      <c r="Z124" s="116">
        <v>5286</v>
      </c>
      <c r="AB124" s="113" t="str">
        <f>TEXT(Z124,"###,###")</f>
        <v>5,286</v>
      </c>
      <c r="AD124" s="131">
        <f>Z124/$Z$7*100</f>
        <v>88.261813324428118</v>
      </c>
    </row>
    <row r="125" spans="19:32" x14ac:dyDescent="0.25">
      <c r="S125" s="105" t="s">
        <v>108</v>
      </c>
      <c r="T125" s="116"/>
      <c r="U125" s="116"/>
      <c r="V125" s="116">
        <v>1140</v>
      </c>
      <c r="W125" s="116">
        <v>1211</v>
      </c>
      <c r="X125" s="116">
        <v>1369</v>
      </c>
      <c r="Y125" s="116">
        <v>1541</v>
      </c>
      <c r="Z125" s="116">
        <v>1358</v>
      </c>
      <c r="AB125" s="113" t="str">
        <f>TEXT(Z125,"###,###")</f>
        <v>1,358</v>
      </c>
      <c r="AD125" s="131">
        <f>Z125/$Z$7*100</f>
        <v>22.674903990649526</v>
      </c>
    </row>
    <row r="127" spans="19:32" x14ac:dyDescent="0.25">
      <c r="S127" s="105" t="s">
        <v>109</v>
      </c>
      <c r="T127" s="116"/>
      <c r="U127" s="116"/>
      <c r="V127" s="116">
        <v>2816</v>
      </c>
      <c r="W127" s="116">
        <v>2859</v>
      </c>
      <c r="X127" s="116">
        <v>3070</v>
      </c>
      <c r="Y127" s="116">
        <v>3424</v>
      </c>
      <c r="Z127" s="116">
        <v>3153</v>
      </c>
      <c r="AB127" s="113" t="str">
        <f>TEXT(Z127,"###,###")</f>
        <v>3,153</v>
      </c>
      <c r="AD127" s="131">
        <f>Z127/$Z$7*100</f>
        <v>52.646518617465354</v>
      </c>
    </row>
    <row r="128" spans="19:32" x14ac:dyDescent="0.25">
      <c r="S128" s="105" t="s">
        <v>110</v>
      </c>
      <c r="T128" s="116"/>
      <c r="U128" s="116"/>
      <c r="V128" s="116">
        <v>2390</v>
      </c>
      <c r="W128" s="116">
        <v>2441</v>
      </c>
      <c r="X128" s="116">
        <v>2648</v>
      </c>
      <c r="Y128" s="116">
        <v>2962</v>
      </c>
      <c r="Z128" s="116">
        <v>2835</v>
      </c>
      <c r="AB128" s="113" t="str">
        <f>TEXT(Z128,"###,###")</f>
        <v>2,835</v>
      </c>
      <c r="AD128" s="131">
        <f>Z128/$Z$7*100</f>
        <v>47.336784104191018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C610E67-00DC-4DA5-A8EA-AE84D3F1E8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391B1B31-69DB-4CFA-974F-E6C0C556BC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64BAC402-DC77-495F-90B4-B7B8581D3C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FB2160D1-71D7-4729-B1C0-E76257D1BD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5881A-DD8F-4002-8EFE-8A84BF499859}">
  <sheetPr codeName="Sheet95">
    <tabColor theme="4" tint="-0.249977111117893"/>
  </sheetPr>
  <dimension ref="A1:AH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137" customWidth="1"/>
    <col min="34" max="34" width="9.140625" style="137"/>
    <col min="35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Maralinga Tjarutja</v>
      </c>
      <c r="T1" s="103"/>
      <c r="U1" s="103"/>
      <c r="V1" s="103"/>
      <c r="W1" s="103"/>
      <c r="X1" s="103"/>
      <c r="Y1" s="104" t="str">
        <f>Y3</f>
        <v>10.31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144</v>
      </c>
      <c r="Y3" s="109" t="s">
        <v>230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10.31 Maralinga Tjarutja,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/>
      <c r="W4" s="112"/>
      <c r="X4" s="112"/>
      <c r="Y4" s="112"/>
      <c r="Z4" s="112"/>
      <c r="AB4" s="113"/>
      <c r="AD4" s="114"/>
      <c r="AF4" s="114"/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/>
      <c r="W5" s="112"/>
      <c r="X5" s="112"/>
      <c r="Y5" s="112"/>
      <c r="Z5" s="112"/>
      <c r="AB5" s="113"/>
      <c r="AD5" s="114"/>
      <c r="AF5" s="114"/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/>
      <c r="W6" s="112"/>
      <c r="X6" s="112"/>
      <c r="Y6" s="112"/>
      <c r="Z6" s="112"/>
      <c r="AB6" s="113"/>
      <c r="AD6" s="114"/>
      <c r="AF6" s="114"/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/>
      <c r="W7" s="112"/>
      <c r="X7" s="112"/>
      <c r="Y7" s="112"/>
      <c r="Z7" s="112"/>
      <c r="AB7" s="113"/>
      <c r="AD7" s="114"/>
      <c r="AF7" s="114"/>
    </row>
    <row r="8" spans="1:32" ht="17.25" customHeight="1" x14ac:dyDescent="0.25">
      <c r="A8" s="66" t="s">
        <v>13</v>
      </c>
      <c r="B8" s="67"/>
      <c r="C8" s="31"/>
      <c r="D8" s="68">
        <f>AB4</f>
        <v>0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>
        <f>AB7</f>
        <v>0</v>
      </c>
      <c r="P8" s="69"/>
      <c r="S8" s="111" t="s">
        <v>87</v>
      </c>
      <c r="T8" s="112"/>
      <c r="U8" s="112"/>
      <c r="V8" s="112"/>
      <c r="W8" s="112"/>
      <c r="X8" s="112"/>
      <c r="Y8" s="112"/>
      <c r="Z8" s="112"/>
      <c r="AB8" s="113"/>
      <c r="AD8" s="114"/>
      <c r="AF8" s="114"/>
    </row>
    <row r="9" spans="1:32" x14ac:dyDescent="0.25">
      <c r="A9" s="32" t="s">
        <v>15</v>
      </c>
      <c r="B9" s="73"/>
      <c r="C9" s="74"/>
      <c r="D9" s="75">
        <f>AD104</f>
        <v>0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0</v>
      </c>
      <c r="P9" s="76" t="s">
        <v>88</v>
      </c>
      <c r="S9" s="111" t="s">
        <v>7</v>
      </c>
      <c r="T9" s="112"/>
      <c r="U9" s="112"/>
      <c r="V9" s="112"/>
      <c r="W9" s="112"/>
      <c r="X9" s="112"/>
      <c r="Y9" s="112"/>
      <c r="Z9" s="112"/>
      <c r="AB9" s="113"/>
      <c r="AD9" s="114"/>
      <c r="AF9" s="114"/>
    </row>
    <row r="10" spans="1:32" x14ac:dyDescent="0.25">
      <c r="A10" s="32" t="s">
        <v>18</v>
      </c>
      <c r="B10" s="73"/>
      <c r="C10" s="74"/>
      <c r="D10" s="75">
        <f>AD105</f>
        <v>0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0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0</v>
      </c>
      <c r="P11" s="76" t="s">
        <v>88</v>
      </c>
      <c r="S11" s="111" t="s">
        <v>30</v>
      </c>
      <c r="T11" s="116"/>
      <c r="U11" s="116"/>
      <c r="V11" s="116"/>
      <c r="W11" s="116"/>
      <c r="X11" s="116"/>
      <c r="Y11" s="116"/>
      <c r="Z11" s="116"/>
    </row>
    <row r="12" spans="1:32" ht="28.5" customHeight="1" x14ac:dyDescent="0.25">
      <c r="A12" s="32" t="s">
        <v>20</v>
      </c>
      <c r="B12" s="74"/>
      <c r="C12" s="74"/>
      <c r="D12" s="75">
        <f>AD108</f>
        <v>0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0</v>
      </c>
      <c r="P12" s="76" t="s">
        <v>88</v>
      </c>
      <c r="S12" s="111" t="s">
        <v>31</v>
      </c>
      <c r="T12" s="116"/>
      <c r="U12" s="116"/>
      <c r="V12" s="116"/>
      <c r="W12" s="116"/>
      <c r="X12" s="116"/>
      <c r="Y12" s="116"/>
      <c r="Z12" s="116"/>
    </row>
    <row r="13" spans="1:32" ht="15" customHeight="1" x14ac:dyDescent="0.25">
      <c r="A13" s="32" t="s">
        <v>21</v>
      </c>
      <c r="B13" s="74"/>
      <c r="C13" s="74"/>
      <c r="D13" s="75">
        <f>AD109</f>
        <v>0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>
        <f>AB118</f>
        <v>0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0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0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0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0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/>
      <c r="Z15" s="116"/>
      <c r="AB15" s="121"/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/>
      <c r="Z16" s="116"/>
      <c r="AB16" s="121"/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/>
      <c r="Z17" s="116"/>
      <c r="AB17" s="121"/>
    </row>
    <row r="18" spans="1:28" x14ac:dyDescent="0.25">
      <c r="A18" s="65" t="str">
        <f>$S$1&amp;" ("&amp;$V$2&amp;" to "&amp;$Z$2&amp;")"</f>
        <v>Maralinga Tjarutja (2014-15 to 2018-19)</v>
      </c>
      <c r="B18" s="65"/>
      <c r="C18" s="65"/>
      <c r="D18" s="65"/>
      <c r="E18" s="65"/>
      <c r="F18" s="65"/>
      <c r="G18" s="65" t="str">
        <f>$S$1&amp;" ("&amp;$V$2&amp;" to "&amp;$Z$2&amp;")"</f>
        <v>Maralinga Tjarutja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/>
      <c r="Z18" s="116"/>
      <c r="AB18" s="121"/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/>
      <c r="Z19" s="116"/>
      <c r="AB19" s="121"/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/>
      <c r="Z20" s="116"/>
      <c r="AB20" s="121"/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/>
      <c r="Z21" s="116"/>
      <c r="AB21" s="121"/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/>
      <c r="Z22" s="116"/>
      <c r="AB22" s="121"/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/>
      <c r="Z23" s="116"/>
      <c r="AB23" s="121"/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/>
      <c r="Z24" s="116"/>
      <c r="AB24" s="121"/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/>
      <c r="Z25" s="116"/>
      <c r="AB25" s="121"/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/>
      <c r="Z26" s="116"/>
      <c r="AB26" s="121"/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/>
      <c r="Z27" s="116"/>
      <c r="AB27" s="121"/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/>
      <c r="Z28" s="116"/>
      <c r="AB28" s="121"/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/>
      <c r="Z29" s="116"/>
      <c r="AB29" s="121"/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/>
      <c r="Z30" s="116"/>
      <c r="AB30" s="121"/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/>
      <c r="Z31" s="116"/>
      <c r="AB31" s="121"/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/>
      <c r="Z32" s="116"/>
      <c r="AB32" s="121"/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/>
      <c r="Z33" s="116"/>
      <c r="AB33" s="121"/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/>
      <c r="Z34" s="124"/>
      <c r="AA34" s="125"/>
      <c r="AB34" s="126"/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/>
      <c r="AB37" s="136"/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/>
      <c r="AB38" s="136"/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/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/>
      <c r="W44" s="116"/>
      <c r="X44" s="116"/>
      <c r="Y44" s="116"/>
      <c r="Z44" s="116"/>
    </row>
    <row r="45" spans="2:32" x14ac:dyDescent="0.25">
      <c r="S45" s="119" t="s">
        <v>38</v>
      </c>
      <c r="T45" s="119"/>
      <c r="U45" s="116"/>
      <c r="V45" s="116"/>
      <c r="W45" s="116"/>
      <c r="X45" s="116"/>
      <c r="Y45" s="116"/>
      <c r="Z45" s="116"/>
    </row>
    <row r="46" spans="2:32" x14ac:dyDescent="0.25">
      <c r="S46" s="119" t="s">
        <v>39</v>
      </c>
      <c r="T46" s="119"/>
      <c r="U46" s="116"/>
      <c r="V46" s="116"/>
      <c r="W46" s="116"/>
      <c r="X46" s="116"/>
      <c r="Y46" s="116"/>
      <c r="Z46" s="116"/>
    </row>
    <row r="47" spans="2:32" x14ac:dyDescent="0.25">
      <c r="S47" s="119" t="s">
        <v>40</v>
      </c>
      <c r="T47" s="119"/>
      <c r="U47" s="116"/>
      <c r="V47" s="116"/>
      <c r="W47" s="116"/>
      <c r="X47" s="116"/>
      <c r="Y47" s="116"/>
      <c r="Z47" s="116"/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/>
      <c r="W48" s="116"/>
      <c r="X48" s="116"/>
      <c r="Y48" s="116"/>
      <c r="Z48" s="116"/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Maralinga Tjarutja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/>
      <c r="W49" s="116"/>
      <c r="X49" s="116"/>
      <c r="Y49" s="116"/>
      <c r="Z49" s="116"/>
    </row>
    <row r="50" spans="1:26" ht="15" customHeight="1" x14ac:dyDescent="0.25">
      <c r="A50" s="2"/>
      <c r="S50" s="119" t="s">
        <v>43</v>
      </c>
      <c r="T50" s="119"/>
      <c r="U50" s="116"/>
      <c r="V50" s="116"/>
      <c r="W50" s="116"/>
      <c r="X50" s="116"/>
      <c r="Y50" s="116"/>
      <c r="Z50" s="116"/>
    </row>
    <row r="51" spans="1:26" ht="15" customHeight="1" x14ac:dyDescent="0.25">
      <c r="S51" s="119" t="s">
        <v>44</v>
      </c>
      <c r="T51" s="119"/>
      <c r="U51" s="116"/>
      <c r="V51" s="116"/>
      <c r="W51" s="116"/>
      <c r="X51" s="116"/>
      <c r="Y51" s="116"/>
      <c r="Z51" s="116"/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/>
      <c r="W52" s="116"/>
      <c r="X52" s="116"/>
      <c r="Y52" s="116"/>
      <c r="Z52" s="116"/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/>
      <c r="W53" s="116"/>
      <c r="X53" s="116"/>
      <c r="Y53" s="116"/>
      <c r="Z53" s="116"/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/>
      <c r="W54" s="116"/>
      <c r="X54" s="116"/>
      <c r="Y54" s="116"/>
      <c r="Z54" s="116"/>
    </row>
    <row r="55" spans="1:26" ht="15" customHeight="1" x14ac:dyDescent="0.25">
      <c r="S55" s="119" t="s">
        <v>48</v>
      </c>
      <c r="T55" s="119"/>
      <c r="U55" s="116"/>
      <c r="V55" s="116"/>
      <c r="W55" s="116"/>
      <c r="X55" s="116"/>
      <c r="Y55" s="116"/>
      <c r="Z55" s="116"/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/>
      <c r="W56" s="116"/>
      <c r="X56" s="116"/>
      <c r="Y56" s="116"/>
      <c r="Z56" s="116"/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/>
      <c r="W57" s="116"/>
      <c r="X57" s="116"/>
      <c r="Y57" s="116"/>
      <c r="Z57" s="116"/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/>
      <c r="W58" s="116"/>
      <c r="X58" s="116"/>
      <c r="Y58" s="116"/>
      <c r="Z58" s="116"/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/>
      <c r="W59" s="116"/>
      <c r="X59" s="116"/>
      <c r="Y59" s="116"/>
      <c r="Z59" s="116"/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/>
      <c r="W60" s="116"/>
      <c r="X60" s="116"/>
      <c r="Y60" s="116"/>
      <c r="Z60" s="116"/>
    </row>
    <row r="61" spans="1:26" ht="15" customHeight="1" x14ac:dyDescent="0.25">
      <c r="S61" s="122" t="s">
        <v>54</v>
      </c>
      <c r="T61" s="122"/>
      <c r="U61" s="116"/>
      <c r="V61" s="116"/>
      <c r="W61" s="116"/>
      <c r="X61" s="116"/>
      <c r="Y61" s="116"/>
      <c r="Z61" s="116"/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/>
      <c r="W63" s="116"/>
      <c r="X63" s="116"/>
      <c r="Y63" s="116"/>
      <c r="Z63" s="116"/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Maralinga Tjarutja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/>
      <c r="W64" s="116"/>
      <c r="X64" s="116"/>
      <c r="Y64" s="116"/>
      <c r="Z64" s="116"/>
    </row>
    <row r="65" spans="19:26" x14ac:dyDescent="0.25">
      <c r="S65" s="119" t="s">
        <v>39</v>
      </c>
      <c r="T65" s="119"/>
      <c r="U65" s="116"/>
      <c r="V65" s="116"/>
      <c r="W65" s="116"/>
      <c r="X65" s="116"/>
      <c r="Y65" s="116"/>
      <c r="Z65" s="116"/>
    </row>
    <row r="66" spans="19:26" x14ac:dyDescent="0.25">
      <c r="S66" s="119" t="s">
        <v>40</v>
      </c>
      <c r="T66" s="119"/>
      <c r="U66" s="116"/>
      <c r="V66" s="116"/>
      <c r="W66" s="116"/>
      <c r="X66" s="116"/>
      <c r="Y66" s="116"/>
      <c r="Z66" s="116"/>
    </row>
    <row r="67" spans="19:26" x14ac:dyDescent="0.25">
      <c r="S67" s="119" t="s">
        <v>41</v>
      </c>
      <c r="T67" s="119"/>
      <c r="U67" s="116"/>
      <c r="V67" s="116"/>
      <c r="W67" s="116"/>
      <c r="X67" s="116"/>
      <c r="Y67" s="116"/>
      <c r="Z67" s="116"/>
    </row>
    <row r="68" spans="19:26" x14ac:dyDescent="0.25">
      <c r="S68" s="119" t="s">
        <v>42</v>
      </c>
      <c r="T68" s="119"/>
      <c r="U68" s="116"/>
      <c r="V68" s="116"/>
      <c r="W68" s="116"/>
      <c r="X68" s="116"/>
      <c r="Y68" s="116"/>
      <c r="Z68" s="116"/>
    </row>
    <row r="69" spans="19:26" x14ac:dyDescent="0.25">
      <c r="S69" s="119" t="s">
        <v>43</v>
      </c>
      <c r="T69" s="119"/>
      <c r="U69" s="116"/>
      <c r="V69" s="116"/>
      <c r="W69" s="116"/>
      <c r="X69" s="116"/>
      <c r="Y69" s="116"/>
      <c r="Z69" s="116"/>
    </row>
    <row r="70" spans="19:26" x14ac:dyDescent="0.25">
      <c r="S70" s="119" t="s">
        <v>44</v>
      </c>
      <c r="T70" s="119"/>
      <c r="U70" s="116"/>
      <c r="V70" s="116"/>
      <c r="W70" s="116"/>
      <c r="X70" s="116"/>
      <c r="Y70" s="116"/>
      <c r="Z70" s="116"/>
    </row>
    <row r="71" spans="19:26" x14ac:dyDescent="0.25">
      <c r="S71" s="119" t="s">
        <v>45</v>
      </c>
      <c r="T71" s="119"/>
      <c r="U71" s="116"/>
      <c r="V71" s="116"/>
      <c r="W71" s="116"/>
      <c r="X71" s="116"/>
      <c r="Y71" s="116"/>
      <c r="Z71" s="116"/>
    </row>
    <row r="72" spans="19:26" x14ac:dyDescent="0.25">
      <c r="S72" s="119" t="s">
        <v>46</v>
      </c>
      <c r="T72" s="119"/>
      <c r="U72" s="116"/>
      <c r="V72" s="116"/>
      <c r="W72" s="116"/>
      <c r="X72" s="116"/>
      <c r="Y72" s="116"/>
      <c r="Z72" s="116"/>
    </row>
    <row r="73" spans="19:26" x14ac:dyDescent="0.25">
      <c r="S73" s="119" t="s">
        <v>47</v>
      </c>
      <c r="T73" s="119"/>
      <c r="U73" s="116"/>
      <c r="V73" s="116"/>
      <c r="W73" s="116"/>
      <c r="X73" s="116"/>
      <c r="Y73" s="116"/>
      <c r="Z73" s="116"/>
    </row>
    <row r="74" spans="19:26" x14ac:dyDescent="0.25">
      <c r="S74" s="119" t="s">
        <v>48</v>
      </c>
      <c r="T74" s="119"/>
      <c r="U74" s="116"/>
      <c r="V74" s="116"/>
      <c r="W74" s="116"/>
      <c r="X74" s="116"/>
      <c r="Y74" s="116"/>
      <c r="Z74" s="116"/>
    </row>
    <row r="75" spans="19:26" x14ac:dyDescent="0.25">
      <c r="S75" s="119" t="s">
        <v>49</v>
      </c>
      <c r="T75" s="119"/>
      <c r="U75" s="116"/>
      <c r="V75" s="116"/>
      <c r="W75" s="116"/>
      <c r="X75" s="116"/>
      <c r="Y75" s="116"/>
      <c r="Z75" s="116"/>
    </row>
    <row r="76" spans="19:26" x14ac:dyDescent="0.25">
      <c r="S76" s="119" t="s">
        <v>50</v>
      </c>
      <c r="T76" s="119"/>
      <c r="U76" s="116"/>
      <c r="V76" s="116"/>
      <c r="W76" s="116"/>
      <c r="X76" s="116"/>
      <c r="Y76" s="116"/>
      <c r="Z76" s="116"/>
    </row>
    <row r="77" spans="19:26" x14ac:dyDescent="0.25">
      <c r="S77" s="119" t="s">
        <v>51</v>
      </c>
      <c r="T77" s="119"/>
      <c r="U77" s="116"/>
      <c r="V77" s="116"/>
      <c r="W77" s="116"/>
      <c r="X77" s="116"/>
      <c r="Y77" s="116"/>
      <c r="Z77" s="116"/>
    </row>
    <row r="78" spans="19:26" x14ac:dyDescent="0.25">
      <c r="S78" s="119" t="s">
        <v>52</v>
      </c>
      <c r="T78" s="119"/>
      <c r="U78" s="116"/>
      <c r="V78" s="116"/>
      <c r="W78" s="116"/>
      <c r="X78" s="116"/>
      <c r="Y78" s="116"/>
      <c r="Z78" s="116"/>
    </row>
    <row r="79" spans="19:26" x14ac:dyDescent="0.25">
      <c r="S79" s="119" t="s">
        <v>53</v>
      </c>
      <c r="T79" s="119"/>
      <c r="U79" s="116"/>
      <c r="V79" s="116"/>
      <c r="W79" s="116"/>
      <c r="X79" s="116"/>
      <c r="Y79" s="116"/>
      <c r="Z79" s="116"/>
    </row>
    <row r="80" spans="19:26" x14ac:dyDescent="0.25">
      <c r="S80" s="122" t="s">
        <v>54</v>
      </c>
      <c r="T80" s="122"/>
      <c r="U80" s="116"/>
      <c r="V80" s="116"/>
      <c r="W80" s="116"/>
      <c r="X80" s="116"/>
      <c r="Y80" s="116"/>
      <c r="Z80" s="116"/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Maralinga Tjarutja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/>
      <c r="W83" s="116"/>
      <c r="X83" s="116"/>
      <c r="Y83" s="116"/>
      <c r="Z83" s="116"/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/>
      <c r="W84" s="116"/>
      <c r="X84" s="116"/>
      <c r="Y84" s="116"/>
      <c r="Z84" s="116"/>
    </row>
    <row r="85" spans="1:30" ht="15" customHeight="1" x14ac:dyDescent="0.25">
      <c r="A85" s="51" t="s">
        <v>3</v>
      </c>
      <c r="B85" s="51"/>
      <c r="C85" s="101">
        <f t="shared" ref="C85:C90" si="0">AB4</f>
        <v>0</v>
      </c>
      <c r="D85" s="98">
        <f t="shared" ref="D85:D90" si="1">AD4</f>
        <v>0</v>
      </c>
      <c r="E85" s="99">
        <f t="shared" ref="E85:E90" si="2">AD4</f>
        <v>0</v>
      </c>
      <c r="F85" s="98">
        <f t="shared" ref="F85:F90" si="3">AF4</f>
        <v>0</v>
      </c>
      <c r="G85" s="99">
        <f t="shared" ref="G85:G90" si="4">AF4</f>
        <v>0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/>
      <c r="W85" s="116"/>
      <c r="X85" s="116"/>
      <c r="Y85" s="116"/>
      <c r="Z85" s="116"/>
    </row>
    <row r="86" spans="1:30" ht="15" customHeight="1" x14ac:dyDescent="0.25">
      <c r="A86" s="100" t="s">
        <v>4</v>
      </c>
      <c r="B86" s="51"/>
      <c r="C86" s="101">
        <f t="shared" si="0"/>
        <v>0</v>
      </c>
      <c r="D86" s="98">
        <f t="shared" si="1"/>
        <v>0</v>
      </c>
      <c r="E86" s="99">
        <f t="shared" si="2"/>
        <v>0</v>
      </c>
      <c r="F86" s="98">
        <f t="shared" si="3"/>
        <v>0</v>
      </c>
      <c r="G86" s="99">
        <f t="shared" si="4"/>
        <v>0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/>
      <c r="W86" s="116"/>
      <c r="X86" s="116"/>
      <c r="Y86" s="116"/>
      <c r="Z86" s="116"/>
    </row>
    <row r="87" spans="1:30" ht="15" customHeight="1" x14ac:dyDescent="0.25">
      <c r="A87" s="100" t="s">
        <v>5</v>
      </c>
      <c r="B87" s="51"/>
      <c r="C87" s="101">
        <f t="shared" si="0"/>
        <v>0</v>
      </c>
      <c r="D87" s="98">
        <f t="shared" si="1"/>
        <v>0</v>
      </c>
      <c r="E87" s="99">
        <f t="shared" si="2"/>
        <v>0</v>
      </c>
      <c r="F87" s="98">
        <f t="shared" si="3"/>
        <v>0</v>
      </c>
      <c r="G87" s="99">
        <f t="shared" si="4"/>
        <v>0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/>
      <c r="W87" s="116"/>
      <c r="X87" s="116"/>
      <c r="Y87" s="116"/>
      <c r="Z87" s="116"/>
    </row>
    <row r="88" spans="1:30" ht="15" customHeight="1" x14ac:dyDescent="0.25">
      <c r="A88" s="51" t="s">
        <v>6</v>
      </c>
      <c r="B88" s="51"/>
      <c r="C88" s="101">
        <f t="shared" si="0"/>
        <v>0</v>
      </c>
      <c r="D88" s="98">
        <f t="shared" si="1"/>
        <v>0</v>
      </c>
      <c r="E88" s="99">
        <f t="shared" si="2"/>
        <v>0</v>
      </c>
      <c r="F88" s="98">
        <f t="shared" si="3"/>
        <v>0</v>
      </c>
      <c r="G88" s="99">
        <f t="shared" si="4"/>
        <v>0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/>
      <c r="W88" s="116"/>
      <c r="X88" s="116"/>
      <c r="Y88" s="116"/>
      <c r="Z88" s="116"/>
    </row>
    <row r="89" spans="1:30" ht="15" customHeight="1" x14ac:dyDescent="0.25">
      <c r="A89" s="51" t="s">
        <v>102</v>
      </c>
      <c r="B89" s="51"/>
      <c r="C89" s="101">
        <f t="shared" si="0"/>
        <v>0</v>
      </c>
      <c r="D89" s="98">
        <f t="shared" si="1"/>
        <v>0</v>
      </c>
      <c r="E89" s="99">
        <f t="shared" si="2"/>
        <v>0</v>
      </c>
      <c r="F89" s="98">
        <f t="shared" si="3"/>
        <v>0</v>
      </c>
      <c r="G89" s="99">
        <f t="shared" si="4"/>
        <v>0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/>
      <c r="W89" s="116"/>
      <c r="X89" s="116"/>
      <c r="Y89" s="116"/>
      <c r="Z89" s="116"/>
    </row>
    <row r="90" spans="1:30" ht="15" customHeight="1" x14ac:dyDescent="0.25">
      <c r="A90" s="51" t="s">
        <v>7</v>
      </c>
      <c r="B90" s="51"/>
      <c r="C90" s="101">
        <f t="shared" si="0"/>
        <v>0</v>
      </c>
      <c r="D90" s="98">
        <f t="shared" si="1"/>
        <v>0</v>
      </c>
      <c r="E90" s="99">
        <f t="shared" si="2"/>
        <v>0</v>
      </c>
      <c r="F90" s="98">
        <f t="shared" si="3"/>
        <v>0</v>
      </c>
      <c r="G90" s="99">
        <f t="shared" si="4"/>
        <v>0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/>
      <c r="W90" s="116"/>
      <c r="X90" s="116"/>
      <c r="Y90" s="116"/>
      <c r="Z90" s="116"/>
    </row>
    <row r="91" spans="1:30" ht="15" customHeight="1" x14ac:dyDescent="0.25">
      <c r="S91" s="122" t="s">
        <v>54</v>
      </c>
      <c r="T91" s="122"/>
      <c r="U91" s="116"/>
      <c r="V91" s="116"/>
      <c r="W91" s="116"/>
      <c r="X91" s="116"/>
      <c r="Y91" s="116"/>
      <c r="Z91" s="116"/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/>
      <c r="W93" s="116"/>
      <c r="X93" s="116"/>
      <c r="Y93" s="116"/>
      <c r="Z93" s="116"/>
    </row>
    <row r="94" spans="1:30" ht="15" customHeight="1" x14ac:dyDescent="0.25">
      <c r="S94" s="119" t="s">
        <v>58</v>
      </c>
      <c r="T94" s="119"/>
      <c r="U94" s="116"/>
      <c r="V94" s="116"/>
      <c r="W94" s="116"/>
      <c r="X94" s="116"/>
      <c r="Y94" s="116"/>
      <c r="Z94" s="116"/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/>
      <c r="W95" s="116"/>
      <c r="X95" s="116"/>
      <c r="Y95" s="116"/>
      <c r="Z95" s="116"/>
    </row>
    <row r="96" spans="1:30" ht="15" customHeight="1" x14ac:dyDescent="0.25">
      <c r="S96" s="119" t="s">
        <v>192</v>
      </c>
      <c r="T96" s="119"/>
      <c r="U96" s="116"/>
      <c r="V96" s="116"/>
      <c r="W96" s="116"/>
      <c r="X96" s="116"/>
      <c r="Y96" s="116"/>
      <c r="Z96" s="116"/>
    </row>
    <row r="97" spans="1:32" ht="15" customHeight="1" x14ac:dyDescent="0.25">
      <c r="S97" s="119" t="s">
        <v>193</v>
      </c>
      <c r="T97" s="119"/>
      <c r="U97" s="116"/>
      <c r="V97" s="116"/>
      <c r="W97" s="116"/>
      <c r="X97" s="116"/>
      <c r="Y97" s="116"/>
      <c r="Z97" s="116"/>
    </row>
    <row r="98" spans="1:32" ht="15" customHeight="1" x14ac:dyDescent="0.25">
      <c r="S98" s="119" t="s">
        <v>194</v>
      </c>
      <c r="T98" s="119"/>
      <c r="U98" s="116"/>
      <c r="V98" s="116"/>
      <c r="W98" s="116"/>
      <c r="X98" s="116"/>
      <c r="Y98" s="116"/>
      <c r="Z98" s="116"/>
    </row>
    <row r="99" spans="1:32" ht="15" customHeight="1" x14ac:dyDescent="0.25">
      <c r="S99" s="119" t="s">
        <v>195</v>
      </c>
      <c r="T99" s="119"/>
      <c r="U99" s="116"/>
      <c r="V99" s="116"/>
      <c r="W99" s="116"/>
      <c r="X99" s="116"/>
      <c r="Y99" s="116"/>
      <c r="Z99" s="116"/>
    </row>
    <row r="100" spans="1:32" x14ac:dyDescent="0.25">
      <c r="A100" s="20"/>
      <c r="S100" s="119" t="s">
        <v>59</v>
      </c>
      <c r="T100" s="119"/>
      <c r="U100" s="116"/>
      <c r="V100" s="116"/>
      <c r="W100" s="116"/>
      <c r="X100" s="116"/>
      <c r="Y100" s="116"/>
      <c r="Z100" s="116"/>
    </row>
    <row r="101" spans="1:32" x14ac:dyDescent="0.25">
      <c r="S101" s="122" t="s">
        <v>54</v>
      </c>
      <c r="T101" s="122"/>
      <c r="U101" s="116"/>
      <c r="V101" s="116"/>
      <c r="W101" s="116"/>
      <c r="X101" s="116"/>
      <c r="Y101" s="116"/>
      <c r="Z101" s="116"/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/>
      <c r="W104" s="116"/>
      <c r="X104" s="116"/>
      <c r="Y104" s="116"/>
      <c r="Z104" s="116"/>
      <c r="AB104" s="113"/>
      <c r="AD104" s="134"/>
      <c r="AF104" s="113"/>
    </row>
    <row r="105" spans="1:32" x14ac:dyDescent="0.25">
      <c r="S105" s="119" t="s">
        <v>18</v>
      </c>
      <c r="T105" s="119"/>
      <c r="U105" s="116"/>
      <c r="V105" s="116"/>
      <c r="W105" s="116"/>
      <c r="X105" s="116"/>
      <c r="Y105" s="116"/>
      <c r="Z105" s="116"/>
      <c r="AB105" s="113"/>
      <c r="AD105" s="134"/>
      <c r="AF105" s="113"/>
    </row>
    <row r="106" spans="1:32" x14ac:dyDescent="0.25">
      <c r="S106" s="122" t="s">
        <v>54</v>
      </c>
      <c r="T106" s="122"/>
      <c r="U106" s="124"/>
      <c r="V106" s="124"/>
      <c r="W106" s="124"/>
      <c r="X106" s="124"/>
      <c r="Y106" s="124"/>
      <c r="Z106" s="124"/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/>
      <c r="W108" s="116"/>
      <c r="X108" s="116"/>
      <c r="Y108" s="116"/>
      <c r="Z108" s="116"/>
      <c r="AB108" s="113"/>
      <c r="AD108" s="134"/>
      <c r="AF108" s="113"/>
    </row>
    <row r="109" spans="1:32" x14ac:dyDescent="0.25">
      <c r="S109" s="119" t="s">
        <v>21</v>
      </c>
      <c r="T109" s="119"/>
      <c r="U109" s="116"/>
      <c r="V109" s="116"/>
      <c r="W109" s="116"/>
      <c r="X109" s="116"/>
      <c r="Y109" s="116"/>
      <c r="Z109" s="116"/>
      <c r="AB109" s="113"/>
      <c r="AD109" s="134"/>
      <c r="AF109" s="113"/>
    </row>
    <row r="110" spans="1:32" x14ac:dyDescent="0.25">
      <c r="S110" s="119" t="s">
        <v>22</v>
      </c>
      <c r="T110" s="119"/>
      <c r="U110" s="116"/>
      <c r="V110" s="116"/>
      <c r="W110" s="116"/>
      <c r="X110" s="116"/>
      <c r="Y110" s="116"/>
      <c r="Z110" s="116"/>
      <c r="AB110" s="113"/>
      <c r="AD110" s="134"/>
      <c r="AF110" s="113"/>
    </row>
    <row r="111" spans="1:32" x14ac:dyDescent="0.25">
      <c r="S111" s="119" t="s">
        <v>23</v>
      </c>
      <c r="T111" s="119"/>
      <c r="U111" s="116"/>
      <c r="V111" s="116"/>
      <c r="W111" s="116"/>
      <c r="X111" s="116"/>
      <c r="Y111" s="116"/>
      <c r="Z111" s="116"/>
      <c r="AB111" s="113"/>
      <c r="AD111" s="134"/>
      <c r="AF111" s="113"/>
    </row>
    <row r="112" spans="1:32" x14ac:dyDescent="0.25">
      <c r="S112" s="122" t="s">
        <v>54</v>
      </c>
      <c r="T112" s="122"/>
      <c r="U112" s="116"/>
      <c r="V112" s="116"/>
      <c r="W112" s="116"/>
      <c r="X112" s="116"/>
      <c r="Y112" s="116"/>
      <c r="Z112" s="116"/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/>
      <c r="W118" s="135"/>
      <c r="X118" s="135"/>
      <c r="Y118" s="135"/>
      <c r="Z118" s="135"/>
      <c r="AB118" s="113"/>
    </row>
    <row r="120" spans="19:32" x14ac:dyDescent="0.25">
      <c r="S120" s="105" t="s">
        <v>104</v>
      </c>
      <c r="T120" s="116"/>
      <c r="U120" s="116"/>
      <c r="V120" s="116"/>
      <c r="W120" s="116"/>
      <c r="X120" s="116"/>
      <c r="Y120" s="116"/>
      <c r="Z120" s="116"/>
      <c r="AB120" s="113"/>
    </row>
    <row r="121" spans="19:32" x14ac:dyDescent="0.25">
      <c r="S121" s="105" t="s">
        <v>105</v>
      </c>
      <c r="T121" s="116"/>
      <c r="U121" s="116"/>
      <c r="V121" s="116"/>
      <c r="W121" s="116"/>
      <c r="X121" s="116"/>
      <c r="Y121" s="116"/>
      <c r="Z121" s="116"/>
      <c r="AB121" s="113"/>
    </row>
    <row r="122" spans="19:32" x14ac:dyDescent="0.25">
      <c r="S122" s="105" t="s">
        <v>106</v>
      </c>
      <c r="T122" s="116"/>
      <c r="U122" s="116"/>
      <c r="V122" s="116"/>
      <c r="W122" s="116"/>
      <c r="X122" s="116"/>
      <c r="Y122" s="116"/>
      <c r="Z122" s="116"/>
      <c r="AB122" s="113" t="str">
        <f>TEXT(Z122,"###,###")</f>
        <v/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/>
      <c r="W124" s="116"/>
      <c r="X124" s="116"/>
      <c r="Y124" s="116"/>
      <c r="Z124" s="116"/>
      <c r="AB124" s="113"/>
      <c r="AD124" s="131"/>
    </row>
    <row r="125" spans="19:32" x14ac:dyDescent="0.25">
      <c r="S125" s="105" t="s">
        <v>108</v>
      </c>
      <c r="T125" s="116"/>
      <c r="U125" s="116"/>
      <c r="V125" s="116"/>
      <c r="W125" s="116"/>
      <c r="X125" s="116"/>
      <c r="Y125" s="116"/>
      <c r="Z125" s="116"/>
      <c r="AB125" s="113"/>
      <c r="AD125" s="131"/>
    </row>
    <row r="127" spans="19:32" x14ac:dyDescent="0.25">
      <c r="S127" s="105" t="s">
        <v>109</v>
      </c>
      <c r="T127" s="116"/>
      <c r="U127" s="116"/>
      <c r="V127" s="116"/>
      <c r="W127" s="116"/>
      <c r="X127" s="116"/>
      <c r="Y127" s="116"/>
      <c r="Z127" s="116"/>
      <c r="AB127" s="113"/>
      <c r="AD127" s="131"/>
    </row>
    <row r="128" spans="19:32" x14ac:dyDescent="0.25">
      <c r="S128" s="105" t="s">
        <v>110</v>
      </c>
      <c r="T128" s="116"/>
      <c r="U128" s="116"/>
      <c r="V128" s="116"/>
      <c r="W128" s="116"/>
      <c r="X128" s="116"/>
      <c r="Y128" s="116"/>
      <c r="Z128" s="116"/>
      <c r="AB128" s="113"/>
      <c r="AD128" s="131"/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9BA6105-D587-4E0C-87C2-F40DA9E60E7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BB6CE9D1-39BC-4F4A-A638-944C33EFF6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4FC9559A-58C1-490E-9AB9-909BDC5C35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7CF0CEC7-4A11-4A21-A28D-98017930CE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6DD33-D329-471B-A418-55452B01F21A}">
  <sheetPr codeName="Sheet9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Marion</v>
      </c>
      <c r="T1" s="103"/>
      <c r="U1" s="103"/>
      <c r="V1" s="103"/>
      <c r="W1" s="103"/>
      <c r="X1" s="103"/>
      <c r="Y1" s="104" t="str">
        <f>Y3</f>
        <v>10.32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145</v>
      </c>
      <c r="Y3" s="109" t="s">
        <v>231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10.32 Marion,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66089</v>
      </c>
      <c r="W4" s="112">
        <v>65692</v>
      </c>
      <c r="X4" s="112">
        <v>67908</v>
      </c>
      <c r="Y4" s="112">
        <v>70438</v>
      </c>
      <c r="Z4" s="112">
        <v>71970</v>
      </c>
      <c r="AB4" s="113" t="str">
        <f>TEXT(Z4,"###,###")</f>
        <v>71,970</v>
      </c>
      <c r="AD4" s="114">
        <f>Z4/Y4-1</f>
        <v>2.1749623782617356E-2</v>
      </c>
      <c r="AF4" s="114">
        <f>Z4/V4-1</f>
        <v>8.8986064246697527E-2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32958</v>
      </c>
      <c r="W5" s="112">
        <v>32632</v>
      </c>
      <c r="X5" s="112">
        <v>33814</v>
      </c>
      <c r="Y5" s="112">
        <v>34855</v>
      </c>
      <c r="Z5" s="112">
        <v>35307</v>
      </c>
      <c r="AB5" s="113" t="str">
        <f>TEXT(Z5,"###,###")</f>
        <v>35,307</v>
      </c>
      <c r="AD5" s="114">
        <f t="shared" ref="AD5:AD9" si="0">Z5/Y5-1</f>
        <v>1.2968010328503699E-2</v>
      </c>
      <c r="AF5" s="114">
        <f t="shared" ref="AF5:AF9" si="1">Z5/V5-1</f>
        <v>7.1272528672856383E-2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33130</v>
      </c>
      <c r="W6" s="112">
        <v>33060</v>
      </c>
      <c r="X6" s="112">
        <v>34094</v>
      </c>
      <c r="Y6" s="112">
        <v>35580</v>
      </c>
      <c r="Z6" s="112">
        <v>36661</v>
      </c>
      <c r="AB6" s="113" t="str">
        <f>TEXT(Z6,"###,###")</f>
        <v>36,661</v>
      </c>
      <c r="AD6" s="114">
        <f t="shared" si="0"/>
        <v>3.0382237211916907E-2</v>
      </c>
      <c r="AF6" s="114">
        <f t="shared" si="1"/>
        <v>0.10658013884696649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48175</v>
      </c>
      <c r="W7" s="112">
        <v>48243</v>
      </c>
      <c r="X7" s="112">
        <v>49049</v>
      </c>
      <c r="Y7" s="112">
        <v>50072</v>
      </c>
      <c r="Z7" s="112">
        <v>51102</v>
      </c>
      <c r="AB7" s="113" t="str">
        <f>TEXT(Z7,"###,###")</f>
        <v>51,102</v>
      </c>
      <c r="AD7" s="114">
        <f t="shared" si="0"/>
        <v>2.0570378654737098E-2</v>
      </c>
      <c r="AF7" s="114">
        <f t="shared" si="1"/>
        <v>6.0757654385054538E-2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71,970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51,102</v>
      </c>
      <c r="P8" s="69"/>
      <c r="S8" s="111" t="s">
        <v>87</v>
      </c>
      <c r="T8" s="112"/>
      <c r="U8" s="112"/>
      <c r="V8" s="112">
        <v>41096</v>
      </c>
      <c r="W8" s="112">
        <v>43055.45</v>
      </c>
      <c r="X8" s="112">
        <v>43181</v>
      </c>
      <c r="Y8" s="112">
        <v>44324.5</v>
      </c>
      <c r="Z8" s="112">
        <v>45931</v>
      </c>
      <c r="AB8" s="113" t="str">
        <f>TEXT(Z8,"$###,###")</f>
        <v>$45,931</v>
      </c>
      <c r="AD8" s="114">
        <f t="shared" si="0"/>
        <v>3.6244063666820869E-2</v>
      </c>
      <c r="AF8" s="114">
        <f t="shared" si="1"/>
        <v>0.11765135292972562</v>
      </c>
    </row>
    <row r="9" spans="1:32" x14ac:dyDescent="0.25">
      <c r="A9" s="32" t="s">
        <v>15</v>
      </c>
      <c r="B9" s="73"/>
      <c r="C9" s="74"/>
      <c r="D9" s="75">
        <f>AD104</f>
        <v>73.669584549117687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49.616453367774255</v>
      </c>
      <c r="P9" s="76" t="s">
        <v>88</v>
      </c>
      <c r="S9" s="111" t="s">
        <v>7</v>
      </c>
      <c r="T9" s="112"/>
      <c r="U9" s="112"/>
      <c r="V9" s="112">
        <v>2496455927</v>
      </c>
      <c r="W9" s="112">
        <v>2565366624</v>
      </c>
      <c r="X9" s="112">
        <v>2638544303</v>
      </c>
      <c r="Y9" s="112">
        <v>2787055434</v>
      </c>
      <c r="Z9" s="112">
        <v>2933866989</v>
      </c>
      <c r="AB9" s="113" t="str">
        <f>TEXT(Z9/1000000,"$#,###.0")&amp;" mil"</f>
        <v>$2,933.9 mil</v>
      </c>
      <c r="AD9" s="114">
        <f t="shared" si="0"/>
        <v>5.2676223518559606E-2</v>
      </c>
      <c r="AF9" s="114">
        <f t="shared" si="1"/>
        <v>0.17521281159793523</v>
      </c>
    </row>
    <row r="10" spans="1:32" x14ac:dyDescent="0.25">
      <c r="A10" s="32" t="s">
        <v>18</v>
      </c>
      <c r="B10" s="73"/>
      <c r="C10" s="74"/>
      <c r="D10" s="75">
        <f>AD105</f>
        <v>19.591496456857023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50.391374114516061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93.651911862549412</v>
      </c>
      <c r="P11" s="76" t="s">
        <v>88</v>
      </c>
      <c r="S11" s="111" t="s">
        <v>30</v>
      </c>
      <c r="T11" s="116"/>
      <c r="U11" s="116"/>
      <c r="V11" s="116">
        <v>60363</v>
      </c>
      <c r="W11" s="116">
        <v>59821</v>
      </c>
      <c r="X11" s="116">
        <v>61794</v>
      </c>
      <c r="Y11" s="116">
        <v>64058</v>
      </c>
      <c r="Z11" s="116">
        <v>65228</v>
      </c>
    </row>
    <row r="12" spans="1:32" ht="28.5" customHeight="1" x14ac:dyDescent="0.25">
      <c r="A12" s="32" t="s">
        <v>20</v>
      </c>
      <c r="B12" s="74"/>
      <c r="C12" s="74"/>
      <c r="D12" s="75">
        <f>AD108</f>
        <v>11.864665832985967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13.185393918046259</v>
      </c>
      <c r="P12" s="76" t="s">
        <v>88</v>
      </c>
      <c r="S12" s="111" t="s">
        <v>31</v>
      </c>
      <c r="T12" s="116"/>
      <c r="U12" s="116"/>
      <c r="V12" s="116">
        <v>5727</v>
      </c>
      <c r="W12" s="116">
        <v>5868</v>
      </c>
      <c r="X12" s="116">
        <v>6114</v>
      </c>
      <c r="Y12" s="116">
        <v>6382</v>
      </c>
      <c r="Z12" s="116">
        <v>6743</v>
      </c>
    </row>
    <row r="13" spans="1:32" ht="15" customHeight="1" x14ac:dyDescent="0.25">
      <c r="A13" s="32" t="s">
        <v>21</v>
      </c>
      <c r="B13" s="74"/>
      <c r="C13" s="74"/>
      <c r="D13" s="75">
        <f>AD109</f>
        <v>12.502431568709186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40.7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21.550646102542725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16.719495969319873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47.347505905238293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83.28050403068012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367</v>
      </c>
      <c r="Z15" s="116">
        <v>390</v>
      </c>
      <c r="AB15" s="121">
        <f t="shared" ref="AB15:AB34" si="2">IF(Z15="np",0,Z15/$Z$34)</f>
        <v>5.4190751445086704E-3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465</v>
      </c>
      <c r="Z16" s="116">
        <v>477</v>
      </c>
      <c r="AB16" s="121">
        <f t="shared" si="2"/>
        <v>6.6279457536682967E-3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3612</v>
      </c>
      <c r="Z17" s="116">
        <v>3619</v>
      </c>
      <c r="AB17" s="121">
        <f t="shared" si="2"/>
        <v>5.0286238328145841E-2</v>
      </c>
    </row>
    <row r="18" spans="1:28" x14ac:dyDescent="0.25">
      <c r="A18" s="65" t="str">
        <f>$S$1&amp;" ("&amp;$V$2&amp;" to "&amp;$Z$2&amp;")"</f>
        <v>Marion (2014-15 to 2018-19)</v>
      </c>
      <c r="B18" s="65"/>
      <c r="C18" s="65"/>
      <c r="D18" s="65"/>
      <c r="E18" s="65"/>
      <c r="F18" s="65"/>
      <c r="G18" s="65" t="str">
        <f>$S$1&amp;" ("&amp;$V$2&amp;" to "&amp;$Z$2&amp;")"</f>
        <v>Marion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513</v>
      </c>
      <c r="Z18" s="116">
        <v>532</v>
      </c>
      <c r="AB18" s="121">
        <f t="shared" si="2"/>
        <v>7.3921742996887509E-3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4724</v>
      </c>
      <c r="Z19" s="116">
        <v>4815</v>
      </c>
      <c r="AB19" s="121">
        <f t="shared" si="2"/>
        <v>6.6904735437972429E-2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2062</v>
      </c>
      <c r="Z20" s="116">
        <v>2170</v>
      </c>
      <c r="AB20" s="121">
        <f t="shared" si="2"/>
        <v>3.0152289906625166E-2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6272</v>
      </c>
      <c r="Z21" s="116">
        <v>6263</v>
      </c>
      <c r="AB21" s="121">
        <f t="shared" si="2"/>
        <v>8.7024788795020014E-2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5522</v>
      </c>
      <c r="Z22" s="116">
        <v>5187</v>
      </c>
      <c r="AB22" s="121">
        <f t="shared" si="2"/>
        <v>7.2073699421965315E-2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2309</v>
      </c>
      <c r="Z23" s="116">
        <v>2345</v>
      </c>
      <c r="AB23" s="121">
        <f t="shared" si="2"/>
        <v>3.2583926189417516E-2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831</v>
      </c>
      <c r="Z24" s="116">
        <v>998</v>
      </c>
      <c r="AB24" s="121">
        <f t="shared" si="2"/>
        <v>1.3867274344152957E-2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2713</v>
      </c>
      <c r="Z25" s="116">
        <v>2700</v>
      </c>
      <c r="AB25" s="121">
        <f t="shared" si="2"/>
        <v>3.7516674077367716E-2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1055</v>
      </c>
      <c r="Z26" s="116">
        <v>1083</v>
      </c>
      <c r="AB26" s="121">
        <f t="shared" si="2"/>
        <v>1.5048354824366386E-2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4528</v>
      </c>
      <c r="Z27" s="116">
        <v>4822</v>
      </c>
      <c r="AB27" s="121">
        <f t="shared" si="2"/>
        <v>6.7002000889284125E-2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6441</v>
      </c>
      <c r="Z28" s="116">
        <v>6752</v>
      </c>
      <c r="AB28" s="121">
        <f t="shared" si="2"/>
        <v>9.3819475322365495E-2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4490</v>
      </c>
      <c r="Z29" s="116">
        <v>4872</v>
      </c>
      <c r="AB29" s="121">
        <f t="shared" si="2"/>
        <v>6.7696754112939087E-2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6467</v>
      </c>
      <c r="Z30" s="116">
        <v>6341</v>
      </c>
      <c r="AB30" s="121">
        <f t="shared" si="2"/>
        <v>8.8108603823921744E-2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11045</v>
      </c>
      <c r="Z31" s="116">
        <v>11889</v>
      </c>
      <c r="AB31" s="121">
        <f t="shared" si="2"/>
        <v>0.16519842152067585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1634</v>
      </c>
      <c r="Z32" s="116">
        <v>1625</v>
      </c>
      <c r="AB32" s="121">
        <f t="shared" si="2"/>
        <v>2.2579479768786128E-2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2437</v>
      </c>
      <c r="Z33" s="116">
        <v>2689</v>
      </c>
      <c r="AB33" s="121">
        <f t="shared" si="2"/>
        <v>3.7363828368163626E-2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70438</v>
      </c>
      <c r="Z34" s="124">
        <v>71968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42563</v>
      </c>
      <c r="AB37" s="136">
        <f>Z37/Z40*100</f>
        <v>83.28050403068012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8545</v>
      </c>
      <c r="AB38" s="136">
        <f>Z38/Z40*100</f>
        <v>16.719495969319873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51108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17</v>
      </c>
      <c r="X44" s="116">
        <v>15</v>
      </c>
      <c r="Y44" s="116">
        <v>19</v>
      </c>
      <c r="Z44" s="116">
        <v>16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435</v>
      </c>
      <c r="X45" s="116">
        <v>437</v>
      </c>
      <c r="Y45" s="116">
        <v>482</v>
      </c>
      <c r="Z45" s="116">
        <v>474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1492</v>
      </c>
      <c r="X46" s="116">
        <v>1638</v>
      </c>
      <c r="Y46" s="116">
        <v>1742</v>
      </c>
      <c r="Z46" s="116">
        <v>1749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3193</v>
      </c>
      <c r="X47" s="116">
        <v>3350</v>
      </c>
      <c r="Y47" s="116">
        <v>3432</v>
      </c>
      <c r="Z47" s="116">
        <v>3265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4312</v>
      </c>
      <c r="X48" s="116">
        <v>4464</v>
      </c>
      <c r="Y48" s="116">
        <v>4614</v>
      </c>
      <c r="Z48" s="116">
        <v>4725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Marion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4274</v>
      </c>
      <c r="X49" s="116">
        <v>4495</v>
      </c>
      <c r="Y49" s="116">
        <v>4637</v>
      </c>
      <c r="Z49" s="116">
        <v>4693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3706</v>
      </c>
      <c r="X50" s="116">
        <v>3866</v>
      </c>
      <c r="Y50" s="116">
        <v>4012</v>
      </c>
      <c r="Z50" s="116">
        <v>4280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3357</v>
      </c>
      <c r="X51" s="116">
        <v>3432</v>
      </c>
      <c r="Y51" s="116">
        <v>3477</v>
      </c>
      <c r="Z51" s="116">
        <v>3560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2956</v>
      </c>
      <c r="X52" s="116">
        <v>2997</v>
      </c>
      <c r="Y52" s="116">
        <v>3278</v>
      </c>
      <c r="Z52" s="116">
        <v>3319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2871</v>
      </c>
      <c r="X53" s="116">
        <v>2867</v>
      </c>
      <c r="Y53" s="116">
        <v>2785</v>
      </c>
      <c r="Z53" s="116">
        <v>2831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2623</v>
      </c>
      <c r="X54" s="116">
        <v>2735</v>
      </c>
      <c r="Y54" s="116">
        <v>2752</v>
      </c>
      <c r="Z54" s="116">
        <v>2729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1973</v>
      </c>
      <c r="X55" s="116">
        <v>1987</v>
      </c>
      <c r="Y55" s="116">
        <v>2036</v>
      </c>
      <c r="Z55" s="116">
        <v>2072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898</v>
      </c>
      <c r="X56" s="116">
        <v>932</v>
      </c>
      <c r="Y56" s="116">
        <v>952</v>
      </c>
      <c r="Z56" s="116">
        <v>971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274</v>
      </c>
      <c r="X57" s="116">
        <v>363</v>
      </c>
      <c r="Y57" s="116">
        <v>376</v>
      </c>
      <c r="Z57" s="116">
        <v>384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129</v>
      </c>
      <c r="X58" s="116">
        <v>119</v>
      </c>
      <c r="Y58" s="116">
        <v>130</v>
      </c>
      <c r="Z58" s="116">
        <v>116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51</v>
      </c>
      <c r="X59" s="116">
        <v>59</v>
      </c>
      <c r="Y59" s="116">
        <v>65</v>
      </c>
      <c r="Z59" s="116">
        <v>63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64</v>
      </c>
      <c r="X60" s="116">
        <v>56</v>
      </c>
      <c r="Y60" s="116">
        <v>50</v>
      </c>
      <c r="Z60" s="116">
        <v>48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32632</v>
      </c>
      <c r="X61" s="116">
        <v>33814</v>
      </c>
      <c r="Y61" s="116">
        <v>34855</v>
      </c>
      <c r="Z61" s="116">
        <v>35309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13</v>
      </c>
      <c r="X63" s="116">
        <v>14</v>
      </c>
      <c r="Y63" s="116">
        <v>21</v>
      </c>
      <c r="Z63" s="116">
        <v>23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Marion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604</v>
      </c>
      <c r="X64" s="116">
        <v>582</v>
      </c>
      <c r="Y64" s="116">
        <v>628</v>
      </c>
      <c r="Z64" s="116">
        <v>591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1956</v>
      </c>
      <c r="X65" s="116">
        <v>1987</v>
      </c>
      <c r="Y65" s="116">
        <v>2034</v>
      </c>
      <c r="Z65" s="116">
        <v>2019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3524</v>
      </c>
      <c r="X66" s="116">
        <v>3670</v>
      </c>
      <c r="Y66" s="116">
        <v>3735</v>
      </c>
      <c r="Z66" s="116">
        <v>3853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4350</v>
      </c>
      <c r="X67" s="116">
        <v>4472</v>
      </c>
      <c r="Y67" s="116">
        <v>4723</v>
      </c>
      <c r="Z67" s="116">
        <v>4965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3915</v>
      </c>
      <c r="X68" s="116">
        <v>4163</v>
      </c>
      <c r="Y68" s="116">
        <v>4584</v>
      </c>
      <c r="Z68" s="116">
        <v>4755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3317</v>
      </c>
      <c r="X69" s="116">
        <v>3566</v>
      </c>
      <c r="Y69" s="116">
        <v>3801</v>
      </c>
      <c r="Z69" s="116">
        <v>4148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3065</v>
      </c>
      <c r="X70" s="116">
        <v>3099</v>
      </c>
      <c r="Y70" s="116">
        <v>3145</v>
      </c>
      <c r="Z70" s="116">
        <v>3194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3126</v>
      </c>
      <c r="X71" s="116">
        <v>3147</v>
      </c>
      <c r="Y71" s="116">
        <v>3262</v>
      </c>
      <c r="Z71" s="116">
        <v>3319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3067</v>
      </c>
      <c r="X72" s="116">
        <v>3100</v>
      </c>
      <c r="Y72" s="116">
        <v>3093</v>
      </c>
      <c r="Z72" s="116">
        <v>3111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2861</v>
      </c>
      <c r="X73" s="116">
        <v>2921</v>
      </c>
      <c r="Y73" s="116">
        <v>2974</v>
      </c>
      <c r="Z73" s="116">
        <v>2977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1956</v>
      </c>
      <c r="X74" s="116">
        <v>2025</v>
      </c>
      <c r="Y74" s="116">
        <v>2080</v>
      </c>
      <c r="Z74" s="116">
        <v>2187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789</v>
      </c>
      <c r="X75" s="116">
        <v>844</v>
      </c>
      <c r="Y75" s="116">
        <v>935</v>
      </c>
      <c r="Z75" s="116">
        <v>988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206</v>
      </c>
      <c r="X76" s="116">
        <v>227</v>
      </c>
      <c r="Y76" s="116">
        <v>272</v>
      </c>
      <c r="Z76" s="116">
        <v>283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132</v>
      </c>
      <c r="X77" s="116">
        <v>132</v>
      </c>
      <c r="Y77" s="116">
        <v>131</v>
      </c>
      <c r="Z77" s="116">
        <v>114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64</v>
      </c>
      <c r="X78" s="116">
        <v>50</v>
      </c>
      <c r="Y78" s="116">
        <v>57</v>
      </c>
      <c r="Z78" s="116">
        <v>54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107</v>
      </c>
      <c r="X79" s="116">
        <v>95</v>
      </c>
      <c r="Y79" s="116">
        <v>86</v>
      </c>
      <c r="Z79" s="116">
        <v>67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33060</v>
      </c>
      <c r="X80" s="116">
        <v>34094</v>
      </c>
      <c r="Y80" s="116">
        <v>35580</v>
      </c>
      <c r="Z80" s="116">
        <v>36656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Marion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2585</v>
      </c>
      <c r="X83" s="116">
        <v>2681</v>
      </c>
      <c r="Y83" s="116">
        <v>2829</v>
      </c>
      <c r="Z83" s="116">
        <v>2905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4032</v>
      </c>
      <c r="X84" s="116">
        <v>4098</v>
      </c>
      <c r="Y84" s="116">
        <v>4279</v>
      </c>
      <c r="Z84" s="116">
        <v>4467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71,970</v>
      </c>
      <c r="D85" s="98">
        <f t="shared" ref="D85:D90" si="4">AD4</f>
        <v>2.1749623782617356E-2</v>
      </c>
      <c r="E85" s="99">
        <f t="shared" ref="E85:E90" si="5">AD4</f>
        <v>2.1749623782617356E-2</v>
      </c>
      <c r="F85" s="98">
        <f t="shared" ref="F85:F90" si="6">AF4</f>
        <v>8.8986064246697527E-2</v>
      </c>
      <c r="G85" s="99">
        <f t="shared" ref="G85:G90" si="7">AF4</f>
        <v>8.8986064246697527E-2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4190</v>
      </c>
      <c r="X85" s="116">
        <v>4307</v>
      </c>
      <c r="Y85" s="116">
        <v>4404</v>
      </c>
      <c r="Z85" s="116">
        <v>4459</v>
      </c>
    </row>
    <row r="86" spans="1:30" ht="15" customHeight="1" x14ac:dyDescent="0.25">
      <c r="A86" s="100" t="s">
        <v>4</v>
      </c>
      <c r="B86" s="51"/>
      <c r="C86" s="101" t="str">
        <f t="shared" si="3"/>
        <v>35,307</v>
      </c>
      <c r="D86" s="98">
        <f t="shared" si="4"/>
        <v>1.2968010328503699E-2</v>
      </c>
      <c r="E86" s="99">
        <f t="shared" si="5"/>
        <v>1.2968010328503699E-2</v>
      </c>
      <c r="F86" s="98">
        <f t="shared" si="6"/>
        <v>7.1272528672856383E-2</v>
      </c>
      <c r="G86" s="99">
        <f t="shared" si="7"/>
        <v>7.1272528672856383E-2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1873</v>
      </c>
      <c r="X86" s="116">
        <v>1947</v>
      </c>
      <c r="Y86" s="116">
        <v>2108</v>
      </c>
      <c r="Z86" s="116">
        <v>2103</v>
      </c>
    </row>
    <row r="87" spans="1:30" ht="15" customHeight="1" x14ac:dyDescent="0.25">
      <c r="A87" s="100" t="s">
        <v>5</v>
      </c>
      <c r="B87" s="51"/>
      <c r="C87" s="101" t="str">
        <f t="shared" si="3"/>
        <v>36,661</v>
      </c>
      <c r="D87" s="98">
        <f t="shared" si="4"/>
        <v>3.0382237211916907E-2</v>
      </c>
      <c r="E87" s="99">
        <f t="shared" si="5"/>
        <v>3.0382237211916907E-2</v>
      </c>
      <c r="F87" s="98">
        <f t="shared" si="6"/>
        <v>0.10658013884696649</v>
      </c>
      <c r="G87" s="99">
        <f t="shared" si="7"/>
        <v>0.10658013884696649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1530</v>
      </c>
      <c r="X87" s="116">
        <v>1599</v>
      </c>
      <c r="Y87" s="116">
        <v>1613</v>
      </c>
      <c r="Z87" s="116">
        <v>1612</v>
      </c>
    </row>
    <row r="88" spans="1:30" ht="15" customHeight="1" x14ac:dyDescent="0.25">
      <c r="A88" s="51" t="s">
        <v>6</v>
      </c>
      <c r="B88" s="51"/>
      <c r="C88" s="101" t="str">
        <f t="shared" si="3"/>
        <v>51,102</v>
      </c>
      <c r="D88" s="98">
        <f t="shared" si="4"/>
        <v>2.0570378654737098E-2</v>
      </c>
      <c r="E88" s="99">
        <f t="shared" si="5"/>
        <v>2.0570378654737098E-2</v>
      </c>
      <c r="F88" s="98">
        <f t="shared" si="6"/>
        <v>6.0757654385054538E-2</v>
      </c>
      <c r="G88" s="99">
        <f t="shared" si="7"/>
        <v>6.0757654385054538E-2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1485</v>
      </c>
      <c r="X88" s="116">
        <v>1535</v>
      </c>
      <c r="Y88" s="116">
        <v>1573</v>
      </c>
      <c r="Z88" s="116">
        <v>1628</v>
      </c>
    </row>
    <row r="89" spans="1:30" ht="15" customHeight="1" x14ac:dyDescent="0.25">
      <c r="A89" s="51" t="s">
        <v>102</v>
      </c>
      <c r="B89" s="51"/>
      <c r="C89" s="101" t="str">
        <f t="shared" si="3"/>
        <v>$45,931</v>
      </c>
      <c r="D89" s="98">
        <f t="shared" si="4"/>
        <v>3.6244063666820869E-2</v>
      </c>
      <c r="E89" s="99">
        <f t="shared" si="5"/>
        <v>3.6244063666820869E-2</v>
      </c>
      <c r="F89" s="98">
        <f t="shared" si="6"/>
        <v>0.11765135292972562</v>
      </c>
      <c r="G89" s="99">
        <f t="shared" si="7"/>
        <v>0.11765135292972562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1431</v>
      </c>
      <c r="X89" s="116">
        <v>1470</v>
      </c>
      <c r="Y89" s="116">
        <v>1495</v>
      </c>
      <c r="Z89" s="116">
        <v>1518</v>
      </c>
    </row>
    <row r="90" spans="1:30" ht="15" customHeight="1" x14ac:dyDescent="0.25">
      <c r="A90" s="51" t="s">
        <v>7</v>
      </c>
      <c r="B90" s="51"/>
      <c r="C90" s="101" t="str">
        <f t="shared" si="3"/>
        <v>$2,933.9 mil</v>
      </c>
      <c r="D90" s="98">
        <f t="shared" si="4"/>
        <v>5.2676223518559606E-2</v>
      </c>
      <c r="E90" s="99">
        <f t="shared" si="5"/>
        <v>5.2676223518559606E-2</v>
      </c>
      <c r="F90" s="98">
        <f t="shared" si="6"/>
        <v>0.17521281159793523</v>
      </c>
      <c r="G90" s="99">
        <f t="shared" si="7"/>
        <v>0.17521281159793523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2238</v>
      </c>
      <c r="X90" s="116">
        <v>2304</v>
      </c>
      <c r="Y90" s="116">
        <v>2460</v>
      </c>
      <c r="Z90" s="116">
        <v>2506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24197</v>
      </c>
      <c r="X91" s="116">
        <v>24624</v>
      </c>
      <c r="Y91" s="116">
        <v>25110</v>
      </c>
      <c r="Z91" s="116">
        <v>25351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1822</v>
      </c>
      <c r="X93" s="116">
        <v>1997</v>
      </c>
      <c r="Y93" s="116">
        <v>2164</v>
      </c>
      <c r="Z93" s="116">
        <v>2251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5444</v>
      </c>
      <c r="X94" s="116">
        <v>5597</v>
      </c>
      <c r="Y94" s="116">
        <v>5823</v>
      </c>
      <c r="Z94" s="116">
        <v>6217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796</v>
      </c>
      <c r="X95" s="116">
        <v>809</v>
      </c>
      <c r="Y95" s="116">
        <v>830</v>
      </c>
      <c r="Z95" s="116">
        <v>861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3739</v>
      </c>
      <c r="X96" s="116">
        <v>3972</v>
      </c>
      <c r="Y96" s="116">
        <v>4265</v>
      </c>
      <c r="Z96" s="116">
        <v>4560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4533</v>
      </c>
      <c r="X97" s="116">
        <v>4852</v>
      </c>
      <c r="Y97" s="116">
        <v>4864</v>
      </c>
      <c r="Z97" s="116">
        <v>4910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2427</v>
      </c>
      <c r="X98" s="116">
        <v>2456</v>
      </c>
      <c r="Y98" s="116">
        <v>2486</v>
      </c>
      <c r="Z98" s="116">
        <v>2477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100</v>
      </c>
      <c r="X99" s="116">
        <v>109</v>
      </c>
      <c r="Y99" s="116">
        <v>121</v>
      </c>
      <c r="Z99" s="116">
        <v>118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1032</v>
      </c>
      <c r="X100" s="116">
        <v>1110</v>
      </c>
      <c r="Y100" s="116">
        <v>1169</v>
      </c>
      <c r="Z100" s="116">
        <v>1210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24046</v>
      </c>
      <c r="X101" s="116">
        <v>24425</v>
      </c>
      <c r="Y101" s="116">
        <v>24960</v>
      </c>
      <c r="Z101" s="116">
        <v>25752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47015</v>
      </c>
      <c r="X104" s="116">
        <v>49848</v>
      </c>
      <c r="Y104" s="116">
        <v>51555</v>
      </c>
      <c r="Z104" s="116">
        <v>53020</v>
      </c>
      <c r="AB104" s="113" t="str">
        <f>TEXT(Z104,"###,###")</f>
        <v>53,020</v>
      </c>
      <c r="AD104" s="134">
        <f>Z104/($Z$4)*100</f>
        <v>73.669584549117687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13529</v>
      </c>
      <c r="X105" s="116">
        <v>13717</v>
      </c>
      <c r="Y105" s="116">
        <v>14002</v>
      </c>
      <c r="Z105" s="116">
        <v>14100</v>
      </c>
      <c r="AB105" s="113" t="str">
        <f>TEXT(Z105,"###,###")</f>
        <v>14,100</v>
      </c>
      <c r="AD105" s="134">
        <f>Z105/($Z$4)*100</f>
        <v>19.591496456857023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60544</v>
      </c>
      <c r="X106" s="124">
        <v>63565</v>
      </c>
      <c r="Y106" s="124">
        <v>65557</v>
      </c>
      <c r="Z106" s="124">
        <v>67120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7179</v>
      </c>
      <c r="X108" s="116">
        <v>8259</v>
      </c>
      <c r="Y108" s="116">
        <v>9834</v>
      </c>
      <c r="Z108" s="116">
        <v>8539</v>
      </c>
      <c r="AB108" s="113" t="str">
        <f>TEXT(Z108,"###,###")</f>
        <v>8,539</v>
      </c>
      <c r="AD108" s="134">
        <f>Z108/($Z$4)*100</f>
        <v>11.864665832985967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8334</v>
      </c>
      <c r="X109" s="116">
        <v>9185</v>
      </c>
      <c r="Y109" s="116">
        <v>9218</v>
      </c>
      <c r="Z109" s="116">
        <v>8998</v>
      </c>
      <c r="AB109" s="113" t="str">
        <f>TEXT(Z109,"###,###")</f>
        <v>8,998</v>
      </c>
      <c r="AD109" s="134">
        <f>Z109/($Z$4)*100</f>
        <v>12.502431568709186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14003</v>
      </c>
      <c r="X110" s="116">
        <v>13998</v>
      </c>
      <c r="Y110" s="116">
        <v>14087</v>
      </c>
      <c r="Z110" s="116">
        <v>15510</v>
      </c>
      <c r="AB110" s="113" t="str">
        <f>TEXT(Z110,"###,###")</f>
        <v>15,510</v>
      </c>
      <c r="AD110" s="134">
        <f>Z110/($Z$4)*100</f>
        <v>21.550646102542725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31023</v>
      </c>
      <c r="X111" s="116">
        <v>32123</v>
      </c>
      <c r="Y111" s="116">
        <v>32421</v>
      </c>
      <c r="Z111" s="116">
        <v>34076</v>
      </c>
      <c r="AB111" s="113" t="str">
        <f>TEXT(Z111,"###,###")</f>
        <v>34,076</v>
      </c>
      <c r="AD111" s="134">
        <f>Z111/($Z$4)*100</f>
        <v>47.347505905238293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65692</v>
      </c>
      <c r="X112" s="116">
        <v>67908</v>
      </c>
      <c r="Y112" s="116">
        <v>70438</v>
      </c>
      <c r="Z112" s="116">
        <v>71964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38.729999999999997</v>
      </c>
      <c r="W118" s="135">
        <v>40.82</v>
      </c>
      <c r="X118" s="135">
        <v>40.85</v>
      </c>
      <c r="Y118" s="135">
        <v>40.78</v>
      </c>
      <c r="Z118" s="135">
        <v>40.68</v>
      </c>
      <c r="AB118" s="113" t="str">
        <f>TEXT(Z118,"##.0")</f>
        <v>40.7</v>
      </c>
    </row>
    <row r="120" spans="19:32" x14ac:dyDescent="0.25">
      <c r="S120" s="105" t="s">
        <v>104</v>
      </c>
      <c r="T120" s="116"/>
      <c r="U120" s="116"/>
      <c r="V120" s="116">
        <v>42449</v>
      </c>
      <c r="W120" s="116">
        <v>42372</v>
      </c>
      <c r="X120" s="116">
        <v>42935</v>
      </c>
      <c r="Y120" s="116">
        <v>43692</v>
      </c>
      <c r="Z120" s="116">
        <v>44365</v>
      </c>
      <c r="AB120" s="113" t="str">
        <f>TEXT(Z120,"###,###")</f>
        <v>44,365</v>
      </c>
    </row>
    <row r="121" spans="19:32" x14ac:dyDescent="0.25">
      <c r="S121" s="105" t="s">
        <v>105</v>
      </c>
      <c r="T121" s="116"/>
      <c r="U121" s="116"/>
      <c r="V121" s="116">
        <v>3043</v>
      </c>
      <c r="W121" s="116">
        <v>3067</v>
      </c>
      <c r="X121" s="116">
        <v>3106</v>
      </c>
      <c r="Y121" s="116">
        <v>3151</v>
      </c>
      <c r="Z121" s="116">
        <v>3245</v>
      </c>
      <c r="AB121" s="113" t="str">
        <f>TEXT(Z121,"###,###")</f>
        <v>3,245</v>
      </c>
    </row>
    <row r="122" spans="19:32" x14ac:dyDescent="0.25">
      <c r="S122" s="105" t="s">
        <v>106</v>
      </c>
      <c r="T122" s="116"/>
      <c r="U122" s="116"/>
      <c r="V122" s="116">
        <v>2683</v>
      </c>
      <c r="W122" s="116">
        <v>2801</v>
      </c>
      <c r="X122" s="116">
        <v>3008</v>
      </c>
      <c r="Y122" s="116">
        <v>3230</v>
      </c>
      <c r="Z122" s="116">
        <v>3493</v>
      </c>
      <c r="AB122" s="113" t="str">
        <f>TEXT(Z122,"###,###")</f>
        <v>3,493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45132</v>
      </c>
      <c r="W124" s="116">
        <v>45173</v>
      </c>
      <c r="X124" s="116">
        <v>45943</v>
      </c>
      <c r="Y124" s="116">
        <v>46922</v>
      </c>
      <c r="Z124" s="116">
        <v>47858</v>
      </c>
      <c r="AB124" s="113" t="str">
        <f>TEXT(Z124,"###,###")</f>
        <v>47,858</v>
      </c>
      <c r="AD124" s="131">
        <f>Z124/$Z$7*100</f>
        <v>93.651911862549412</v>
      </c>
    </row>
    <row r="125" spans="19:32" x14ac:dyDescent="0.25">
      <c r="S125" s="105" t="s">
        <v>108</v>
      </c>
      <c r="T125" s="116"/>
      <c r="U125" s="116"/>
      <c r="V125" s="116">
        <v>5726</v>
      </c>
      <c r="W125" s="116">
        <v>5868</v>
      </c>
      <c r="X125" s="116">
        <v>6114</v>
      </c>
      <c r="Y125" s="116">
        <v>6381</v>
      </c>
      <c r="Z125" s="116">
        <v>6738</v>
      </c>
      <c r="AB125" s="113" t="str">
        <f>TEXT(Z125,"###,###")</f>
        <v>6,738</v>
      </c>
      <c r="AD125" s="131">
        <f>Z125/$Z$7*100</f>
        <v>13.185393918046259</v>
      </c>
    </row>
    <row r="127" spans="19:32" x14ac:dyDescent="0.25">
      <c r="S127" s="105" t="s">
        <v>109</v>
      </c>
      <c r="T127" s="116"/>
      <c r="U127" s="116"/>
      <c r="V127" s="116">
        <v>24279</v>
      </c>
      <c r="W127" s="116">
        <v>24197</v>
      </c>
      <c r="X127" s="116">
        <v>24624</v>
      </c>
      <c r="Y127" s="116">
        <v>25110</v>
      </c>
      <c r="Z127" s="116">
        <v>25355</v>
      </c>
      <c r="AB127" s="113" t="str">
        <f>TEXT(Z127,"###,###")</f>
        <v>25,355</v>
      </c>
      <c r="AD127" s="131">
        <f>Z127/$Z$7*100</f>
        <v>49.616453367774255</v>
      </c>
    </row>
    <row r="128" spans="19:32" x14ac:dyDescent="0.25">
      <c r="S128" s="105" t="s">
        <v>110</v>
      </c>
      <c r="T128" s="116"/>
      <c r="U128" s="116"/>
      <c r="V128" s="116">
        <v>23895</v>
      </c>
      <c r="W128" s="116">
        <v>24046</v>
      </c>
      <c r="X128" s="116">
        <v>24425</v>
      </c>
      <c r="Y128" s="116">
        <v>24960</v>
      </c>
      <c r="Z128" s="116">
        <v>25751</v>
      </c>
      <c r="AB128" s="113" t="str">
        <f>TEXT(Z128,"###,###")</f>
        <v>25,751</v>
      </c>
      <c r="AD128" s="131">
        <f>Z128/$Z$7*100</f>
        <v>50.391374114516061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E2E770F-0B74-4CBA-A0F0-18C1EB46D3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4C63AB2B-C671-46CA-9A3A-3F5C3650C0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DE8EFEB1-78DD-41CF-828E-23D25DFD76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C0E72DD8-DDDC-4EC5-9379-34739164BC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40B47-7447-49EA-8D79-1F9F0DC94867}">
  <sheetPr codeName="Sheet9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Mid Murray</v>
      </c>
      <c r="T1" s="103"/>
      <c r="U1" s="103"/>
      <c r="V1" s="103"/>
      <c r="W1" s="103"/>
      <c r="X1" s="103"/>
      <c r="Y1" s="104" t="str">
        <f>Y3</f>
        <v>10.33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146</v>
      </c>
      <c r="Y3" s="109" t="s">
        <v>232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10.33 Mid Murray,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4846</v>
      </c>
      <c r="W4" s="112">
        <v>4900</v>
      </c>
      <c r="X4" s="112">
        <v>5314</v>
      </c>
      <c r="Y4" s="112">
        <v>6025</v>
      </c>
      <c r="Z4" s="112">
        <v>5637</v>
      </c>
      <c r="AB4" s="113" t="str">
        <f>TEXT(Z4,"###,###")</f>
        <v>5,637</v>
      </c>
      <c r="AD4" s="114">
        <f>Z4/Y4-1</f>
        <v>-6.4398340248962627E-2</v>
      </c>
      <c r="AF4" s="114">
        <f>Z4/V4-1</f>
        <v>0.16322740404457292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2673</v>
      </c>
      <c r="W5" s="112">
        <v>2672</v>
      </c>
      <c r="X5" s="112">
        <v>2839</v>
      </c>
      <c r="Y5" s="112">
        <v>3278</v>
      </c>
      <c r="Z5" s="112">
        <v>3004</v>
      </c>
      <c r="AB5" s="113" t="str">
        <f>TEXT(Z5,"###,###")</f>
        <v>3,004</v>
      </c>
      <c r="AD5" s="114">
        <f t="shared" ref="AD5:AD9" si="0">Z5/Y5-1</f>
        <v>-8.3587553386211155E-2</v>
      </c>
      <c r="AF5" s="114">
        <f t="shared" ref="AF5:AF9" si="1">Z5/V5-1</f>
        <v>0.12383090160867938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2175</v>
      </c>
      <c r="W6" s="112">
        <v>2225</v>
      </c>
      <c r="X6" s="112">
        <v>2475</v>
      </c>
      <c r="Y6" s="112">
        <v>2743</v>
      </c>
      <c r="Z6" s="112">
        <v>2635</v>
      </c>
      <c r="AB6" s="113" t="str">
        <f>TEXT(Z6,"###,###")</f>
        <v>2,635</v>
      </c>
      <c r="AD6" s="114">
        <f t="shared" si="0"/>
        <v>-3.9372949325555906E-2</v>
      </c>
      <c r="AF6" s="114">
        <f t="shared" si="1"/>
        <v>0.21149425287356327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3378</v>
      </c>
      <c r="W7" s="112">
        <v>3379</v>
      </c>
      <c r="X7" s="112">
        <v>3643</v>
      </c>
      <c r="Y7" s="112">
        <v>4110</v>
      </c>
      <c r="Z7" s="112">
        <v>3898</v>
      </c>
      <c r="AB7" s="113" t="str">
        <f>TEXT(Z7,"###,###")</f>
        <v>3,898</v>
      </c>
      <c r="AD7" s="114">
        <f t="shared" si="0"/>
        <v>-5.1581508515815111E-2</v>
      </c>
      <c r="AF7" s="114">
        <f t="shared" si="1"/>
        <v>0.15393724097098871</v>
      </c>
    </row>
    <row r="8" spans="1:32" ht="17.25" customHeight="1" x14ac:dyDescent="0.25">
      <c r="A8" s="66" t="s">
        <v>13</v>
      </c>
      <c r="B8" s="67"/>
      <c r="C8" s="31"/>
      <c r="D8" s="68" t="str">
        <f>AB4</f>
        <v>5,637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3,898</v>
      </c>
      <c r="P8" s="69"/>
      <c r="S8" s="111" t="s">
        <v>87</v>
      </c>
      <c r="T8" s="112"/>
      <c r="U8" s="112"/>
      <c r="V8" s="112">
        <v>31065.3</v>
      </c>
      <c r="W8" s="112">
        <v>33068.400000000001</v>
      </c>
      <c r="X8" s="112">
        <v>33872</v>
      </c>
      <c r="Y8" s="112">
        <v>35238.21</v>
      </c>
      <c r="Z8" s="112">
        <v>36020</v>
      </c>
      <c r="AB8" s="113" t="str">
        <f>TEXT(Z8,"$###,###")</f>
        <v>$36,020</v>
      </c>
      <c r="AD8" s="114">
        <f t="shared" si="0"/>
        <v>2.2185860178482342E-2</v>
      </c>
      <c r="AF8" s="114">
        <f t="shared" si="1"/>
        <v>0.15949306782809125</v>
      </c>
    </row>
    <row r="9" spans="1:32" x14ac:dyDescent="0.25">
      <c r="A9" s="32" t="s">
        <v>15</v>
      </c>
      <c r="B9" s="73"/>
      <c r="C9" s="74"/>
      <c r="D9" s="75">
        <f>AD104</f>
        <v>71.953166577966996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53.642893791688039</v>
      </c>
      <c r="P9" s="76" t="s">
        <v>88</v>
      </c>
      <c r="S9" s="111" t="s">
        <v>7</v>
      </c>
      <c r="T9" s="112"/>
      <c r="U9" s="112"/>
      <c r="V9" s="112">
        <v>136909052</v>
      </c>
      <c r="W9" s="112">
        <v>140554112</v>
      </c>
      <c r="X9" s="112">
        <v>155490396</v>
      </c>
      <c r="Y9" s="112">
        <v>176818206</v>
      </c>
      <c r="Z9" s="112">
        <v>168668331</v>
      </c>
      <c r="AB9" s="113" t="str">
        <f>TEXT(Z9/1000000,"$#,###.0")&amp;" mil"</f>
        <v>$168.7 mil</v>
      </c>
      <c r="AD9" s="114">
        <f t="shared" si="0"/>
        <v>-4.609183174271092E-2</v>
      </c>
      <c r="AF9" s="114">
        <f t="shared" si="1"/>
        <v>0.23197355131784869</v>
      </c>
    </row>
    <row r="10" spans="1:32" x14ac:dyDescent="0.25">
      <c r="A10" s="32" t="s">
        <v>18</v>
      </c>
      <c r="B10" s="73"/>
      <c r="C10" s="74"/>
      <c r="D10" s="75">
        <f>AD105</f>
        <v>13.09207025013305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46.382760389943563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86.557208825038472</v>
      </c>
      <c r="P11" s="76" t="s">
        <v>88</v>
      </c>
      <c r="S11" s="111" t="s">
        <v>30</v>
      </c>
      <c r="T11" s="116"/>
      <c r="U11" s="116"/>
      <c r="V11" s="116">
        <v>3980</v>
      </c>
      <c r="W11" s="116">
        <v>4049</v>
      </c>
      <c r="X11" s="116">
        <v>4392</v>
      </c>
      <c r="Y11" s="116">
        <v>4952</v>
      </c>
      <c r="Z11" s="116">
        <v>4669</v>
      </c>
    </row>
    <row r="12" spans="1:32" ht="28.5" customHeight="1" x14ac:dyDescent="0.25">
      <c r="A12" s="32" t="s">
        <v>20</v>
      </c>
      <c r="B12" s="74"/>
      <c r="C12" s="74"/>
      <c r="D12" s="75">
        <f>AD108</f>
        <v>16.32073798119567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24.781939456131351</v>
      </c>
      <c r="P12" s="76" t="s">
        <v>88</v>
      </c>
      <c r="S12" s="111" t="s">
        <v>31</v>
      </c>
      <c r="T12" s="116"/>
      <c r="U12" s="116"/>
      <c r="V12" s="116">
        <v>868</v>
      </c>
      <c r="W12" s="116">
        <v>852</v>
      </c>
      <c r="X12" s="116">
        <v>922</v>
      </c>
      <c r="Y12" s="116">
        <v>1068</v>
      </c>
      <c r="Z12" s="116">
        <v>966</v>
      </c>
    </row>
    <row r="13" spans="1:32" ht="15" customHeight="1" x14ac:dyDescent="0.25">
      <c r="A13" s="32" t="s">
        <v>21</v>
      </c>
      <c r="B13" s="74"/>
      <c r="C13" s="74"/>
      <c r="D13" s="75">
        <f>AD109</f>
        <v>17.438353734255809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45.4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24.215007982969663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16.311874839702487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27.05339719709065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83.688125160297517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756</v>
      </c>
      <c r="Z15" s="116">
        <v>795</v>
      </c>
      <c r="AB15" s="121">
        <f t="shared" ref="AB15:AB34" si="2">IF(Z15="np",0,Z15/$Z$34)</f>
        <v>0.14108251996450755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60</v>
      </c>
      <c r="Z16" s="116">
        <v>70</v>
      </c>
      <c r="AB16" s="121">
        <f t="shared" si="2"/>
        <v>1.2422360248447204E-2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535</v>
      </c>
      <c r="Z17" s="116">
        <v>429</v>
      </c>
      <c r="AB17" s="121">
        <f t="shared" si="2"/>
        <v>7.6131322094055015E-2</v>
      </c>
    </row>
    <row r="18" spans="1:28" x14ac:dyDescent="0.25">
      <c r="A18" s="65" t="str">
        <f>$S$1&amp;" ("&amp;$V$2&amp;" to "&amp;$Z$2&amp;")"</f>
        <v>Mid Murray (2014-15 to 2018-19)</v>
      </c>
      <c r="B18" s="65"/>
      <c r="C18" s="65"/>
      <c r="D18" s="65"/>
      <c r="E18" s="65"/>
      <c r="F18" s="65"/>
      <c r="G18" s="65" t="str">
        <f>$S$1&amp;" ("&amp;$V$2&amp;" to "&amp;$Z$2&amp;")"</f>
        <v>Mid Murray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48</v>
      </c>
      <c r="Z18" s="116">
        <v>42</v>
      </c>
      <c r="AB18" s="121">
        <f t="shared" si="2"/>
        <v>7.4534161490683228E-3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414</v>
      </c>
      <c r="Z19" s="116">
        <v>374</v>
      </c>
      <c r="AB19" s="121">
        <f t="shared" si="2"/>
        <v>6.6370896184560782E-2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156</v>
      </c>
      <c r="Z20" s="116">
        <v>129</v>
      </c>
      <c r="AB20" s="121">
        <f t="shared" si="2"/>
        <v>2.2892635314995562E-2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414</v>
      </c>
      <c r="Z21" s="116">
        <v>380</v>
      </c>
      <c r="AB21" s="121">
        <f t="shared" si="2"/>
        <v>6.7435669920141966E-2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349</v>
      </c>
      <c r="Z22" s="116">
        <v>305</v>
      </c>
      <c r="AB22" s="121">
        <f t="shared" si="2"/>
        <v>5.4125998225377107E-2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372</v>
      </c>
      <c r="Z23" s="116">
        <v>296</v>
      </c>
      <c r="AB23" s="121">
        <f t="shared" si="2"/>
        <v>5.2528837622005324E-2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13</v>
      </c>
      <c r="Z24" s="116">
        <v>34</v>
      </c>
      <c r="AB24" s="121">
        <f t="shared" si="2"/>
        <v>6.0337178349600708E-3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141</v>
      </c>
      <c r="Z25" s="116">
        <v>146</v>
      </c>
      <c r="AB25" s="121">
        <f t="shared" si="2"/>
        <v>2.5909494232475599E-2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178</v>
      </c>
      <c r="Z26" s="116">
        <v>131</v>
      </c>
      <c r="AB26" s="121">
        <f t="shared" si="2"/>
        <v>2.3247559893522625E-2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183</v>
      </c>
      <c r="Z27" s="116">
        <v>205</v>
      </c>
      <c r="AB27" s="121">
        <f t="shared" si="2"/>
        <v>3.6379769299023958E-2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429</v>
      </c>
      <c r="Z28" s="116">
        <v>433</v>
      </c>
      <c r="AB28" s="121">
        <f t="shared" si="2"/>
        <v>7.6841171251109133E-2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316</v>
      </c>
      <c r="Z29" s="116">
        <v>334</v>
      </c>
      <c r="AB29" s="121">
        <f t="shared" si="2"/>
        <v>5.9272404614019523E-2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262</v>
      </c>
      <c r="Z30" s="116">
        <v>247</v>
      </c>
      <c r="AB30" s="121">
        <f t="shared" si="2"/>
        <v>4.3833185448092282E-2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484</v>
      </c>
      <c r="Z31" s="116">
        <v>510</v>
      </c>
      <c r="AB31" s="121">
        <f t="shared" si="2"/>
        <v>9.0505767524401065E-2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74</v>
      </c>
      <c r="Z32" s="116">
        <v>64</v>
      </c>
      <c r="AB32" s="121">
        <f t="shared" si="2"/>
        <v>1.1357586512866016E-2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196</v>
      </c>
      <c r="Z33" s="116">
        <v>177</v>
      </c>
      <c r="AB33" s="121">
        <f t="shared" si="2"/>
        <v>3.1410825199645075E-2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6021</v>
      </c>
      <c r="Z34" s="124">
        <v>5635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3263</v>
      </c>
      <c r="AB37" s="136">
        <f>Z37/Z40*100</f>
        <v>83.688125160297517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636</v>
      </c>
      <c r="AB38" s="136">
        <f>Z38/Z40*100</f>
        <v>16.311874839702487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3899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7</v>
      </c>
      <c r="X44" s="116">
        <v>10</v>
      </c>
      <c r="Y44" s="116">
        <v>7</v>
      </c>
      <c r="Z44" s="116">
        <v>7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38</v>
      </c>
      <c r="X45" s="116">
        <v>46</v>
      </c>
      <c r="Y45" s="116">
        <v>73</v>
      </c>
      <c r="Z45" s="116">
        <v>78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150</v>
      </c>
      <c r="X46" s="116">
        <v>145</v>
      </c>
      <c r="Y46" s="116">
        <v>141</v>
      </c>
      <c r="Z46" s="116">
        <v>160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208</v>
      </c>
      <c r="X47" s="116">
        <v>210</v>
      </c>
      <c r="Y47" s="116">
        <v>209</v>
      </c>
      <c r="Z47" s="116">
        <v>213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246</v>
      </c>
      <c r="X48" s="116">
        <v>236</v>
      </c>
      <c r="Y48" s="116">
        <v>251</v>
      </c>
      <c r="Z48" s="116">
        <v>252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Mid Murray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214</v>
      </c>
      <c r="X49" s="116">
        <v>203</v>
      </c>
      <c r="Y49" s="116">
        <v>233</v>
      </c>
      <c r="Z49" s="116">
        <v>207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208</v>
      </c>
      <c r="X50" s="116">
        <v>216</v>
      </c>
      <c r="Y50" s="116">
        <v>229</v>
      </c>
      <c r="Z50" s="116">
        <v>230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245</v>
      </c>
      <c r="X51" s="116">
        <v>229</v>
      </c>
      <c r="Y51" s="116">
        <v>246</v>
      </c>
      <c r="Z51" s="116">
        <v>207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305</v>
      </c>
      <c r="X52" s="116">
        <v>314</v>
      </c>
      <c r="Y52" s="116">
        <v>374</v>
      </c>
      <c r="Z52" s="116">
        <v>337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376</v>
      </c>
      <c r="X53" s="116">
        <v>387</v>
      </c>
      <c r="Y53" s="116">
        <v>447</v>
      </c>
      <c r="Z53" s="116">
        <v>391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250</v>
      </c>
      <c r="X54" s="116">
        <v>337</v>
      </c>
      <c r="Y54" s="116">
        <v>382</v>
      </c>
      <c r="Z54" s="116">
        <v>371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239</v>
      </c>
      <c r="X55" s="116">
        <v>256</v>
      </c>
      <c r="Y55" s="116">
        <v>304</v>
      </c>
      <c r="Z55" s="116">
        <v>257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107</v>
      </c>
      <c r="X56" s="116">
        <v>161</v>
      </c>
      <c r="Y56" s="116">
        <v>211</v>
      </c>
      <c r="Z56" s="116">
        <v>179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35</v>
      </c>
      <c r="X57" s="116">
        <v>44</v>
      </c>
      <c r="Y57" s="116">
        <v>68</v>
      </c>
      <c r="Z57" s="116">
        <v>62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26</v>
      </c>
      <c r="X58" s="116">
        <v>25</v>
      </c>
      <c r="Y58" s="116">
        <v>30</v>
      </c>
      <c r="Z58" s="116">
        <v>28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20</v>
      </c>
      <c r="X59" s="116">
        <v>19</v>
      </c>
      <c r="Y59" s="116">
        <v>12</v>
      </c>
      <c r="Z59" s="116">
        <v>16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9</v>
      </c>
      <c r="Z60" s="116">
        <v>6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2671</v>
      </c>
      <c r="X61" s="116">
        <v>2839</v>
      </c>
      <c r="Y61" s="116">
        <v>3278</v>
      </c>
      <c r="Z61" s="116">
        <v>2998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4</v>
      </c>
      <c r="X63" s="116">
        <v>4</v>
      </c>
      <c r="Y63" s="116">
        <v>3</v>
      </c>
      <c r="Z63" s="116">
        <v>8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Mid Murray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45</v>
      </c>
      <c r="X64" s="116">
        <v>51</v>
      </c>
      <c r="Y64" s="116">
        <v>55</v>
      </c>
      <c r="Z64" s="116">
        <v>51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153</v>
      </c>
      <c r="X65" s="116">
        <v>155</v>
      </c>
      <c r="Y65" s="116">
        <v>193</v>
      </c>
      <c r="Z65" s="116">
        <v>157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175</v>
      </c>
      <c r="X66" s="116">
        <v>178</v>
      </c>
      <c r="Y66" s="116">
        <v>235</v>
      </c>
      <c r="Z66" s="116">
        <v>216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168</v>
      </c>
      <c r="X67" s="116">
        <v>200</v>
      </c>
      <c r="Y67" s="116">
        <v>199</v>
      </c>
      <c r="Z67" s="116">
        <v>218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181</v>
      </c>
      <c r="X68" s="116">
        <v>152</v>
      </c>
      <c r="Y68" s="116">
        <v>174</v>
      </c>
      <c r="Z68" s="116">
        <v>155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152</v>
      </c>
      <c r="X69" s="116">
        <v>184</v>
      </c>
      <c r="Y69" s="116">
        <v>210</v>
      </c>
      <c r="Z69" s="116">
        <v>230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199</v>
      </c>
      <c r="X70" s="116">
        <v>233</v>
      </c>
      <c r="Y70" s="116">
        <v>225</v>
      </c>
      <c r="Z70" s="116">
        <v>220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262</v>
      </c>
      <c r="X71" s="116">
        <v>290</v>
      </c>
      <c r="Y71" s="116">
        <v>335</v>
      </c>
      <c r="Z71" s="116">
        <v>314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274</v>
      </c>
      <c r="X72" s="116">
        <v>318</v>
      </c>
      <c r="Y72" s="116">
        <v>315</v>
      </c>
      <c r="Z72" s="116">
        <v>324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286</v>
      </c>
      <c r="X73" s="116">
        <v>324</v>
      </c>
      <c r="Y73" s="116">
        <v>333</v>
      </c>
      <c r="Z73" s="116">
        <v>315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194</v>
      </c>
      <c r="X74" s="116">
        <v>225</v>
      </c>
      <c r="Y74" s="116">
        <v>253</v>
      </c>
      <c r="Z74" s="116">
        <v>262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94</v>
      </c>
      <c r="X75" s="116">
        <v>111</v>
      </c>
      <c r="Y75" s="116">
        <v>125</v>
      </c>
      <c r="Z75" s="116">
        <v>130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19</v>
      </c>
      <c r="X76" s="116">
        <v>28</v>
      </c>
      <c r="Y76" s="116">
        <v>45</v>
      </c>
      <c r="Z76" s="116">
        <v>31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10</v>
      </c>
      <c r="X77" s="116">
        <v>18</v>
      </c>
      <c r="Y77" s="116">
        <v>23</v>
      </c>
      <c r="Z77" s="116">
        <v>13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4</v>
      </c>
      <c r="X78" s="116">
        <v>4</v>
      </c>
      <c r="Y78" s="116">
        <v>3</v>
      </c>
      <c r="Z78" s="116">
        <v>5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5</v>
      </c>
      <c r="Y79" s="116">
        <v>4</v>
      </c>
      <c r="Z79" s="116">
        <v>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2223</v>
      </c>
      <c r="X80" s="116">
        <v>2475</v>
      </c>
      <c r="Y80" s="116">
        <v>2742</v>
      </c>
      <c r="Z80" s="116">
        <v>2635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Mid Murray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152</v>
      </c>
      <c r="X83" s="116">
        <v>153</v>
      </c>
      <c r="Y83" s="116">
        <v>188</v>
      </c>
      <c r="Z83" s="116">
        <v>178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87</v>
      </c>
      <c r="X84" s="116">
        <v>95</v>
      </c>
      <c r="Y84" s="116">
        <v>96</v>
      </c>
      <c r="Z84" s="116">
        <v>93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5,637</v>
      </c>
      <c r="D85" s="98">
        <f t="shared" ref="D85:D90" si="4">AD4</f>
        <v>-6.4398340248962627E-2</v>
      </c>
      <c r="E85" s="99">
        <f t="shared" ref="E85:E90" si="5">AD4</f>
        <v>-6.4398340248962627E-2</v>
      </c>
      <c r="F85" s="98">
        <f t="shared" ref="F85:F90" si="6">AF4</f>
        <v>0.16322740404457292</v>
      </c>
      <c r="G85" s="99">
        <f t="shared" ref="G85:G90" si="7">AF4</f>
        <v>0.16322740404457292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296</v>
      </c>
      <c r="X85" s="116">
        <v>315</v>
      </c>
      <c r="Y85" s="116">
        <v>353</v>
      </c>
      <c r="Z85" s="116">
        <v>341</v>
      </c>
    </row>
    <row r="86" spans="1:30" ht="15" customHeight="1" x14ac:dyDescent="0.25">
      <c r="A86" s="100" t="s">
        <v>4</v>
      </c>
      <c r="B86" s="51"/>
      <c r="C86" s="101" t="str">
        <f t="shared" si="3"/>
        <v>3,004</v>
      </c>
      <c r="D86" s="98">
        <f t="shared" si="4"/>
        <v>-8.3587553386211155E-2</v>
      </c>
      <c r="E86" s="99">
        <f t="shared" si="5"/>
        <v>-8.3587553386211155E-2</v>
      </c>
      <c r="F86" s="98">
        <f t="shared" si="6"/>
        <v>0.12383090160867938</v>
      </c>
      <c r="G86" s="99">
        <f t="shared" si="7"/>
        <v>0.12383090160867938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68</v>
      </c>
      <c r="X86" s="116">
        <v>73</v>
      </c>
      <c r="Y86" s="116">
        <v>83</v>
      </c>
      <c r="Z86" s="116">
        <v>77</v>
      </c>
    </row>
    <row r="87" spans="1:30" ht="15" customHeight="1" x14ac:dyDescent="0.25">
      <c r="A87" s="100" t="s">
        <v>5</v>
      </c>
      <c r="B87" s="51"/>
      <c r="C87" s="101" t="str">
        <f t="shared" si="3"/>
        <v>2,635</v>
      </c>
      <c r="D87" s="98">
        <f t="shared" si="4"/>
        <v>-3.9372949325555906E-2</v>
      </c>
      <c r="E87" s="99">
        <f t="shared" si="5"/>
        <v>-3.9372949325555906E-2</v>
      </c>
      <c r="F87" s="98">
        <f t="shared" si="6"/>
        <v>0.21149425287356327</v>
      </c>
      <c r="G87" s="99">
        <f t="shared" si="7"/>
        <v>0.21149425287356327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41</v>
      </c>
      <c r="X87" s="116">
        <v>44</v>
      </c>
      <c r="Y87" s="116">
        <v>48</v>
      </c>
      <c r="Z87" s="116">
        <v>48</v>
      </c>
    </row>
    <row r="88" spans="1:30" ht="15" customHeight="1" x14ac:dyDescent="0.25">
      <c r="A88" s="51" t="s">
        <v>6</v>
      </c>
      <c r="B88" s="51"/>
      <c r="C88" s="101" t="str">
        <f t="shared" si="3"/>
        <v>3,898</v>
      </c>
      <c r="D88" s="98">
        <f t="shared" si="4"/>
        <v>-5.1581508515815111E-2</v>
      </c>
      <c r="E88" s="99">
        <f t="shared" si="5"/>
        <v>-5.1581508515815111E-2</v>
      </c>
      <c r="F88" s="98">
        <f t="shared" si="6"/>
        <v>0.15393724097098871</v>
      </c>
      <c r="G88" s="99">
        <f t="shared" si="7"/>
        <v>0.15393724097098871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54</v>
      </c>
      <c r="X88" s="116">
        <v>62</v>
      </c>
      <c r="Y88" s="116">
        <v>71</v>
      </c>
      <c r="Z88" s="116">
        <v>66</v>
      </c>
    </row>
    <row r="89" spans="1:30" ht="15" customHeight="1" x14ac:dyDescent="0.25">
      <c r="A89" s="51" t="s">
        <v>102</v>
      </c>
      <c r="B89" s="51"/>
      <c r="C89" s="101" t="str">
        <f t="shared" si="3"/>
        <v>$36,020</v>
      </c>
      <c r="D89" s="98">
        <f t="shared" si="4"/>
        <v>2.2185860178482342E-2</v>
      </c>
      <c r="E89" s="99">
        <f t="shared" si="5"/>
        <v>2.2185860178482342E-2</v>
      </c>
      <c r="F89" s="98">
        <f t="shared" si="6"/>
        <v>0.15949306782809125</v>
      </c>
      <c r="G89" s="99">
        <f t="shared" si="7"/>
        <v>0.15949306782809125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250</v>
      </c>
      <c r="X89" s="116">
        <v>271</v>
      </c>
      <c r="Y89" s="116">
        <v>314</v>
      </c>
      <c r="Z89" s="116">
        <v>305</v>
      </c>
    </row>
    <row r="90" spans="1:30" ht="15" customHeight="1" x14ac:dyDescent="0.25">
      <c r="A90" s="51" t="s">
        <v>7</v>
      </c>
      <c r="B90" s="51"/>
      <c r="C90" s="101" t="str">
        <f t="shared" si="3"/>
        <v>$168.7 mil</v>
      </c>
      <c r="D90" s="98">
        <f t="shared" si="4"/>
        <v>-4.609183174271092E-2</v>
      </c>
      <c r="E90" s="99">
        <f t="shared" si="5"/>
        <v>-4.609183174271092E-2</v>
      </c>
      <c r="F90" s="98">
        <f t="shared" si="6"/>
        <v>0.23197355131784869</v>
      </c>
      <c r="G90" s="99">
        <f t="shared" si="7"/>
        <v>0.23197355131784869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378</v>
      </c>
      <c r="X90" s="116">
        <v>417</v>
      </c>
      <c r="Y90" s="116">
        <v>461</v>
      </c>
      <c r="Z90" s="116">
        <v>464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1831</v>
      </c>
      <c r="X91" s="116">
        <v>1980</v>
      </c>
      <c r="Y91" s="116">
        <v>2247</v>
      </c>
      <c r="Z91" s="116">
        <v>2090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87</v>
      </c>
      <c r="X93" s="116">
        <v>97</v>
      </c>
      <c r="Y93" s="116">
        <v>120</v>
      </c>
      <c r="Z93" s="116">
        <v>117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180</v>
      </c>
      <c r="X94" s="116">
        <v>205</v>
      </c>
      <c r="Y94" s="116">
        <v>229</v>
      </c>
      <c r="Z94" s="116">
        <v>223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65</v>
      </c>
      <c r="X95" s="116">
        <v>77</v>
      </c>
      <c r="Y95" s="116">
        <v>86</v>
      </c>
      <c r="Z95" s="116">
        <v>84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238</v>
      </c>
      <c r="X96" s="116">
        <v>266</v>
      </c>
      <c r="Y96" s="116">
        <v>303</v>
      </c>
      <c r="Z96" s="116">
        <v>314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208</v>
      </c>
      <c r="X97" s="116">
        <v>235</v>
      </c>
      <c r="Y97" s="116">
        <v>233</v>
      </c>
      <c r="Z97" s="116">
        <v>222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170</v>
      </c>
      <c r="X98" s="116">
        <v>181</v>
      </c>
      <c r="Y98" s="116">
        <v>181</v>
      </c>
      <c r="Z98" s="116">
        <v>183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23</v>
      </c>
      <c r="X99" s="116">
        <v>32</v>
      </c>
      <c r="Y99" s="116">
        <v>23</v>
      </c>
      <c r="Z99" s="116">
        <v>31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239</v>
      </c>
      <c r="X100" s="116">
        <v>241</v>
      </c>
      <c r="Y100" s="116">
        <v>272</v>
      </c>
      <c r="Z100" s="116">
        <v>275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1550</v>
      </c>
      <c r="X101" s="116">
        <v>1663</v>
      </c>
      <c r="Y101" s="116">
        <v>1863</v>
      </c>
      <c r="Z101" s="116">
        <v>1808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3478</v>
      </c>
      <c r="X104" s="116">
        <v>3847</v>
      </c>
      <c r="Y104" s="116">
        <v>4341</v>
      </c>
      <c r="Z104" s="116">
        <v>4056</v>
      </c>
      <c r="AB104" s="113" t="str">
        <f>TEXT(Z104,"###,###")</f>
        <v>4,056</v>
      </c>
      <c r="AD104" s="134">
        <f>Z104/($Z$4)*100</f>
        <v>71.953166577966996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637</v>
      </c>
      <c r="X105" s="116">
        <v>729</v>
      </c>
      <c r="Y105" s="116">
        <v>744</v>
      </c>
      <c r="Z105" s="116">
        <v>738</v>
      </c>
      <c r="AB105" s="113" t="str">
        <f>TEXT(Z105,"###,###")</f>
        <v>738</v>
      </c>
      <c r="AD105" s="134">
        <f>Z105/($Z$4)*100</f>
        <v>13.09207025013305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4115</v>
      </c>
      <c r="X106" s="124">
        <v>4576</v>
      </c>
      <c r="Y106" s="124">
        <v>5085</v>
      </c>
      <c r="Z106" s="124">
        <v>4794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848</v>
      </c>
      <c r="X108" s="116">
        <v>1000</v>
      </c>
      <c r="Y108" s="116">
        <v>1265</v>
      </c>
      <c r="Z108" s="116">
        <v>920</v>
      </c>
      <c r="AB108" s="113" t="str">
        <f>TEXT(Z108,"###,###")</f>
        <v>920</v>
      </c>
      <c r="AD108" s="134">
        <f>Z108/($Z$4)*100</f>
        <v>16.32073798119567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1009</v>
      </c>
      <c r="X109" s="116">
        <v>1093</v>
      </c>
      <c r="Y109" s="116">
        <v>1171</v>
      </c>
      <c r="Z109" s="116">
        <v>983</v>
      </c>
      <c r="AB109" s="113" t="str">
        <f>TEXT(Z109,"###,###")</f>
        <v>983</v>
      </c>
      <c r="AD109" s="134">
        <f>Z109/($Z$4)*100</f>
        <v>17.438353734255809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942</v>
      </c>
      <c r="X110" s="116">
        <v>1071</v>
      </c>
      <c r="Y110" s="116">
        <v>1186</v>
      </c>
      <c r="Z110" s="116">
        <v>1365</v>
      </c>
      <c r="AB110" s="113" t="str">
        <f>TEXT(Z110,"###,###")</f>
        <v>1,365</v>
      </c>
      <c r="AD110" s="134">
        <f>Z110/($Z$4)*100</f>
        <v>24.215007982969663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1313</v>
      </c>
      <c r="X111" s="116">
        <v>1412</v>
      </c>
      <c r="Y111" s="116">
        <v>1464</v>
      </c>
      <c r="Z111" s="116">
        <v>1525</v>
      </c>
      <c r="AB111" s="113" t="str">
        <f>TEXT(Z111,"###,###")</f>
        <v>1,525</v>
      </c>
      <c r="AD111" s="134">
        <f>Z111/($Z$4)*100</f>
        <v>27.05339719709065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4896</v>
      </c>
      <c r="X112" s="116">
        <v>5314</v>
      </c>
      <c r="Y112" s="116">
        <v>6020</v>
      </c>
      <c r="Z112" s="116">
        <v>5639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42.44</v>
      </c>
      <c r="W118" s="135">
        <v>41.49</v>
      </c>
      <c r="X118" s="135">
        <v>45.31</v>
      </c>
      <c r="Y118" s="135">
        <v>45.75</v>
      </c>
      <c r="Z118" s="135">
        <v>45.36</v>
      </c>
      <c r="AB118" s="113" t="str">
        <f>TEXT(Z118,"##.0")</f>
        <v>45.4</v>
      </c>
    </row>
    <row r="120" spans="19:32" x14ac:dyDescent="0.25">
      <c r="S120" s="105" t="s">
        <v>104</v>
      </c>
      <c r="T120" s="116"/>
      <c r="U120" s="116"/>
      <c r="V120" s="116">
        <v>2507</v>
      </c>
      <c r="W120" s="116">
        <v>2526</v>
      </c>
      <c r="X120" s="116">
        <v>2721</v>
      </c>
      <c r="Y120" s="116">
        <v>3038</v>
      </c>
      <c r="Z120" s="116">
        <v>2934</v>
      </c>
      <c r="AB120" s="113" t="str">
        <f>TEXT(Z120,"###,###")</f>
        <v>2,934</v>
      </c>
    </row>
    <row r="121" spans="19:32" x14ac:dyDescent="0.25">
      <c r="S121" s="105" t="s">
        <v>105</v>
      </c>
      <c r="T121" s="116"/>
      <c r="U121" s="116"/>
      <c r="V121" s="116">
        <v>459</v>
      </c>
      <c r="W121" s="116">
        <v>443</v>
      </c>
      <c r="X121" s="116">
        <v>491</v>
      </c>
      <c r="Y121" s="116">
        <v>588</v>
      </c>
      <c r="Z121" s="116">
        <v>526</v>
      </c>
      <c r="AB121" s="113" t="str">
        <f>TEXT(Z121,"###,###")</f>
        <v>526</v>
      </c>
    </row>
    <row r="122" spans="19:32" x14ac:dyDescent="0.25">
      <c r="S122" s="105" t="s">
        <v>106</v>
      </c>
      <c r="T122" s="116"/>
      <c r="U122" s="116"/>
      <c r="V122" s="116">
        <v>403</v>
      </c>
      <c r="W122" s="116">
        <v>415</v>
      </c>
      <c r="X122" s="116">
        <v>431</v>
      </c>
      <c r="Y122" s="116">
        <v>484</v>
      </c>
      <c r="Z122" s="116">
        <v>440</v>
      </c>
      <c r="AB122" s="113" t="str">
        <f>TEXT(Z122,"###,###")</f>
        <v>440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2910</v>
      </c>
      <c r="W124" s="116">
        <v>2941</v>
      </c>
      <c r="X124" s="116">
        <v>3152</v>
      </c>
      <c r="Y124" s="116">
        <v>3522</v>
      </c>
      <c r="Z124" s="116">
        <v>3374</v>
      </c>
      <c r="AB124" s="113" t="str">
        <f>TEXT(Z124,"###,###")</f>
        <v>3,374</v>
      </c>
      <c r="AD124" s="131">
        <f>Z124/$Z$7*100</f>
        <v>86.557208825038472</v>
      </c>
    </row>
    <row r="125" spans="19:32" x14ac:dyDescent="0.25">
      <c r="S125" s="105" t="s">
        <v>108</v>
      </c>
      <c r="T125" s="116"/>
      <c r="U125" s="116"/>
      <c r="V125" s="116">
        <v>862</v>
      </c>
      <c r="W125" s="116">
        <v>858</v>
      </c>
      <c r="X125" s="116">
        <v>922</v>
      </c>
      <c r="Y125" s="116">
        <v>1072</v>
      </c>
      <c r="Z125" s="116">
        <v>966</v>
      </c>
      <c r="AB125" s="113" t="str">
        <f>TEXT(Z125,"###,###")</f>
        <v>966</v>
      </c>
      <c r="AD125" s="131">
        <f>Z125/$Z$7*100</f>
        <v>24.781939456131351</v>
      </c>
    </row>
    <row r="127" spans="19:32" x14ac:dyDescent="0.25">
      <c r="S127" s="105" t="s">
        <v>109</v>
      </c>
      <c r="T127" s="116"/>
      <c r="U127" s="116"/>
      <c r="V127" s="116">
        <v>1851</v>
      </c>
      <c r="W127" s="116">
        <v>1834</v>
      </c>
      <c r="X127" s="116">
        <v>1980</v>
      </c>
      <c r="Y127" s="116">
        <v>2253</v>
      </c>
      <c r="Z127" s="116">
        <v>2091</v>
      </c>
      <c r="AB127" s="113" t="str">
        <f>TEXT(Z127,"###,###")</f>
        <v>2,091</v>
      </c>
      <c r="AD127" s="131">
        <f>Z127/$Z$7*100</f>
        <v>53.642893791688039</v>
      </c>
    </row>
    <row r="128" spans="19:32" x14ac:dyDescent="0.25">
      <c r="S128" s="105" t="s">
        <v>110</v>
      </c>
      <c r="T128" s="116"/>
      <c r="U128" s="116"/>
      <c r="V128" s="116">
        <v>1525</v>
      </c>
      <c r="W128" s="116">
        <v>1546</v>
      </c>
      <c r="X128" s="116">
        <v>1663</v>
      </c>
      <c r="Y128" s="116">
        <v>1861</v>
      </c>
      <c r="Z128" s="116">
        <v>1808</v>
      </c>
      <c r="AB128" s="113" t="str">
        <f>TEXT(Z128,"###,###")</f>
        <v>1,808</v>
      </c>
      <c r="AD128" s="131">
        <f>Z128/$Z$7*100</f>
        <v>46.382760389943563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267B2B7-47DF-4E84-B67E-D25125A9B8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54DACAED-E5DE-4107-A3AB-AEE4D540CF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F3ADF34C-5FDD-4F58-A312-2EC3D3392A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CB18974B-7332-4CF6-BB7B-F8F482575E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4478C-76AA-4512-A26C-264BE8F613F8}">
  <sheetPr codeName="Sheet9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Mitcham</v>
      </c>
      <c r="T1" s="103"/>
      <c r="U1" s="103"/>
      <c r="V1" s="103"/>
      <c r="W1" s="103"/>
      <c r="X1" s="103"/>
      <c r="Y1" s="104" t="str">
        <f>Y3</f>
        <v>10.34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147</v>
      </c>
      <c r="Y3" s="109" t="s">
        <v>233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10.34 Mitcham,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49855</v>
      </c>
      <c r="W4" s="112">
        <v>48690</v>
      </c>
      <c r="X4" s="112">
        <v>49845</v>
      </c>
      <c r="Y4" s="112">
        <v>51102</v>
      </c>
      <c r="Z4" s="112">
        <v>52219</v>
      </c>
      <c r="AB4" s="113" t="str">
        <f>TEXT(Z4,"###,###")</f>
        <v>52,219</v>
      </c>
      <c r="AD4" s="114">
        <f>Z4/Y4-1</f>
        <v>2.1858244295722251E-2</v>
      </c>
      <c r="AF4" s="114">
        <f>Z4/V4-1</f>
        <v>4.741751078126577E-2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24219</v>
      </c>
      <c r="W5" s="112">
        <v>23719</v>
      </c>
      <c r="X5" s="112">
        <v>24208</v>
      </c>
      <c r="Y5" s="112">
        <v>24591</v>
      </c>
      <c r="Z5" s="112">
        <v>25288</v>
      </c>
      <c r="AB5" s="113" t="str">
        <f>TEXT(Z5,"###,###")</f>
        <v>25,288</v>
      </c>
      <c r="AD5" s="114">
        <f t="shared" ref="AD5:AD9" si="0">Z5/Y5-1</f>
        <v>2.8343702980765384E-2</v>
      </c>
      <c r="AF5" s="114">
        <f t="shared" ref="AF5:AF9" si="1">Z5/V5-1</f>
        <v>4.4138899211362936E-2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25636</v>
      </c>
      <c r="W6" s="112">
        <v>24971</v>
      </c>
      <c r="X6" s="112">
        <v>25637</v>
      </c>
      <c r="Y6" s="112">
        <v>26511</v>
      </c>
      <c r="Z6" s="112">
        <v>26929</v>
      </c>
      <c r="AB6" s="113" t="str">
        <f>TEXT(Z6,"###,###")</f>
        <v>26,929</v>
      </c>
      <c r="AD6" s="114">
        <f t="shared" si="0"/>
        <v>1.5767040096563711E-2</v>
      </c>
      <c r="AF6" s="114">
        <f t="shared" si="1"/>
        <v>5.0436885629583372E-2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36275</v>
      </c>
      <c r="W7" s="112">
        <v>35933</v>
      </c>
      <c r="X7" s="112">
        <v>36068</v>
      </c>
      <c r="Y7" s="112">
        <v>36613</v>
      </c>
      <c r="Z7" s="112">
        <v>37149</v>
      </c>
      <c r="AB7" s="113" t="str">
        <f>TEXT(Z7,"###,###")</f>
        <v>37,149</v>
      </c>
      <c r="AD7" s="114">
        <f t="shared" si="0"/>
        <v>1.4639608882091038E-2</v>
      </c>
      <c r="AF7" s="114">
        <f t="shared" si="1"/>
        <v>2.409372846312885E-2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52,219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37,149</v>
      </c>
      <c r="P8" s="69"/>
      <c r="S8" s="111" t="s">
        <v>87</v>
      </c>
      <c r="T8" s="112"/>
      <c r="U8" s="112"/>
      <c r="V8" s="112">
        <v>41076</v>
      </c>
      <c r="W8" s="112">
        <v>43137</v>
      </c>
      <c r="X8" s="112">
        <v>44165</v>
      </c>
      <c r="Y8" s="112">
        <v>45218</v>
      </c>
      <c r="Z8" s="112">
        <v>46466</v>
      </c>
      <c r="AB8" s="113" t="str">
        <f>TEXT(Z8,"$###,###")</f>
        <v>$46,466</v>
      </c>
      <c r="AD8" s="114">
        <f t="shared" si="0"/>
        <v>2.7599628466539849E-2</v>
      </c>
      <c r="AF8" s="114">
        <f t="shared" si="1"/>
        <v>0.13122017723244728</v>
      </c>
    </row>
    <row r="9" spans="1:32" x14ac:dyDescent="0.25">
      <c r="A9" s="32" t="s">
        <v>15</v>
      </c>
      <c r="B9" s="73"/>
      <c r="C9" s="74"/>
      <c r="D9" s="75">
        <f>AD104</f>
        <v>69.10128497290259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49.576031656302995</v>
      </c>
      <c r="P9" s="76" t="s">
        <v>88</v>
      </c>
      <c r="S9" s="111" t="s">
        <v>7</v>
      </c>
      <c r="T9" s="112"/>
      <c r="U9" s="112"/>
      <c r="V9" s="112">
        <v>2227293792</v>
      </c>
      <c r="W9" s="112">
        <v>2267029617</v>
      </c>
      <c r="X9" s="112">
        <v>2318727712</v>
      </c>
      <c r="Y9" s="112">
        <v>2441389360</v>
      </c>
      <c r="Z9" s="112">
        <v>2518365460</v>
      </c>
      <c r="AB9" s="113" t="str">
        <f>TEXT(Z9/1000000,"$#,###.0")&amp;" mil"</f>
        <v>$2,518.4 mil</v>
      </c>
      <c r="AD9" s="114">
        <f t="shared" si="0"/>
        <v>3.1529628686511435E-2</v>
      </c>
      <c r="AF9" s="114">
        <f t="shared" si="1"/>
        <v>0.13068400273258618</v>
      </c>
    </row>
    <row r="10" spans="1:32" x14ac:dyDescent="0.25">
      <c r="A10" s="32" t="s">
        <v>18</v>
      </c>
      <c r="B10" s="73"/>
      <c r="C10" s="74"/>
      <c r="D10" s="75">
        <f>AD105</f>
        <v>23.820831498113712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50.413200893698352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92.505854800936774</v>
      </c>
      <c r="P11" s="76" t="s">
        <v>88</v>
      </c>
      <c r="S11" s="111" t="s">
        <v>30</v>
      </c>
      <c r="T11" s="116"/>
      <c r="U11" s="116"/>
      <c r="V11" s="116">
        <v>44458</v>
      </c>
      <c r="W11" s="116">
        <v>43327</v>
      </c>
      <c r="X11" s="116">
        <v>44414</v>
      </c>
      <c r="Y11" s="116">
        <v>45562</v>
      </c>
      <c r="Z11" s="116">
        <v>46554</v>
      </c>
    </row>
    <row r="12" spans="1:32" ht="28.5" customHeight="1" x14ac:dyDescent="0.25">
      <c r="A12" s="32" t="s">
        <v>20</v>
      </c>
      <c r="B12" s="74"/>
      <c r="C12" s="74"/>
      <c r="D12" s="75">
        <f>AD108</f>
        <v>13.339972040828052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15.257476648092815</v>
      </c>
      <c r="P12" s="76" t="s">
        <v>88</v>
      </c>
      <c r="S12" s="111" t="s">
        <v>31</v>
      </c>
      <c r="T12" s="116"/>
      <c r="U12" s="116"/>
      <c r="V12" s="116">
        <v>5400</v>
      </c>
      <c r="W12" s="116">
        <v>5363</v>
      </c>
      <c r="X12" s="116">
        <v>5431</v>
      </c>
      <c r="Y12" s="116">
        <v>5541</v>
      </c>
      <c r="Z12" s="116">
        <v>5666</v>
      </c>
    </row>
    <row r="13" spans="1:32" ht="15" customHeight="1" x14ac:dyDescent="0.25">
      <c r="A13" s="32" t="s">
        <v>21</v>
      </c>
      <c r="B13" s="74"/>
      <c r="C13" s="74"/>
      <c r="D13" s="75">
        <f>AD109</f>
        <v>12.72525326030755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42.6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21.392596564468871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17.019329133688686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45.466209617189143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82.980670866311314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394</v>
      </c>
      <c r="Z15" s="116">
        <v>470</v>
      </c>
      <c r="AB15" s="121">
        <f t="shared" ref="AB15:AB34" si="2">IF(Z15="np",0,Z15/$Z$34)</f>
        <v>9.000382995021065E-3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365</v>
      </c>
      <c r="Z16" s="116">
        <v>380</v>
      </c>
      <c r="AB16" s="121">
        <f t="shared" si="2"/>
        <v>7.2769054002297974E-3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2178</v>
      </c>
      <c r="Z17" s="116">
        <v>2142</v>
      </c>
      <c r="AB17" s="121">
        <f t="shared" si="2"/>
        <v>4.1018766756032173E-2</v>
      </c>
    </row>
    <row r="18" spans="1:28" x14ac:dyDescent="0.25">
      <c r="A18" s="65" t="str">
        <f>$S$1&amp;" ("&amp;$V$2&amp;" to "&amp;$Z$2&amp;")"</f>
        <v>Mitcham (2014-15 to 2018-19)</v>
      </c>
      <c r="B18" s="65"/>
      <c r="C18" s="65"/>
      <c r="D18" s="65"/>
      <c r="E18" s="65"/>
      <c r="F18" s="65"/>
      <c r="G18" s="65" t="str">
        <f>$S$1&amp;" ("&amp;$V$2&amp;" to "&amp;$Z$2&amp;")"</f>
        <v>Mitcham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412</v>
      </c>
      <c r="Z18" s="116">
        <v>414</v>
      </c>
      <c r="AB18" s="121">
        <f t="shared" si="2"/>
        <v>7.9279969360398321E-3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2589</v>
      </c>
      <c r="Z19" s="116">
        <v>2716</v>
      </c>
      <c r="AB19" s="121">
        <f t="shared" si="2"/>
        <v>5.201072386058981E-2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1388</v>
      </c>
      <c r="Z20" s="116">
        <v>1467</v>
      </c>
      <c r="AB20" s="121">
        <f t="shared" si="2"/>
        <v>2.8092684795097665E-2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4009</v>
      </c>
      <c r="Z21" s="116">
        <v>3971</v>
      </c>
      <c r="AB21" s="121">
        <f t="shared" si="2"/>
        <v>7.6043661432401377E-2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3336</v>
      </c>
      <c r="Z22" s="116">
        <v>3460</v>
      </c>
      <c r="AB22" s="121">
        <f t="shared" si="2"/>
        <v>6.625813864419762E-2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995</v>
      </c>
      <c r="Z23" s="116">
        <v>1024</v>
      </c>
      <c r="AB23" s="121">
        <f t="shared" si="2"/>
        <v>1.960934507851398E-2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773</v>
      </c>
      <c r="Z24" s="116">
        <v>934</v>
      </c>
      <c r="AB24" s="121">
        <f t="shared" si="2"/>
        <v>1.7885867483722711E-2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1834</v>
      </c>
      <c r="Z25" s="116">
        <v>1890</v>
      </c>
      <c r="AB25" s="121">
        <f t="shared" si="2"/>
        <v>3.6193029490616625E-2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917</v>
      </c>
      <c r="Z26" s="116">
        <v>885</v>
      </c>
      <c r="AB26" s="121">
        <f t="shared" si="2"/>
        <v>1.6947529682114132E-2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4471</v>
      </c>
      <c r="Z27" s="116">
        <v>4752</v>
      </c>
      <c r="AB27" s="121">
        <f t="shared" si="2"/>
        <v>9.0999617004978939E-2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3578</v>
      </c>
      <c r="Z28" s="116">
        <v>3747</v>
      </c>
      <c r="AB28" s="121">
        <f t="shared" si="2"/>
        <v>7.1754117196476452E-2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3683</v>
      </c>
      <c r="Z29" s="116">
        <v>3942</v>
      </c>
      <c r="AB29" s="121">
        <f t="shared" si="2"/>
        <v>7.5488318651857525E-2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6720</v>
      </c>
      <c r="Z30" s="116">
        <v>6564</v>
      </c>
      <c r="AB30" s="121">
        <f t="shared" si="2"/>
        <v>0.12569896591344312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8267</v>
      </c>
      <c r="Z31" s="116">
        <v>8555</v>
      </c>
      <c r="AB31" s="121">
        <f t="shared" si="2"/>
        <v>0.16382612026043661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1200</v>
      </c>
      <c r="Z32" s="116">
        <v>1254</v>
      </c>
      <c r="AB32" s="121">
        <f t="shared" si="2"/>
        <v>2.4013787820758331E-2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1657</v>
      </c>
      <c r="Z33" s="116">
        <v>1751</v>
      </c>
      <c r="AB33" s="121">
        <f t="shared" si="2"/>
        <v>3.3531214094216777E-2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51102</v>
      </c>
      <c r="Z34" s="124">
        <v>52220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30824</v>
      </c>
      <c r="AB37" s="136">
        <f>Z37/Z40*100</f>
        <v>82.980670866311314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6322</v>
      </c>
      <c r="AB38" s="136">
        <f>Z38/Z40*100</f>
        <v>17.019329133688686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37146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9</v>
      </c>
      <c r="X44" s="116">
        <v>16</v>
      </c>
      <c r="Y44" s="116">
        <v>10</v>
      </c>
      <c r="Z44" s="116">
        <v>15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373</v>
      </c>
      <c r="X45" s="116">
        <v>357</v>
      </c>
      <c r="Y45" s="116">
        <v>362</v>
      </c>
      <c r="Z45" s="116">
        <v>438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1376</v>
      </c>
      <c r="X46" s="116">
        <v>1348</v>
      </c>
      <c r="Y46" s="116">
        <v>1467</v>
      </c>
      <c r="Z46" s="116">
        <v>1500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2040</v>
      </c>
      <c r="X47" s="116">
        <v>2218</v>
      </c>
      <c r="Y47" s="116">
        <v>2277</v>
      </c>
      <c r="Z47" s="116">
        <v>2389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2389</v>
      </c>
      <c r="X48" s="116">
        <v>2412</v>
      </c>
      <c r="Y48" s="116">
        <v>2591</v>
      </c>
      <c r="Z48" s="116">
        <v>2597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Mitcham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2413</v>
      </c>
      <c r="X49" s="116">
        <v>2331</v>
      </c>
      <c r="Y49" s="116">
        <v>2247</v>
      </c>
      <c r="Z49" s="116">
        <v>2506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2288</v>
      </c>
      <c r="X50" s="116">
        <v>2452</v>
      </c>
      <c r="Y50" s="116">
        <v>2487</v>
      </c>
      <c r="Z50" s="116">
        <v>2512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2539</v>
      </c>
      <c r="X51" s="116">
        <v>2536</v>
      </c>
      <c r="Y51" s="116">
        <v>2603</v>
      </c>
      <c r="Z51" s="116">
        <v>2717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2501</v>
      </c>
      <c r="X52" s="116">
        <v>2550</v>
      </c>
      <c r="Y52" s="116">
        <v>2661</v>
      </c>
      <c r="Z52" s="116">
        <v>2678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2362</v>
      </c>
      <c r="X53" s="116">
        <v>2355</v>
      </c>
      <c r="Y53" s="116">
        <v>2247</v>
      </c>
      <c r="Z53" s="116">
        <v>2339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2178</v>
      </c>
      <c r="X54" s="116">
        <v>2276</v>
      </c>
      <c r="Y54" s="116">
        <v>2231</v>
      </c>
      <c r="Z54" s="116">
        <v>2222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1515</v>
      </c>
      <c r="X55" s="116">
        <v>1571</v>
      </c>
      <c r="Y55" s="116">
        <v>1647</v>
      </c>
      <c r="Z55" s="116">
        <v>1656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983</v>
      </c>
      <c r="X56" s="116">
        <v>990</v>
      </c>
      <c r="Y56" s="116">
        <v>935</v>
      </c>
      <c r="Z56" s="116">
        <v>888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424</v>
      </c>
      <c r="X57" s="116">
        <v>478</v>
      </c>
      <c r="Y57" s="116">
        <v>465</v>
      </c>
      <c r="Z57" s="116">
        <v>491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156</v>
      </c>
      <c r="X58" s="116">
        <v>159</v>
      </c>
      <c r="Y58" s="116">
        <v>189</v>
      </c>
      <c r="Z58" s="116">
        <v>198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88</v>
      </c>
      <c r="X59" s="116">
        <v>96</v>
      </c>
      <c r="Y59" s="116">
        <v>87</v>
      </c>
      <c r="Z59" s="116">
        <v>81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75</v>
      </c>
      <c r="X60" s="116">
        <v>63</v>
      </c>
      <c r="Y60" s="116">
        <v>66</v>
      </c>
      <c r="Z60" s="116">
        <v>66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23719</v>
      </c>
      <c r="X61" s="116">
        <v>24208</v>
      </c>
      <c r="Y61" s="116">
        <v>24591</v>
      </c>
      <c r="Z61" s="116">
        <v>25287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17</v>
      </c>
      <c r="X63" s="116">
        <v>21</v>
      </c>
      <c r="Y63" s="116">
        <v>17</v>
      </c>
      <c r="Z63" s="116">
        <v>18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Mitcham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465</v>
      </c>
      <c r="X64" s="116">
        <v>451</v>
      </c>
      <c r="Y64" s="116">
        <v>486</v>
      </c>
      <c r="Z64" s="116">
        <v>496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1567</v>
      </c>
      <c r="X65" s="116">
        <v>1717</v>
      </c>
      <c r="Y65" s="116">
        <v>1743</v>
      </c>
      <c r="Z65" s="116">
        <v>1764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2228</v>
      </c>
      <c r="X66" s="116">
        <v>2381</v>
      </c>
      <c r="Y66" s="116">
        <v>2505</v>
      </c>
      <c r="Z66" s="116">
        <v>2637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2430</v>
      </c>
      <c r="X67" s="116">
        <v>2496</v>
      </c>
      <c r="Y67" s="116">
        <v>2640</v>
      </c>
      <c r="Z67" s="116">
        <v>2665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2365</v>
      </c>
      <c r="X68" s="116">
        <v>2408</v>
      </c>
      <c r="Y68" s="116">
        <v>2547</v>
      </c>
      <c r="Z68" s="116">
        <v>2530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2457</v>
      </c>
      <c r="X69" s="116">
        <v>2523</v>
      </c>
      <c r="Y69" s="116">
        <v>2599</v>
      </c>
      <c r="Z69" s="116">
        <v>2690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2648</v>
      </c>
      <c r="X70" s="116">
        <v>2603</v>
      </c>
      <c r="Y70" s="116">
        <v>2708</v>
      </c>
      <c r="Z70" s="116">
        <v>2715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2806</v>
      </c>
      <c r="X71" s="116">
        <v>2864</v>
      </c>
      <c r="Y71" s="116">
        <v>3008</v>
      </c>
      <c r="Z71" s="116">
        <v>3024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2637</v>
      </c>
      <c r="X72" s="116">
        <v>2723</v>
      </c>
      <c r="Y72" s="116">
        <v>2682</v>
      </c>
      <c r="Z72" s="116">
        <v>2661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2312</v>
      </c>
      <c r="X73" s="116">
        <v>2340</v>
      </c>
      <c r="Y73" s="116">
        <v>2450</v>
      </c>
      <c r="Z73" s="116">
        <v>2488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1554</v>
      </c>
      <c r="X74" s="116">
        <v>1580</v>
      </c>
      <c r="Y74" s="116">
        <v>1581</v>
      </c>
      <c r="Z74" s="116">
        <v>1705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845</v>
      </c>
      <c r="X75" s="116">
        <v>850</v>
      </c>
      <c r="Y75" s="116">
        <v>851</v>
      </c>
      <c r="Z75" s="116">
        <v>857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274</v>
      </c>
      <c r="X76" s="116">
        <v>345</v>
      </c>
      <c r="Y76" s="116">
        <v>347</v>
      </c>
      <c r="Z76" s="116">
        <v>361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163</v>
      </c>
      <c r="X77" s="116">
        <v>151</v>
      </c>
      <c r="Y77" s="116">
        <v>152</v>
      </c>
      <c r="Z77" s="116">
        <v>149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86</v>
      </c>
      <c r="X78" s="116">
        <v>89</v>
      </c>
      <c r="Y78" s="116">
        <v>82</v>
      </c>
      <c r="Z78" s="116">
        <v>82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107</v>
      </c>
      <c r="X79" s="116">
        <v>95</v>
      </c>
      <c r="Y79" s="116">
        <v>88</v>
      </c>
      <c r="Z79" s="116">
        <v>91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24971</v>
      </c>
      <c r="X80" s="116">
        <v>25637</v>
      </c>
      <c r="Y80" s="116">
        <v>26511</v>
      </c>
      <c r="Z80" s="116">
        <v>26933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Mitcham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2529</v>
      </c>
      <c r="X83" s="116">
        <v>2546</v>
      </c>
      <c r="Y83" s="116">
        <v>2611</v>
      </c>
      <c r="Z83" s="116">
        <v>2662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4485</v>
      </c>
      <c r="X84" s="116">
        <v>4593</v>
      </c>
      <c r="Y84" s="116">
        <v>4666</v>
      </c>
      <c r="Z84" s="116">
        <v>4736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52,219</v>
      </c>
      <c r="D85" s="98">
        <f t="shared" ref="D85:D90" si="4">AD4</f>
        <v>2.1858244295722251E-2</v>
      </c>
      <c r="E85" s="99">
        <f t="shared" ref="E85:E90" si="5">AD4</f>
        <v>2.1858244295722251E-2</v>
      </c>
      <c r="F85" s="98">
        <f t="shared" ref="F85:F90" si="6">AF4</f>
        <v>4.741751078126577E-2</v>
      </c>
      <c r="G85" s="99">
        <f t="shared" ref="G85:G90" si="7">AF4</f>
        <v>4.741751078126577E-2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2040</v>
      </c>
      <c r="X85" s="116">
        <v>2049</v>
      </c>
      <c r="Y85" s="116">
        <v>2121</v>
      </c>
      <c r="Z85" s="116">
        <v>2168</v>
      </c>
    </row>
    <row r="86" spans="1:30" ht="15" customHeight="1" x14ac:dyDescent="0.25">
      <c r="A86" s="100" t="s">
        <v>4</v>
      </c>
      <c r="B86" s="51"/>
      <c r="C86" s="101" t="str">
        <f t="shared" si="3"/>
        <v>25,288</v>
      </c>
      <c r="D86" s="98">
        <f t="shared" si="4"/>
        <v>2.8343702980765384E-2</v>
      </c>
      <c r="E86" s="99">
        <f t="shared" si="5"/>
        <v>2.8343702980765384E-2</v>
      </c>
      <c r="F86" s="98">
        <f t="shared" si="6"/>
        <v>4.4138899211362936E-2</v>
      </c>
      <c r="G86" s="99">
        <f t="shared" si="7"/>
        <v>4.4138899211362936E-2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1176</v>
      </c>
      <c r="X86" s="116">
        <v>1231</v>
      </c>
      <c r="Y86" s="116">
        <v>1300</v>
      </c>
      <c r="Z86" s="116">
        <v>1331</v>
      </c>
    </row>
    <row r="87" spans="1:30" ht="15" customHeight="1" x14ac:dyDescent="0.25">
      <c r="A87" s="100" t="s">
        <v>5</v>
      </c>
      <c r="B87" s="51"/>
      <c r="C87" s="101" t="str">
        <f t="shared" si="3"/>
        <v>26,929</v>
      </c>
      <c r="D87" s="98">
        <f t="shared" si="4"/>
        <v>1.5767040096563711E-2</v>
      </c>
      <c r="E87" s="99">
        <f t="shared" si="5"/>
        <v>1.5767040096563711E-2</v>
      </c>
      <c r="F87" s="98">
        <f t="shared" si="6"/>
        <v>5.0436885629583372E-2</v>
      </c>
      <c r="G87" s="99">
        <f t="shared" si="7"/>
        <v>5.0436885629583372E-2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1073</v>
      </c>
      <c r="X87" s="116">
        <v>1079</v>
      </c>
      <c r="Y87" s="116">
        <v>1097</v>
      </c>
      <c r="Z87" s="116">
        <v>1103</v>
      </c>
    </row>
    <row r="88" spans="1:30" ht="15" customHeight="1" x14ac:dyDescent="0.25">
      <c r="A88" s="51" t="s">
        <v>6</v>
      </c>
      <c r="B88" s="51"/>
      <c r="C88" s="101" t="str">
        <f t="shared" si="3"/>
        <v>37,149</v>
      </c>
      <c r="D88" s="98">
        <f t="shared" si="4"/>
        <v>1.4639608882091038E-2</v>
      </c>
      <c r="E88" s="99">
        <f t="shared" si="5"/>
        <v>1.4639608882091038E-2</v>
      </c>
      <c r="F88" s="98">
        <f t="shared" si="6"/>
        <v>2.409372846312885E-2</v>
      </c>
      <c r="G88" s="99">
        <f t="shared" si="7"/>
        <v>2.409372846312885E-2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985</v>
      </c>
      <c r="X88" s="116">
        <v>954</v>
      </c>
      <c r="Y88" s="116">
        <v>1031</v>
      </c>
      <c r="Z88" s="116">
        <v>1044</v>
      </c>
    </row>
    <row r="89" spans="1:30" ht="15" customHeight="1" x14ac:dyDescent="0.25">
      <c r="A89" s="51" t="s">
        <v>102</v>
      </c>
      <c r="B89" s="51"/>
      <c r="C89" s="101" t="str">
        <f t="shared" si="3"/>
        <v>$46,466</v>
      </c>
      <c r="D89" s="98">
        <f t="shared" si="4"/>
        <v>2.7599628466539849E-2</v>
      </c>
      <c r="E89" s="99">
        <f t="shared" si="5"/>
        <v>2.7599628466539849E-2</v>
      </c>
      <c r="F89" s="98">
        <f t="shared" si="6"/>
        <v>0.13122017723244728</v>
      </c>
      <c r="G89" s="99">
        <f t="shared" si="7"/>
        <v>0.13122017723244728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543</v>
      </c>
      <c r="X89" s="116">
        <v>562</v>
      </c>
      <c r="Y89" s="116">
        <v>578</v>
      </c>
      <c r="Z89" s="116">
        <v>577</v>
      </c>
    </row>
    <row r="90" spans="1:30" ht="15" customHeight="1" x14ac:dyDescent="0.25">
      <c r="A90" s="51" t="s">
        <v>7</v>
      </c>
      <c r="B90" s="51"/>
      <c r="C90" s="101" t="str">
        <f t="shared" si="3"/>
        <v>$2,518.4 mil</v>
      </c>
      <c r="D90" s="98">
        <f t="shared" si="4"/>
        <v>3.1529628686511435E-2</v>
      </c>
      <c r="E90" s="99">
        <f t="shared" si="5"/>
        <v>3.1529628686511435E-2</v>
      </c>
      <c r="F90" s="98">
        <f t="shared" si="6"/>
        <v>0.13068400273258618</v>
      </c>
      <c r="G90" s="99">
        <f t="shared" si="7"/>
        <v>0.13068400273258618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1117</v>
      </c>
      <c r="X90" s="116">
        <v>1108</v>
      </c>
      <c r="Y90" s="116">
        <v>1201</v>
      </c>
      <c r="Z90" s="116">
        <v>1242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17892</v>
      </c>
      <c r="X91" s="116">
        <v>17847</v>
      </c>
      <c r="Y91" s="116">
        <v>18127</v>
      </c>
      <c r="Z91" s="116">
        <v>18419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1471</v>
      </c>
      <c r="X93" s="116">
        <v>1546</v>
      </c>
      <c r="Y93" s="116">
        <v>1611</v>
      </c>
      <c r="Z93" s="116">
        <v>1634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5796</v>
      </c>
      <c r="X94" s="116">
        <v>5887</v>
      </c>
      <c r="Y94" s="116">
        <v>6033</v>
      </c>
      <c r="Z94" s="116">
        <v>6108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424</v>
      </c>
      <c r="X95" s="116">
        <v>438</v>
      </c>
      <c r="Y95" s="116">
        <v>455</v>
      </c>
      <c r="Z95" s="116">
        <v>461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2013</v>
      </c>
      <c r="X96" s="116">
        <v>2159</v>
      </c>
      <c r="Y96" s="116">
        <v>2295</v>
      </c>
      <c r="Z96" s="116">
        <v>2392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3102</v>
      </c>
      <c r="X97" s="116">
        <v>3206</v>
      </c>
      <c r="Y97" s="116">
        <v>3208</v>
      </c>
      <c r="Z97" s="116">
        <v>3228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1397</v>
      </c>
      <c r="X98" s="116">
        <v>1429</v>
      </c>
      <c r="Y98" s="116">
        <v>1502</v>
      </c>
      <c r="Z98" s="116">
        <v>1506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45</v>
      </c>
      <c r="X99" s="116">
        <v>56</v>
      </c>
      <c r="Y99" s="116">
        <v>65</v>
      </c>
      <c r="Z99" s="116">
        <v>64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430</v>
      </c>
      <c r="X100" s="116">
        <v>496</v>
      </c>
      <c r="Y100" s="116">
        <v>504</v>
      </c>
      <c r="Z100" s="116">
        <v>542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18041</v>
      </c>
      <c r="X101" s="116">
        <v>18221</v>
      </c>
      <c r="Y101" s="116">
        <v>18486</v>
      </c>
      <c r="Z101" s="116">
        <v>18734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32355</v>
      </c>
      <c r="X104" s="116">
        <v>34184</v>
      </c>
      <c r="Y104" s="116">
        <v>34928</v>
      </c>
      <c r="Z104" s="116">
        <v>36084</v>
      </c>
      <c r="AB104" s="113" t="str">
        <f>TEXT(Z104,"###,###")</f>
        <v>36,084</v>
      </c>
      <c r="AD104" s="134">
        <f>Z104/($Z$4)*100</f>
        <v>69.10128497290259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12058</v>
      </c>
      <c r="X105" s="116">
        <v>12208</v>
      </c>
      <c r="Y105" s="116">
        <v>12420</v>
      </c>
      <c r="Z105" s="116">
        <v>12439</v>
      </c>
      <c r="AB105" s="113" t="str">
        <f>TEXT(Z105,"###,###")</f>
        <v>12,439</v>
      </c>
      <c r="AD105" s="134">
        <f>Z105/($Z$4)*100</f>
        <v>23.820831498113712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44413</v>
      </c>
      <c r="X106" s="124">
        <v>46392</v>
      </c>
      <c r="Y106" s="124">
        <v>47348</v>
      </c>
      <c r="Z106" s="124">
        <v>48523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6214</v>
      </c>
      <c r="X108" s="116">
        <v>6873</v>
      </c>
      <c r="Y108" s="116">
        <v>7962</v>
      </c>
      <c r="Z108" s="116">
        <v>6966</v>
      </c>
      <c r="AB108" s="113" t="str">
        <f>TEXT(Z108,"###,###")</f>
        <v>6,966</v>
      </c>
      <c r="AD108" s="134">
        <f>Z108/($Z$4)*100</f>
        <v>13.339972040828052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6261</v>
      </c>
      <c r="X109" s="116">
        <v>6714</v>
      </c>
      <c r="Y109" s="116">
        <v>6499</v>
      </c>
      <c r="Z109" s="116">
        <v>6645</v>
      </c>
      <c r="AB109" s="113" t="str">
        <f>TEXT(Z109,"###,###")</f>
        <v>6,645</v>
      </c>
      <c r="AD109" s="134">
        <f>Z109/($Z$4)*100</f>
        <v>12.72525326030755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10057</v>
      </c>
      <c r="X110" s="116">
        <v>10206</v>
      </c>
      <c r="Y110" s="116">
        <v>10444</v>
      </c>
      <c r="Z110" s="116">
        <v>11171</v>
      </c>
      <c r="AB110" s="113" t="str">
        <f>TEXT(Z110,"###,###")</f>
        <v>11,171</v>
      </c>
      <c r="AD110" s="134">
        <f>Z110/($Z$4)*100</f>
        <v>21.392596564468871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21886</v>
      </c>
      <c r="X111" s="116">
        <v>22599</v>
      </c>
      <c r="Y111" s="116">
        <v>22444</v>
      </c>
      <c r="Z111" s="116">
        <v>23742</v>
      </c>
      <c r="AB111" s="113" t="str">
        <f>TEXT(Z111,"###,###")</f>
        <v>23,742</v>
      </c>
      <c r="AD111" s="134">
        <f>Z111/($Z$4)*100</f>
        <v>45.466209617189143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48690</v>
      </c>
      <c r="X112" s="116">
        <v>49845</v>
      </c>
      <c r="Y112" s="116">
        <v>51102</v>
      </c>
      <c r="Z112" s="116">
        <v>52223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43.79</v>
      </c>
      <c r="W118" s="135">
        <v>44.85</v>
      </c>
      <c r="X118" s="135">
        <v>42.87</v>
      </c>
      <c r="Y118" s="135">
        <v>42.73</v>
      </c>
      <c r="Z118" s="135">
        <v>42.58</v>
      </c>
      <c r="AB118" s="113" t="str">
        <f>TEXT(Z118,"##.0")</f>
        <v>42.6</v>
      </c>
    </row>
    <row r="120" spans="19:32" x14ac:dyDescent="0.25">
      <c r="S120" s="105" t="s">
        <v>104</v>
      </c>
      <c r="T120" s="116"/>
      <c r="U120" s="116"/>
      <c r="V120" s="116">
        <v>30878</v>
      </c>
      <c r="W120" s="116">
        <v>30570</v>
      </c>
      <c r="X120" s="116">
        <v>30637</v>
      </c>
      <c r="Y120" s="116">
        <v>31073</v>
      </c>
      <c r="Z120" s="116">
        <v>31481</v>
      </c>
      <c r="AB120" s="113" t="str">
        <f>TEXT(Z120,"###,###")</f>
        <v>31,481</v>
      </c>
    </row>
    <row r="121" spans="19:32" x14ac:dyDescent="0.25">
      <c r="S121" s="105" t="s">
        <v>105</v>
      </c>
      <c r="T121" s="116"/>
      <c r="U121" s="116"/>
      <c r="V121" s="116">
        <v>2831</v>
      </c>
      <c r="W121" s="116">
        <v>2774</v>
      </c>
      <c r="X121" s="116">
        <v>2735</v>
      </c>
      <c r="Y121" s="116">
        <v>2759</v>
      </c>
      <c r="Z121" s="116">
        <v>2784</v>
      </c>
      <c r="AB121" s="113" t="str">
        <f>TEXT(Z121,"###,###")</f>
        <v>2,784</v>
      </c>
    </row>
    <row r="122" spans="19:32" x14ac:dyDescent="0.25">
      <c r="S122" s="105" t="s">
        <v>106</v>
      </c>
      <c r="T122" s="116"/>
      <c r="U122" s="116"/>
      <c r="V122" s="116">
        <v>2568</v>
      </c>
      <c r="W122" s="116">
        <v>2590</v>
      </c>
      <c r="X122" s="116">
        <v>2696</v>
      </c>
      <c r="Y122" s="116">
        <v>2779</v>
      </c>
      <c r="Z122" s="116">
        <v>2884</v>
      </c>
      <c r="AB122" s="113" t="str">
        <f>TEXT(Z122,"###,###")</f>
        <v>2,884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33446</v>
      </c>
      <c r="W124" s="116">
        <v>33160</v>
      </c>
      <c r="X124" s="116">
        <v>33333</v>
      </c>
      <c r="Y124" s="116">
        <v>33852</v>
      </c>
      <c r="Z124" s="116">
        <v>34365</v>
      </c>
      <c r="AB124" s="113" t="str">
        <f>TEXT(Z124,"###,###")</f>
        <v>34,365</v>
      </c>
      <c r="AD124" s="131">
        <f>Z124/$Z$7*100</f>
        <v>92.505854800936774</v>
      </c>
    </row>
    <row r="125" spans="19:32" x14ac:dyDescent="0.25">
      <c r="S125" s="105" t="s">
        <v>108</v>
      </c>
      <c r="T125" s="116"/>
      <c r="U125" s="116"/>
      <c r="V125" s="116">
        <v>5399</v>
      </c>
      <c r="W125" s="116">
        <v>5364</v>
      </c>
      <c r="X125" s="116">
        <v>5431</v>
      </c>
      <c r="Y125" s="116">
        <v>5538</v>
      </c>
      <c r="Z125" s="116">
        <v>5668</v>
      </c>
      <c r="AB125" s="113" t="str">
        <f>TEXT(Z125,"###,###")</f>
        <v>5,668</v>
      </c>
      <c r="AD125" s="131">
        <f>Z125/$Z$7*100</f>
        <v>15.257476648092815</v>
      </c>
    </row>
    <row r="127" spans="19:32" x14ac:dyDescent="0.25">
      <c r="S127" s="105" t="s">
        <v>109</v>
      </c>
      <c r="T127" s="116"/>
      <c r="U127" s="116"/>
      <c r="V127" s="116">
        <v>18099</v>
      </c>
      <c r="W127" s="116">
        <v>17892</v>
      </c>
      <c r="X127" s="116">
        <v>17847</v>
      </c>
      <c r="Y127" s="116">
        <v>18127</v>
      </c>
      <c r="Z127" s="116">
        <v>18417</v>
      </c>
      <c r="AB127" s="113" t="str">
        <f>TEXT(Z127,"###,###")</f>
        <v>18,417</v>
      </c>
      <c r="AD127" s="131">
        <f>Z127/$Z$7*100</f>
        <v>49.576031656302995</v>
      </c>
    </row>
    <row r="128" spans="19:32" x14ac:dyDescent="0.25">
      <c r="S128" s="105" t="s">
        <v>110</v>
      </c>
      <c r="T128" s="116"/>
      <c r="U128" s="116"/>
      <c r="V128" s="116">
        <v>18176</v>
      </c>
      <c r="W128" s="116">
        <v>18041</v>
      </c>
      <c r="X128" s="116">
        <v>18221</v>
      </c>
      <c r="Y128" s="116">
        <v>18486</v>
      </c>
      <c r="Z128" s="116">
        <v>18728</v>
      </c>
      <c r="AB128" s="113" t="str">
        <f>TEXT(Z128,"###,###")</f>
        <v>18,728</v>
      </c>
      <c r="AD128" s="131">
        <f>Z128/$Z$7*100</f>
        <v>50.413200893698352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C9FC32D-B664-4147-A0E3-24A4CE8E5F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A788BF4C-B377-4A7A-B355-509593C0041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509E2145-BEAF-4F37-8FC4-06282944B5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F50C0BAB-9F65-480E-9B3B-A31D05F707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5B009-BA98-4C84-8F71-B5F40BE20533}">
  <sheetPr codeName="Sheet9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Mount Barker</v>
      </c>
      <c r="T1" s="103"/>
      <c r="U1" s="103"/>
      <c r="V1" s="103"/>
      <c r="W1" s="103"/>
      <c r="X1" s="103"/>
      <c r="Y1" s="104" t="str">
        <f>Y3</f>
        <v>10.35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148</v>
      </c>
      <c r="Y3" s="109" t="s">
        <v>234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10.35 Mount Barker,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23095</v>
      </c>
      <c r="W4" s="112">
        <v>23552</v>
      </c>
      <c r="X4" s="112">
        <v>25022</v>
      </c>
      <c r="Y4" s="112">
        <v>27122</v>
      </c>
      <c r="Z4" s="112">
        <v>27719</v>
      </c>
      <c r="AB4" s="113" t="str">
        <f>TEXT(Z4,"###,###")</f>
        <v>27,719</v>
      </c>
      <c r="AD4" s="114">
        <f>Z4/Y4-1</f>
        <v>2.2011651058181592E-2</v>
      </c>
      <c r="AF4" s="114">
        <f>Z4/V4-1</f>
        <v>0.2002164970772895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11719</v>
      </c>
      <c r="W5" s="112">
        <v>11766</v>
      </c>
      <c r="X5" s="112">
        <v>12458</v>
      </c>
      <c r="Y5" s="112">
        <v>13514</v>
      </c>
      <c r="Z5" s="112">
        <v>13712</v>
      </c>
      <c r="AB5" s="113" t="str">
        <f>TEXT(Z5,"###,###")</f>
        <v>13,712</v>
      </c>
      <c r="AD5" s="114">
        <f t="shared" ref="AD5:AD9" si="0">Z5/Y5-1</f>
        <v>1.4651472546988398E-2</v>
      </c>
      <c r="AF5" s="114">
        <f t="shared" ref="AF5:AF9" si="1">Z5/V5-1</f>
        <v>0.17006570526495435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11376</v>
      </c>
      <c r="W6" s="112">
        <v>11786</v>
      </c>
      <c r="X6" s="112">
        <v>12564</v>
      </c>
      <c r="Y6" s="112">
        <v>13608</v>
      </c>
      <c r="Z6" s="112">
        <v>14006</v>
      </c>
      <c r="AB6" s="113" t="str">
        <f>TEXT(Z6,"###,###")</f>
        <v>14,006</v>
      </c>
      <c r="AD6" s="114">
        <f t="shared" si="0"/>
        <v>2.9247501469723769E-2</v>
      </c>
      <c r="AF6" s="114">
        <f t="shared" si="1"/>
        <v>0.23118846694796069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16912</v>
      </c>
      <c r="W7" s="112">
        <v>17285</v>
      </c>
      <c r="X7" s="112">
        <v>18252</v>
      </c>
      <c r="Y7" s="112">
        <v>19760</v>
      </c>
      <c r="Z7" s="112">
        <v>19858</v>
      </c>
      <c r="AB7" s="113" t="str">
        <f>TEXT(Z7,"###,###")</f>
        <v>19,858</v>
      </c>
      <c r="AD7" s="114">
        <f t="shared" si="0"/>
        <v>4.9595141700404799E-3</v>
      </c>
      <c r="AF7" s="114">
        <f t="shared" si="1"/>
        <v>0.17419583727530741</v>
      </c>
    </row>
    <row r="8" spans="1:32" ht="17.25" customHeight="1" x14ac:dyDescent="0.25">
      <c r="A8" s="66" t="s">
        <v>13</v>
      </c>
      <c r="B8" s="67"/>
      <c r="C8" s="31"/>
      <c r="D8" s="68" t="str">
        <f>AB4</f>
        <v>27,719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19,858</v>
      </c>
      <c r="P8" s="69"/>
      <c r="S8" s="111" t="s">
        <v>87</v>
      </c>
      <c r="T8" s="112"/>
      <c r="U8" s="112"/>
      <c r="V8" s="112">
        <v>40509.89</v>
      </c>
      <c r="W8" s="112">
        <v>42083</v>
      </c>
      <c r="X8" s="112">
        <v>42748</v>
      </c>
      <c r="Y8" s="112">
        <v>44061.31</v>
      </c>
      <c r="Z8" s="112">
        <v>45369.5</v>
      </c>
      <c r="AB8" s="113" t="str">
        <f>TEXT(Z8,"$###,###")</f>
        <v>$45,370</v>
      </c>
      <c r="AD8" s="114">
        <f t="shared" si="0"/>
        <v>2.9690220286233027E-2</v>
      </c>
      <c r="AF8" s="114">
        <f t="shared" si="1"/>
        <v>0.11996107617176932</v>
      </c>
    </row>
    <row r="9" spans="1:32" x14ac:dyDescent="0.25">
      <c r="A9" s="32" t="s">
        <v>15</v>
      </c>
      <c r="B9" s="73"/>
      <c r="C9" s="74"/>
      <c r="D9" s="75">
        <f>AD104</f>
        <v>72.701035390887114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50.569040185315743</v>
      </c>
      <c r="P9" s="76" t="s">
        <v>88</v>
      </c>
      <c r="S9" s="111" t="s">
        <v>7</v>
      </c>
      <c r="T9" s="112"/>
      <c r="U9" s="112"/>
      <c r="V9" s="112">
        <v>858936116</v>
      </c>
      <c r="W9" s="112">
        <v>901942799</v>
      </c>
      <c r="X9" s="112">
        <v>963924777</v>
      </c>
      <c r="Y9" s="112">
        <v>1080504612</v>
      </c>
      <c r="Z9" s="112">
        <v>1133778685</v>
      </c>
      <c r="AB9" s="113" t="str">
        <f>TEXT(Z9/1000000,"$#,###.0")&amp;" mil"</f>
        <v>$1,133.8 mil</v>
      </c>
      <c r="AD9" s="114">
        <f t="shared" si="0"/>
        <v>4.930480852033603E-2</v>
      </c>
      <c r="AF9" s="114">
        <f t="shared" si="1"/>
        <v>0.31998022190511777</v>
      </c>
    </row>
    <row r="10" spans="1:32" x14ac:dyDescent="0.25">
      <c r="A10" s="32" t="s">
        <v>18</v>
      </c>
      <c r="B10" s="73"/>
      <c r="C10" s="74"/>
      <c r="D10" s="75">
        <f>AD105</f>
        <v>17.973231357552581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49.45110283009366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90.683855373149356</v>
      </c>
      <c r="P11" s="76" t="s">
        <v>88</v>
      </c>
      <c r="S11" s="111" t="s">
        <v>30</v>
      </c>
      <c r="T11" s="116"/>
      <c r="U11" s="116"/>
      <c r="V11" s="116">
        <v>20046</v>
      </c>
      <c r="W11" s="116">
        <v>20467</v>
      </c>
      <c r="X11" s="116">
        <v>21815</v>
      </c>
      <c r="Y11" s="116">
        <v>23570</v>
      </c>
      <c r="Z11" s="116">
        <v>24168</v>
      </c>
    </row>
    <row r="12" spans="1:32" ht="28.5" customHeight="1" x14ac:dyDescent="0.25">
      <c r="A12" s="32" t="s">
        <v>20</v>
      </c>
      <c r="B12" s="74"/>
      <c r="C12" s="74"/>
      <c r="D12" s="75">
        <f>AD108</f>
        <v>14.076986904289477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17.886997683553226</v>
      </c>
      <c r="P12" s="76" t="s">
        <v>88</v>
      </c>
      <c r="S12" s="111" t="s">
        <v>31</v>
      </c>
      <c r="T12" s="116"/>
      <c r="U12" s="116"/>
      <c r="V12" s="116">
        <v>3049</v>
      </c>
      <c r="W12" s="116">
        <v>3082</v>
      </c>
      <c r="X12" s="116">
        <v>3207</v>
      </c>
      <c r="Y12" s="116">
        <v>3554</v>
      </c>
      <c r="Z12" s="116">
        <v>3550</v>
      </c>
    </row>
    <row r="13" spans="1:32" ht="15" customHeight="1" x14ac:dyDescent="0.25">
      <c r="A13" s="32" t="s">
        <v>21</v>
      </c>
      <c r="B13" s="74"/>
      <c r="C13" s="74"/>
      <c r="D13" s="75">
        <f>AD109</f>
        <v>15.079909087629423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41.7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24.192791947761464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15.530264880652634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37.302933006241204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84.469735119347362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683</v>
      </c>
      <c r="Z15" s="116">
        <v>769</v>
      </c>
      <c r="AB15" s="121">
        <f t="shared" ref="AB15:AB34" si="2">IF(Z15="np",0,Z15/$Z$34)</f>
        <v>2.7742703560734515E-2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341</v>
      </c>
      <c r="Z16" s="116">
        <v>344</v>
      </c>
      <c r="AB16" s="121">
        <f t="shared" si="2"/>
        <v>1.2410260110393593E-2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1792</v>
      </c>
      <c r="Z17" s="116">
        <v>1684</v>
      </c>
      <c r="AB17" s="121">
        <f t="shared" si="2"/>
        <v>6.0752552400880261E-2</v>
      </c>
    </row>
    <row r="18" spans="1:28" x14ac:dyDescent="0.25">
      <c r="A18" s="65" t="str">
        <f>$S$1&amp;" ("&amp;$V$2&amp;" to "&amp;$Z$2&amp;")"</f>
        <v>Mount Barker (2014-15 to 2018-19)</v>
      </c>
      <c r="B18" s="65"/>
      <c r="C18" s="65"/>
      <c r="D18" s="65"/>
      <c r="E18" s="65"/>
      <c r="F18" s="65"/>
      <c r="G18" s="65" t="str">
        <f>$S$1&amp;" ("&amp;$V$2&amp;" to "&amp;$Z$2&amp;")"</f>
        <v>Mount Barker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224</v>
      </c>
      <c r="Z18" s="116">
        <v>238</v>
      </c>
      <c r="AB18" s="121">
        <f t="shared" si="2"/>
        <v>8.5861683321909153E-3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1892</v>
      </c>
      <c r="Z19" s="116">
        <v>1912</v>
      </c>
      <c r="AB19" s="121">
        <f t="shared" si="2"/>
        <v>6.8977957357769043E-2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862</v>
      </c>
      <c r="Z20" s="116">
        <v>878</v>
      </c>
      <c r="AB20" s="121">
        <f t="shared" si="2"/>
        <v>3.1675024351527831E-2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2601</v>
      </c>
      <c r="Z21" s="116">
        <v>2590</v>
      </c>
      <c r="AB21" s="121">
        <f t="shared" si="2"/>
        <v>9.3437714203254085E-2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1780</v>
      </c>
      <c r="Z22" s="116">
        <v>1758</v>
      </c>
      <c r="AB22" s="121">
        <f t="shared" si="2"/>
        <v>6.3422201378116091E-2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752</v>
      </c>
      <c r="Z23" s="116">
        <v>787</v>
      </c>
      <c r="AB23" s="121">
        <f t="shared" si="2"/>
        <v>2.8392077636278365E-2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313</v>
      </c>
      <c r="Z24" s="116">
        <v>368</v>
      </c>
      <c r="AB24" s="121">
        <f t="shared" si="2"/>
        <v>1.3276092211118726E-2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925</v>
      </c>
      <c r="Z25" s="116">
        <v>989</v>
      </c>
      <c r="AB25" s="121">
        <f t="shared" si="2"/>
        <v>3.5679497817381577E-2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507</v>
      </c>
      <c r="Z26" s="116">
        <v>510</v>
      </c>
      <c r="AB26" s="121">
        <f t="shared" si="2"/>
        <v>1.8398932140409104E-2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1627</v>
      </c>
      <c r="Z27" s="116">
        <v>1835</v>
      </c>
      <c r="AB27" s="121">
        <f t="shared" si="2"/>
        <v>6.620007936794256E-2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2200</v>
      </c>
      <c r="Z28" s="116">
        <v>2237</v>
      </c>
      <c r="AB28" s="121">
        <f t="shared" si="2"/>
        <v>8.0702767055088567E-2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1795</v>
      </c>
      <c r="Z29" s="116">
        <v>1996</v>
      </c>
      <c r="AB29" s="121">
        <f t="shared" si="2"/>
        <v>7.200836971030701E-2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2392</v>
      </c>
      <c r="Z30" s="116">
        <v>2486</v>
      </c>
      <c r="AB30" s="121">
        <f t="shared" si="2"/>
        <v>8.9685775100111831E-2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3177</v>
      </c>
      <c r="Z31" s="116">
        <v>3385</v>
      </c>
      <c r="AB31" s="121">
        <f t="shared" si="2"/>
        <v>0.12211840253977416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471</v>
      </c>
      <c r="Z32" s="116">
        <v>517</v>
      </c>
      <c r="AB32" s="121">
        <f t="shared" si="2"/>
        <v>1.8651466503120603E-2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1064</v>
      </c>
      <c r="Z33" s="116">
        <v>1038</v>
      </c>
      <c r="AB33" s="121">
        <f t="shared" si="2"/>
        <v>3.7447238356362059E-2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27122</v>
      </c>
      <c r="Z34" s="124">
        <v>27719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16774</v>
      </c>
      <c r="AB37" s="136">
        <f>Z37/Z40*100</f>
        <v>84.469735119347362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3084</v>
      </c>
      <c r="AB38" s="136">
        <f>Z38/Z40*100</f>
        <v>15.530264880652634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19858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7</v>
      </c>
      <c r="X44" s="116">
        <v>11</v>
      </c>
      <c r="Y44" s="116">
        <v>14</v>
      </c>
      <c r="Z44" s="116">
        <v>13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212</v>
      </c>
      <c r="X45" s="116">
        <v>202</v>
      </c>
      <c r="Y45" s="116">
        <v>267</v>
      </c>
      <c r="Z45" s="116">
        <v>272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760</v>
      </c>
      <c r="X46" s="116">
        <v>872</v>
      </c>
      <c r="Y46" s="116">
        <v>883</v>
      </c>
      <c r="Z46" s="116">
        <v>868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1034</v>
      </c>
      <c r="X47" s="116">
        <v>1076</v>
      </c>
      <c r="Y47" s="116">
        <v>1255</v>
      </c>
      <c r="Z47" s="116">
        <v>1269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1229</v>
      </c>
      <c r="X48" s="116">
        <v>1338</v>
      </c>
      <c r="Y48" s="116">
        <v>1469</v>
      </c>
      <c r="Z48" s="116">
        <v>1485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Mount Barker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1230</v>
      </c>
      <c r="X49" s="116">
        <v>1221</v>
      </c>
      <c r="Y49" s="116">
        <v>1345</v>
      </c>
      <c r="Z49" s="116">
        <v>1400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1116</v>
      </c>
      <c r="X50" s="116">
        <v>1240</v>
      </c>
      <c r="Y50" s="116">
        <v>1300</v>
      </c>
      <c r="Z50" s="116">
        <v>1426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1288</v>
      </c>
      <c r="X51" s="116">
        <v>1211</v>
      </c>
      <c r="Y51" s="116">
        <v>1232</v>
      </c>
      <c r="Z51" s="116">
        <v>1270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1299</v>
      </c>
      <c r="X52" s="116">
        <v>1396</v>
      </c>
      <c r="Y52" s="116">
        <v>1519</v>
      </c>
      <c r="Z52" s="116">
        <v>1473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1119</v>
      </c>
      <c r="X53" s="116">
        <v>1214</v>
      </c>
      <c r="Y53" s="116">
        <v>1310</v>
      </c>
      <c r="Z53" s="116">
        <v>1264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1004</v>
      </c>
      <c r="X54" s="116">
        <v>1057</v>
      </c>
      <c r="Y54" s="116">
        <v>1135</v>
      </c>
      <c r="Z54" s="116">
        <v>1191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792</v>
      </c>
      <c r="X55" s="116">
        <v>862</v>
      </c>
      <c r="Y55" s="116">
        <v>926</v>
      </c>
      <c r="Z55" s="116">
        <v>930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402</v>
      </c>
      <c r="X56" s="116">
        <v>451</v>
      </c>
      <c r="Y56" s="116">
        <v>495</v>
      </c>
      <c r="Z56" s="116">
        <v>502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174</v>
      </c>
      <c r="X57" s="116">
        <v>192</v>
      </c>
      <c r="Y57" s="116">
        <v>209</v>
      </c>
      <c r="Z57" s="116">
        <v>208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55</v>
      </c>
      <c r="X58" s="116">
        <v>61</v>
      </c>
      <c r="Y58" s="116">
        <v>77</v>
      </c>
      <c r="Z58" s="116">
        <v>90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30</v>
      </c>
      <c r="X59" s="116">
        <v>40</v>
      </c>
      <c r="Y59" s="116">
        <v>35</v>
      </c>
      <c r="Z59" s="116">
        <v>28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16</v>
      </c>
      <c r="X60" s="116">
        <v>14</v>
      </c>
      <c r="Y60" s="116">
        <v>21</v>
      </c>
      <c r="Z60" s="116">
        <v>22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11766</v>
      </c>
      <c r="X61" s="116">
        <v>12458</v>
      </c>
      <c r="Y61" s="116">
        <v>13514</v>
      </c>
      <c r="Z61" s="116">
        <v>13715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14</v>
      </c>
      <c r="X63" s="116">
        <v>14</v>
      </c>
      <c r="Y63" s="116">
        <v>17</v>
      </c>
      <c r="Z63" s="116">
        <v>21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Mount Barker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265</v>
      </c>
      <c r="X64" s="116">
        <v>267</v>
      </c>
      <c r="Y64" s="116">
        <v>359</v>
      </c>
      <c r="Z64" s="116">
        <v>330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853</v>
      </c>
      <c r="X65" s="116">
        <v>909</v>
      </c>
      <c r="Y65" s="116">
        <v>847</v>
      </c>
      <c r="Z65" s="116">
        <v>890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1078</v>
      </c>
      <c r="X66" s="116">
        <v>1240</v>
      </c>
      <c r="Y66" s="116">
        <v>1368</v>
      </c>
      <c r="Z66" s="116">
        <v>1390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1163</v>
      </c>
      <c r="X67" s="116">
        <v>1221</v>
      </c>
      <c r="Y67" s="116">
        <v>1396</v>
      </c>
      <c r="Z67" s="116">
        <v>1446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1148</v>
      </c>
      <c r="X68" s="116">
        <v>1208</v>
      </c>
      <c r="Y68" s="116">
        <v>1254</v>
      </c>
      <c r="Z68" s="116">
        <v>1374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1110</v>
      </c>
      <c r="X69" s="116">
        <v>1165</v>
      </c>
      <c r="Y69" s="116">
        <v>1299</v>
      </c>
      <c r="Z69" s="116">
        <v>1336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1401</v>
      </c>
      <c r="X70" s="116">
        <v>1380</v>
      </c>
      <c r="Y70" s="116">
        <v>1426</v>
      </c>
      <c r="Z70" s="116">
        <v>1404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1378</v>
      </c>
      <c r="X71" s="116">
        <v>1512</v>
      </c>
      <c r="Y71" s="116">
        <v>1618</v>
      </c>
      <c r="Z71" s="116">
        <v>1663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1171</v>
      </c>
      <c r="X72" s="116">
        <v>1206</v>
      </c>
      <c r="Y72" s="116">
        <v>1380</v>
      </c>
      <c r="Z72" s="116">
        <v>1437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1053</v>
      </c>
      <c r="X73" s="116">
        <v>1140</v>
      </c>
      <c r="Y73" s="116">
        <v>1159</v>
      </c>
      <c r="Z73" s="116">
        <v>1189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683</v>
      </c>
      <c r="X74" s="116">
        <v>759</v>
      </c>
      <c r="Y74" s="116">
        <v>873</v>
      </c>
      <c r="Z74" s="116">
        <v>872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317</v>
      </c>
      <c r="X75" s="116">
        <v>354</v>
      </c>
      <c r="Y75" s="116">
        <v>381</v>
      </c>
      <c r="Z75" s="116">
        <v>444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79</v>
      </c>
      <c r="X76" s="116">
        <v>99</v>
      </c>
      <c r="Y76" s="116">
        <v>130</v>
      </c>
      <c r="Z76" s="116">
        <v>123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33</v>
      </c>
      <c r="X77" s="116">
        <v>45</v>
      </c>
      <c r="Y77" s="116">
        <v>42</v>
      </c>
      <c r="Z77" s="116">
        <v>45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34</v>
      </c>
      <c r="X78" s="116">
        <v>28</v>
      </c>
      <c r="Y78" s="116">
        <v>32</v>
      </c>
      <c r="Z78" s="116">
        <v>22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15</v>
      </c>
      <c r="X79" s="116">
        <v>17</v>
      </c>
      <c r="Y79" s="116">
        <v>25</v>
      </c>
      <c r="Z79" s="116">
        <v>14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11786</v>
      </c>
      <c r="X80" s="116">
        <v>12564</v>
      </c>
      <c r="Y80" s="116">
        <v>13608</v>
      </c>
      <c r="Z80" s="116">
        <v>14005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Mount Barker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1040</v>
      </c>
      <c r="X83" s="116">
        <v>1121</v>
      </c>
      <c r="Y83" s="116">
        <v>1201</v>
      </c>
      <c r="Z83" s="116">
        <v>1291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1162</v>
      </c>
      <c r="X84" s="116">
        <v>1226</v>
      </c>
      <c r="Y84" s="116">
        <v>1313</v>
      </c>
      <c r="Z84" s="116">
        <v>1375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27,719</v>
      </c>
      <c r="D85" s="98">
        <f t="shared" ref="D85:D90" si="4">AD4</f>
        <v>2.2011651058181592E-2</v>
      </c>
      <c r="E85" s="99">
        <f t="shared" ref="E85:E90" si="5">AD4</f>
        <v>2.2011651058181592E-2</v>
      </c>
      <c r="F85" s="98">
        <f t="shared" ref="F85:F90" si="6">AF4</f>
        <v>0.2002164970772895</v>
      </c>
      <c r="G85" s="99">
        <f t="shared" ref="G85:G90" si="7">AF4</f>
        <v>0.2002164970772895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1547</v>
      </c>
      <c r="X85" s="116">
        <v>1662</v>
      </c>
      <c r="Y85" s="116">
        <v>1788</v>
      </c>
      <c r="Z85" s="116">
        <v>1918</v>
      </c>
    </row>
    <row r="86" spans="1:30" ht="15" customHeight="1" x14ac:dyDescent="0.25">
      <c r="A86" s="100" t="s">
        <v>4</v>
      </c>
      <c r="B86" s="51"/>
      <c r="C86" s="101" t="str">
        <f t="shared" si="3"/>
        <v>13,712</v>
      </c>
      <c r="D86" s="98">
        <f t="shared" si="4"/>
        <v>1.4651472546988398E-2</v>
      </c>
      <c r="E86" s="99">
        <f t="shared" si="5"/>
        <v>1.4651472546988398E-2</v>
      </c>
      <c r="F86" s="98">
        <f t="shared" si="6"/>
        <v>0.17006570526495435</v>
      </c>
      <c r="G86" s="99">
        <f t="shared" si="7"/>
        <v>0.17006570526495435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543</v>
      </c>
      <c r="X86" s="116">
        <v>612</v>
      </c>
      <c r="Y86" s="116">
        <v>673</v>
      </c>
      <c r="Z86" s="116">
        <v>684</v>
      </c>
    </row>
    <row r="87" spans="1:30" ht="15" customHeight="1" x14ac:dyDescent="0.25">
      <c r="A87" s="100" t="s">
        <v>5</v>
      </c>
      <c r="B87" s="51"/>
      <c r="C87" s="101" t="str">
        <f t="shared" si="3"/>
        <v>14,006</v>
      </c>
      <c r="D87" s="98">
        <f t="shared" si="4"/>
        <v>2.9247501469723769E-2</v>
      </c>
      <c r="E87" s="99">
        <f t="shared" si="5"/>
        <v>2.9247501469723769E-2</v>
      </c>
      <c r="F87" s="98">
        <f t="shared" si="6"/>
        <v>0.23118846694796069</v>
      </c>
      <c r="G87" s="99">
        <f t="shared" si="7"/>
        <v>0.23118846694796069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437</v>
      </c>
      <c r="X87" s="116">
        <v>476</v>
      </c>
      <c r="Y87" s="116">
        <v>480</v>
      </c>
      <c r="Z87" s="116">
        <v>471</v>
      </c>
    </row>
    <row r="88" spans="1:30" ht="15" customHeight="1" x14ac:dyDescent="0.25">
      <c r="A88" s="51" t="s">
        <v>6</v>
      </c>
      <c r="B88" s="51"/>
      <c r="C88" s="101" t="str">
        <f t="shared" si="3"/>
        <v>19,858</v>
      </c>
      <c r="D88" s="98">
        <f t="shared" si="4"/>
        <v>4.9595141700404799E-3</v>
      </c>
      <c r="E88" s="99">
        <f t="shared" si="5"/>
        <v>4.9595141700404799E-3</v>
      </c>
      <c r="F88" s="98">
        <f t="shared" si="6"/>
        <v>0.17419583727530741</v>
      </c>
      <c r="G88" s="99">
        <f t="shared" si="7"/>
        <v>0.17419583727530741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529</v>
      </c>
      <c r="X88" s="116">
        <v>559</v>
      </c>
      <c r="Y88" s="116">
        <v>608</v>
      </c>
      <c r="Z88" s="116">
        <v>621</v>
      </c>
    </row>
    <row r="89" spans="1:30" ht="15" customHeight="1" x14ac:dyDescent="0.25">
      <c r="A89" s="51" t="s">
        <v>102</v>
      </c>
      <c r="B89" s="51"/>
      <c r="C89" s="101" t="str">
        <f t="shared" si="3"/>
        <v>$45,370</v>
      </c>
      <c r="D89" s="98">
        <f t="shared" si="4"/>
        <v>2.9690220286233027E-2</v>
      </c>
      <c r="E89" s="99">
        <f t="shared" si="5"/>
        <v>2.9690220286233027E-2</v>
      </c>
      <c r="F89" s="98">
        <f t="shared" si="6"/>
        <v>0.11996107617176932</v>
      </c>
      <c r="G89" s="99">
        <f t="shared" si="7"/>
        <v>0.11996107617176932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714</v>
      </c>
      <c r="X89" s="116">
        <v>741</v>
      </c>
      <c r="Y89" s="116">
        <v>796</v>
      </c>
      <c r="Z89" s="116">
        <v>768</v>
      </c>
    </row>
    <row r="90" spans="1:30" ht="15" customHeight="1" x14ac:dyDescent="0.25">
      <c r="A90" s="51" t="s">
        <v>7</v>
      </c>
      <c r="B90" s="51"/>
      <c r="C90" s="101" t="str">
        <f t="shared" si="3"/>
        <v>$1,133.8 mil</v>
      </c>
      <c r="D90" s="98">
        <f t="shared" si="4"/>
        <v>4.930480852033603E-2</v>
      </c>
      <c r="E90" s="99">
        <f t="shared" si="5"/>
        <v>4.930480852033603E-2</v>
      </c>
      <c r="F90" s="98">
        <f t="shared" si="6"/>
        <v>0.31998022190511777</v>
      </c>
      <c r="G90" s="99">
        <f t="shared" si="7"/>
        <v>0.31998022190511777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925</v>
      </c>
      <c r="X90" s="116">
        <v>986</v>
      </c>
      <c r="Y90" s="116">
        <v>1057</v>
      </c>
      <c r="Z90" s="116">
        <v>1092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8833</v>
      </c>
      <c r="X91" s="116">
        <v>9280</v>
      </c>
      <c r="Y91" s="116">
        <v>10015</v>
      </c>
      <c r="Z91" s="116">
        <v>10044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593</v>
      </c>
      <c r="X93" s="116">
        <v>649</v>
      </c>
      <c r="Y93" s="116">
        <v>739</v>
      </c>
      <c r="Z93" s="116">
        <v>792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1782</v>
      </c>
      <c r="X94" s="116">
        <v>1939</v>
      </c>
      <c r="Y94" s="116">
        <v>2081</v>
      </c>
      <c r="Z94" s="116">
        <v>2153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342</v>
      </c>
      <c r="X95" s="116">
        <v>369</v>
      </c>
      <c r="Y95" s="116">
        <v>376</v>
      </c>
      <c r="Z95" s="116">
        <v>394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1275</v>
      </c>
      <c r="X96" s="116">
        <v>1423</v>
      </c>
      <c r="Y96" s="116">
        <v>1544</v>
      </c>
      <c r="Z96" s="116">
        <v>1589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1480</v>
      </c>
      <c r="X97" s="116">
        <v>1641</v>
      </c>
      <c r="Y97" s="116">
        <v>1708</v>
      </c>
      <c r="Z97" s="116">
        <v>1754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910</v>
      </c>
      <c r="X98" s="116">
        <v>929</v>
      </c>
      <c r="Y98" s="116">
        <v>1025</v>
      </c>
      <c r="Z98" s="116">
        <v>1061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52</v>
      </c>
      <c r="X99" s="116">
        <v>59</v>
      </c>
      <c r="Y99" s="116">
        <v>70</v>
      </c>
      <c r="Z99" s="116">
        <v>65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486</v>
      </c>
      <c r="X100" s="116">
        <v>515</v>
      </c>
      <c r="Y100" s="116">
        <v>546</v>
      </c>
      <c r="Z100" s="116">
        <v>579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8448</v>
      </c>
      <c r="X101" s="116">
        <v>8972</v>
      </c>
      <c r="Y101" s="116">
        <v>9745</v>
      </c>
      <c r="Z101" s="116">
        <v>9823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16618</v>
      </c>
      <c r="X104" s="116">
        <v>18169</v>
      </c>
      <c r="Y104" s="116">
        <v>19589</v>
      </c>
      <c r="Z104" s="116">
        <v>20152</v>
      </c>
      <c r="AB104" s="113" t="str">
        <f>TEXT(Z104,"###,###")</f>
        <v>20,152</v>
      </c>
      <c r="AD104" s="134">
        <f>Z104/($Z$4)*100</f>
        <v>72.701035390887114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4215</v>
      </c>
      <c r="X105" s="116">
        <v>4476</v>
      </c>
      <c r="Y105" s="116">
        <v>4809</v>
      </c>
      <c r="Z105" s="116">
        <v>4982</v>
      </c>
      <c r="AB105" s="113" t="str">
        <f>TEXT(Z105,"###,###")</f>
        <v>4,982</v>
      </c>
      <c r="AD105" s="134">
        <f>Z105/($Z$4)*100</f>
        <v>17.973231357552581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20833</v>
      </c>
      <c r="X106" s="124">
        <v>22645</v>
      </c>
      <c r="Y106" s="124">
        <v>24398</v>
      </c>
      <c r="Z106" s="124">
        <v>25134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3349</v>
      </c>
      <c r="X108" s="116">
        <v>3728</v>
      </c>
      <c r="Y108" s="116">
        <v>4377</v>
      </c>
      <c r="Z108" s="116">
        <v>3902</v>
      </c>
      <c r="AB108" s="113" t="str">
        <f>TEXT(Z108,"###,###")</f>
        <v>3,902</v>
      </c>
      <c r="AD108" s="134">
        <f>Z108/($Z$4)*100</f>
        <v>14.076986904289477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3645</v>
      </c>
      <c r="X109" s="116">
        <v>3933</v>
      </c>
      <c r="Y109" s="116">
        <v>4211</v>
      </c>
      <c r="Z109" s="116">
        <v>4180</v>
      </c>
      <c r="AB109" s="113" t="str">
        <f>TEXT(Z109,"###,###")</f>
        <v>4,180</v>
      </c>
      <c r="AD109" s="134">
        <f>Z109/($Z$4)*100</f>
        <v>15.079909087629423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5286</v>
      </c>
      <c r="X110" s="116">
        <v>5770</v>
      </c>
      <c r="Y110" s="116">
        <v>6172</v>
      </c>
      <c r="Z110" s="116">
        <v>6706</v>
      </c>
      <c r="AB110" s="113" t="str">
        <f>TEXT(Z110,"###,###")</f>
        <v>6,706</v>
      </c>
      <c r="AD110" s="134">
        <f>Z110/($Z$4)*100</f>
        <v>24.192791947761464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8546</v>
      </c>
      <c r="X111" s="116">
        <v>9214</v>
      </c>
      <c r="Y111" s="116">
        <v>9641</v>
      </c>
      <c r="Z111" s="116">
        <v>10340</v>
      </c>
      <c r="AB111" s="113" t="str">
        <f>TEXT(Z111,"###,###")</f>
        <v>10,340</v>
      </c>
      <c r="AD111" s="134">
        <f>Z111/($Z$4)*100</f>
        <v>37.302933006241204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23552</v>
      </c>
      <c r="X112" s="116">
        <v>25022</v>
      </c>
      <c r="Y112" s="116">
        <v>27122</v>
      </c>
      <c r="Z112" s="116">
        <v>27714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38.46</v>
      </c>
      <c r="W118" s="135">
        <v>39.520000000000003</v>
      </c>
      <c r="X118" s="135">
        <v>41.7</v>
      </c>
      <c r="Y118" s="135">
        <v>41.81</v>
      </c>
      <c r="Z118" s="135">
        <v>41.66</v>
      </c>
      <c r="AB118" s="113" t="str">
        <f>TEXT(Z118,"##.0")</f>
        <v>41.7</v>
      </c>
    </row>
    <row r="120" spans="19:32" x14ac:dyDescent="0.25">
      <c r="S120" s="105" t="s">
        <v>104</v>
      </c>
      <c r="T120" s="116"/>
      <c r="U120" s="116"/>
      <c r="V120" s="116">
        <v>13863</v>
      </c>
      <c r="W120" s="116">
        <v>14200</v>
      </c>
      <c r="X120" s="116">
        <v>15045</v>
      </c>
      <c r="Y120" s="116">
        <v>16208</v>
      </c>
      <c r="Z120" s="116">
        <v>16311</v>
      </c>
      <c r="AB120" s="113" t="str">
        <f>TEXT(Z120,"###,###")</f>
        <v>16,311</v>
      </c>
    </row>
    <row r="121" spans="19:32" x14ac:dyDescent="0.25">
      <c r="S121" s="105" t="s">
        <v>105</v>
      </c>
      <c r="T121" s="116"/>
      <c r="U121" s="116"/>
      <c r="V121" s="116">
        <v>1660</v>
      </c>
      <c r="W121" s="116">
        <v>1686</v>
      </c>
      <c r="X121" s="116">
        <v>1757</v>
      </c>
      <c r="Y121" s="116">
        <v>1992</v>
      </c>
      <c r="Z121" s="116">
        <v>1855</v>
      </c>
      <c r="AB121" s="113" t="str">
        <f>TEXT(Z121,"###,###")</f>
        <v>1,855</v>
      </c>
    </row>
    <row r="122" spans="19:32" x14ac:dyDescent="0.25">
      <c r="S122" s="105" t="s">
        <v>106</v>
      </c>
      <c r="T122" s="116"/>
      <c r="U122" s="116"/>
      <c r="V122" s="116">
        <v>1392</v>
      </c>
      <c r="W122" s="116">
        <v>1401</v>
      </c>
      <c r="X122" s="116">
        <v>1450</v>
      </c>
      <c r="Y122" s="116">
        <v>1560</v>
      </c>
      <c r="Z122" s="116">
        <v>1697</v>
      </c>
      <c r="AB122" s="113" t="str">
        <f>TEXT(Z122,"###,###")</f>
        <v>1,697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15255</v>
      </c>
      <c r="W124" s="116">
        <v>15601</v>
      </c>
      <c r="X124" s="116">
        <v>16495</v>
      </c>
      <c r="Y124" s="116">
        <v>17768</v>
      </c>
      <c r="Z124" s="116">
        <v>18008</v>
      </c>
      <c r="AB124" s="113" t="str">
        <f>TEXT(Z124,"###,###")</f>
        <v>18,008</v>
      </c>
      <c r="AD124" s="131">
        <f>Z124/$Z$7*100</f>
        <v>90.683855373149356</v>
      </c>
    </row>
    <row r="125" spans="19:32" x14ac:dyDescent="0.25">
      <c r="S125" s="105" t="s">
        <v>108</v>
      </c>
      <c r="T125" s="116"/>
      <c r="U125" s="116"/>
      <c r="V125" s="116">
        <v>3052</v>
      </c>
      <c r="W125" s="116">
        <v>3087</v>
      </c>
      <c r="X125" s="116">
        <v>3207</v>
      </c>
      <c r="Y125" s="116">
        <v>3552</v>
      </c>
      <c r="Z125" s="116">
        <v>3552</v>
      </c>
      <c r="AB125" s="113" t="str">
        <f>TEXT(Z125,"###,###")</f>
        <v>3,552</v>
      </c>
      <c r="AD125" s="131">
        <f>Z125/$Z$7*100</f>
        <v>17.886997683553226</v>
      </c>
    </row>
    <row r="127" spans="19:32" x14ac:dyDescent="0.25">
      <c r="S127" s="105" t="s">
        <v>109</v>
      </c>
      <c r="T127" s="116"/>
      <c r="U127" s="116"/>
      <c r="V127" s="116">
        <v>8700</v>
      </c>
      <c r="W127" s="116">
        <v>8834</v>
      </c>
      <c r="X127" s="116">
        <v>9280</v>
      </c>
      <c r="Y127" s="116">
        <v>10015</v>
      </c>
      <c r="Z127" s="116">
        <v>10042</v>
      </c>
      <c r="AB127" s="113" t="str">
        <f>TEXT(Z127,"###,###")</f>
        <v>10,042</v>
      </c>
      <c r="AD127" s="131">
        <f>Z127/$Z$7*100</f>
        <v>50.569040185315743</v>
      </c>
    </row>
    <row r="128" spans="19:32" x14ac:dyDescent="0.25">
      <c r="S128" s="105" t="s">
        <v>110</v>
      </c>
      <c r="T128" s="116"/>
      <c r="U128" s="116"/>
      <c r="V128" s="116">
        <v>8217</v>
      </c>
      <c r="W128" s="116">
        <v>8454</v>
      </c>
      <c r="X128" s="116">
        <v>8972</v>
      </c>
      <c r="Y128" s="116">
        <v>9743</v>
      </c>
      <c r="Z128" s="116">
        <v>9820</v>
      </c>
      <c r="AB128" s="113" t="str">
        <f>TEXT(Z128,"###,###")</f>
        <v>9,820</v>
      </c>
      <c r="AD128" s="131">
        <f>Z128/$Z$7*100</f>
        <v>49.45110283009366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CE95C57-A639-4C89-9A13-B97FB335CA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1D56AAC0-A109-475E-A84A-6E5905420E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1F76B4F6-C960-4211-931F-A21953C292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EF9D46ED-9083-404D-9A55-C6E1290935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6FE73-8549-40FC-9653-63BE90E76746}">
  <sheetPr codeName="Sheet10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Mount Gambier</v>
      </c>
      <c r="T1" s="103"/>
      <c r="U1" s="103"/>
      <c r="V1" s="103"/>
      <c r="W1" s="103"/>
      <c r="X1" s="103"/>
      <c r="Y1" s="104" t="str">
        <f>Y3</f>
        <v>10.36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149</v>
      </c>
      <c r="Y3" s="109" t="s">
        <v>235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10.36 Mount Gambier,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18828</v>
      </c>
      <c r="W4" s="112">
        <v>18249</v>
      </c>
      <c r="X4" s="112">
        <v>19125</v>
      </c>
      <c r="Y4" s="112">
        <v>21043</v>
      </c>
      <c r="Z4" s="112">
        <v>19927</v>
      </c>
      <c r="AB4" s="113" t="str">
        <f>TEXT(Z4,"###,###")</f>
        <v>19,927</v>
      </c>
      <c r="AD4" s="114">
        <f>Z4/Y4-1</f>
        <v>-5.3034263175402718E-2</v>
      </c>
      <c r="AF4" s="114">
        <f>Z4/V4-1</f>
        <v>5.8370512003399266E-2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9718</v>
      </c>
      <c r="W5" s="112">
        <v>9331</v>
      </c>
      <c r="X5" s="112">
        <v>9780</v>
      </c>
      <c r="Y5" s="112">
        <v>10933</v>
      </c>
      <c r="Z5" s="112">
        <v>10224</v>
      </c>
      <c r="AB5" s="113" t="str">
        <f>TEXT(Z5,"###,###")</f>
        <v>10,224</v>
      </c>
      <c r="AD5" s="114">
        <f t="shared" ref="AD5:AD9" si="0">Z5/Y5-1</f>
        <v>-6.484953809567362E-2</v>
      </c>
      <c r="AF5" s="114">
        <f t="shared" ref="AF5:AF9" si="1">Z5/V5-1</f>
        <v>5.2068326816217425E-2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9114</v>
      </c>
      <c r="W6" s="112">
        <v>8920</v>
      </c>
      <c r="X6" s="112">
        <v>9345</v>
      </c>
      <c r="Y6" s="112">
        <v>10109</v>
      </c>
      <c r="Z6" s="112">
        <v>9704</v>
      </c>
      <c r="AB6" s="113" t="str">
        <f>TEXT(Z6,"###,###")</f>
        <v>9,704</v>
      </c>
      <c r="AD6" s="114">
        <f t="shared" si="0"/>
        <v>-4.0063309921851809E-2</v>
      </c>
      <c r="AF6" s="114">
        <f t="shared" si="1"/>
        <v>6.4735571648014023E-2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13415</v>
      </c>
      <c r="W7" s="112">
        <v>13299</v>
      </c>
      <c r="X7" s="112">
        <v>13622</v>
      </c>
      <c r="Y7" s="112">
        <v>14850</v>
      </c>
      <c r="Z7" s="112">
        <v>14151</v>
      </c>
      <c r="AB7" s="113" t="str">
        <f>TEXT(Z7,"###,###")</f>
        <v>14,151</v>
      </c>
      <c r="AD7" s="114">
        <f t="shared" si="0"/>
        <v>-4.7070707070707041E-2</v>
      </c>
      <c r="AF7" s="114">
        <f t="shared" si="1"/>
        <v>5.486395825568402E-2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19,927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14,151</v>
      </c>
      <c r="P8" s="69"/>
      <c r="S8" s="111" t="s">
        <v>87</v>
      </c>
      <c r="T8" s="112"/>
      <c r="U8" s="112"/>
      <c r="V8" s="112">
        <v>34909.43</v>
      </c>
      <c r="W8" s="112">
        <v>37338</v>
      </c>
      <c r="X8" s="112">
        <v>38142</v>
      </c>
      <c r="Y8" s="112">
        <v>39956</v>
      </c>
      <c r="Z8" s="112">
        <v>39988</v>
      </c>
      <c r="AB8" s="113" t="str">
        <f>TEXT(Z8,"$###,###")</f>
        <v>$39,988</v>
      </c>
      <c r="AD8" s="114">
        <f t="shared" si="0"/>
        <v>8.0088096906605344E-4</v>
      </c>
      <c r="AF8" s="114">
        <f t="shared" si="1"/>
        <v>0.14547845668061599</v>
      </c>
    </row>
    <row r="9" spans="1:32" x14ac:dyDescent="0.25">
      <c r="A9" s="32" t="s">
        <v>15</v>
      </c>
      <c r="B9" s="73"/>
      <c r="C9" s="74"/>
      <c r="D9" s="75">
        <f>AD104</f>
        <v>75.771566216690928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51.445127552823124</v>
      </c>
      <c r="P9" s="76" t="s">
        <v>88</v>
      </c>
      <c r="S9" s="111" t="s">
        <v>7</v>
      </c>
      <c r="T9" s="112"/>
      <c r="U9" s="112"/>
      <c r="V9" s="112">
        <v>609497584</v>
      </c>
      <c r="W9" s="112">
        <v>631089158</v>
      </c>
      <c r="X9" s="112">
        <v>660123216</v>
      </c>
      <c r="Y9" s="112">
        <v>737643500</v>
      </c>
      <c r="Z9" s="112">
        <v>723487952</v>
      </c>
      <c r="AB9" s="113" t="str">
        <f>TEXT(Z9/1000000,"$#,###.0")&amp;" mil"</f>
        <v>$723.5 mil</v>
      </c>
      <c r="AD9" s="114">
        <f t="shared" si="0"/>
        <v>-1.9190229426545469E-2</v>
      </c>
      <c r="AF9" s="114">
        <f t="shared" si="1"/>
        <v>0.18702349441962673</v>
      </c>
    </row>
    <row r="10" spans="1:32" x14ac:dyDescent="0.25">
      <c r="A10" s="32" t="s">
        <v>18</v>
      </c>
      <c r="B10" s="73"/>
      <c r="C10" s="74"/>
      <c r="D10" s="75">
        <f>AD105</f>
        <v>16.771214934510965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48.547805808776765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93.738958377499827</v>
      </c>
      <c r="P11" s="76" t="s">
        <v>88</v>
      </c>
      <c r="S11" s="111" t="s">
        <v>30</v>
      </c>
      <c r="T11" s="116"/>
      <c r="U11" s="116"/>
      <c r="V11" s="116">
        <v>17094</v>
      </c>
      <c r="W11" s="116">
        <v>16602</v>
      </c>
      <c r="X11" s="116">
        <v>17453</v>
      </c>
      <c r="Y11" s="116">
        <v>18974</v>
      </c>
      <c r="Z11" s="116">
        <v>18217</v>
      </c>
    </row>
    <row r="12" spans="1:32" ht="28.5" customHeight="1" x14ac:dyDescent="0.25">
      <c r="A12" s="32" t="s">
        <v>20</v>
      </c>
      <c r="B12" s="74"/>
      <c r="C12" s="74"/>
      <c r="D12" s="75">
        <f>AD108</f>
        <v>13.153008480955489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12.083951664193343</v>
      </c>
      <c r="P12" s="76" t="s">
        <v>88</v>
      </c>
      <c r="S12" s="111" t="s">
        <v>31</v>
      </c>
      <c r="T12" s="116"/>
      <c r="U12" s="116"/>
      <c r="V12" s="116">
        <v>1736</v>
      </c>
      <c r="W12" s="116">
        <v>1645</v>
      </c>
      <c r="X12" s="116">
        <v>1672</v>
      </c>
      <c r="Y12" s="116">
        <v>2069</v>
      </c>
      <c r="Z12" s="116">
        <v>1716</v>
      </c>
    </row>
    <row r="13" spans="1:32" ht="15" customHeight="1" x14ac:dyDescent="0.25">
      <c r="A13" s="32" t="s">
        <v>21</v>
      </c>
      <c r="B13" s="74"/>
      <c r="C13" s="74"/>
      <c r="D13" s="75">
        <f>AD109</f>
        <v>16.224218397149595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41.2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24.564661012696341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18.34369700395704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38.595874943543933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81.656302996042967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1600</v>
      </c>
      <c r="Z15" s="116">
        <v>1691</v>
      </c>
      <c r="AB15" s="121">
        <f t="shared" ref="AB15:AB34" si="2">IF(Z15="np",0,Z15/$Z$34)</f>
        <v>8.4838450732490467E-2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85</v>
      </c>
      <c r="Z16" s="116">
        <v>90</v>
      </c>
      <c r="AB16" s="121">
        <f t="shared" si="2"/>
        <v>4.5153521974714032E-3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2175</v>
      </c>
      <c r="Z17" s="116">
        <v>1741</v>
      </c>
      <c r="AB17" s="121">
        <f t="shared" si="2"/>
        <v>8.7346979731085697E-2</v>
      </c>
    </row>
    <row r="18" spans="1:28" x14ac:dyDescent="0.25">
      <c r="A18" s="65" t="str">
        <f>$S$1&amp;" ("&amp;$V$2&amp;" to "&amp;$Z$2&amp;")"</f>
        <v>Mount Gambier (2014-15 to 2018-19)</v>
      </c>
      <c r="B18" s="65"/>
      <c r="C18" s="65"/>
      <c r="D18" s="65"/>
      <c r="E18" s="65"/>
      <c r="F18" s="65"/>
      <c r="G18" s="65" t="str">
        <f>$S$1&amp;" ("&amp;$V$2&amp;" to "&amp;$Z$2&amp;")"</f>
        <v>Mount Gambier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102</v>
      </c>
      <c r="Z18" s="116">
        <v>97</v>
      </c>
      <c r="AB18" s="121">
        <f t="shared" si="2"/>
        <v>4.8665462572747339E-3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1145</v>
      </c>
      <c r="Z19" s="116">
        <v>1065</v>
      </c>
      <c r="AB19" s="121">
        <f t="shared" si="2"/>
        <v>5.3431667670078266E-2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657</v>
      </c>
      <c r="Z20" s="116">
        <v>666</v>
      </c>
      <c r="AB20" s="121">
        <f t="shared" si="2"/>
        <v>3.3413606261288378E-2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2574</v>
      </c>
      <c r="Z21" s="116">
        <v>2432</v>
      </c>
      <c r="AB21" s="121">
        <f t="shared" si="2"/>
        <v>0.12201485049167168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1788</v>
      </c>
      <c r="Z22" s="116">
        <v>1839</v>
      </c>
      <c r="AB22" s="121">
        <f t="shared" si="2"/>
        <v>9.2263696568332332E-2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773</v>
      </c>
      <c r="Z23" s="116">
        <v>749</v>
      </c>
      <c r="AB23" s="121">
        <f t="shared" si="2"/>
        <v>3.7577764398956451E-2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144</v>
      </c>
      <c r="Z24" s="116">
        <v>130</v>
      </c>
      <c r="AB24" s="121">
        <f t="shared" si="2"/>
        <v>6.5221753963475822E-3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480</v>
      </c>
      <c r="Z25" s="116">
        <v>427</v>
      </c>
      <c r="AB25" s="121">
        <f t="shared" si="2"/>
        <v>2.142283764800321E-2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310</v>
      </c>
      <c r="Z26" s="116">
        <v>263</v>
      </c>
      <c r="AB26" s="121">
        <f t="shared" si="2"/>
        <v>1.3194862532610877E-2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583</v>
      </c>
      <c r="Z27" s="116">
        <v>527</v>
      </c>
      <c r="AB27" s="121">
        <f t="shared" si="2"/>
        <v>2.6439895645193657E-2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1126</v>
      </c>
      <c r="Z28" s="116">
        <v>1221</v>
      </c>
      <c r="AB28" s="121">
        <f t="shared" si="2"/>
        <v>6.1258278145695365E-2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981</v>
      </c>
      <c r="Z29" s="116">
        <v>1052</v>
      </c>
      <c r="AB29" s="121">
        <f t="shared" si="2"/>
        <v>5.2779450130443509E-2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1544</v>
      </c>
      <c r="Z30" s="116">
        <v>1421</v>
      </c>
      <c r="AB30" s="121">
        <f t="shared" si="2"/>
        <v>7.1292394140076265E-2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2483</v>
      </c>
      <c r="Z31" s="116">
        <v>2482</v>
      </c>
      <c r="AB31" s="121">
        <f t="shared" si="2"/>
        <v>0.12452337949026691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505</v>
      </c>
      <c r="Z32" s="116">
        <v>509</v>
      </c>
      <c r="AB32" s="121">
        <f t="shared" si="2"/>
        <v>2.5536825205699377E-2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652</v>
      </c>
      <c r="Z33" s="116">
        <v>600</v>
      </c>
      <c r="AB33" s="121">
        <f t="shared" si="2"/>
        <v>3.0102347983142687E-2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21043</v>
      </c>
      <c r="Z34" s="124">
        <v>19932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11556</v>
      </c>
      <c r="AB37" s="136">
        <f>Z37/Z40*100</f>
        <v>81.656302996042967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2596</v>
      </c>
      <c r="AB38" s="136">
        <f>Z38/Z40*100</f>
        <v>18.34369700395704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14152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5</v>
      </c>
      <c r="X44" s="116">
        <v>9</v>
      </c>
      <c r="Y44" s="116">
        <v>23</v>
      </c>
      <c r="Z44" s="116">
        <v>33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232</v>
      </c>
      <c r="X45" s="116">
        <v>259</v>
      </c>
      <c r="Y45" s="116">
        <v>293</v>
      </c>
      <c r="Z45" s="116">
        <v>301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596</v>
      </c>
      <c r="X46" s="116">
        <v>680</v>
      </c>
      <c r="Y46" s="116">
        <v>752</v>
      </c>
      <c r="Z46" s="116">
        <v>675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913</v>
      </c>
      <c r="X47" s="116">
        <v>960</v>
      </c>
      <c r="Y47" s="116">
        <v>981</v>
      </c>
      <c r="Z47" s="116">
        <v>949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1007</v>
      </c>
      <c r="X48" s="116">
        <v>1141</v>
      </c>
      <c r="Y48" s="116">
        <v>1239</v>
      </c>
      <c r="Z48" s="116">
        <v>1293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Mount Gambier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1052</v>
      </c>
      <c r="X49" s="116">
        <v>1028</v>
      </c>
      <c r="Y49" s="116">
        <v>1120</v>
      </c>
      <c r="Z49" s="116">
        <v>1076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944</v>
      </c>
      <c r="X50" s="116">
        <v>905</v>
      </c>
      <c r="Y50" s="116">
        <v>968</v>
      </c>
      <c r="Z50" s="116">
        <v>985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903</v>
      </c>
      <c r="X51" s="116">
        <v>918</v>
      </c>
      <c r="Y51" s="116">
        <v>989</v>
      </c>
      <c r="Z51" s="116">
        <v>930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892</v>
      </c>
      <c r="X52" s="116">
        <v>954</v>
      </c>
      <c r="Y52" s="116">
        <v>1069</v>
      </c>
      <c r="Z52" s="116">
        <v>995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903</v>
      </c>
      <c r="X53" s="116">
        <v>934</v>
      </c>
      <c r="Y53" s="116">
        <v>1000</v>
      </c>
      <c r="Z53" s="116">
        <v>862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712</v>
      </c>
      <c r="X54" s="116">
        <v>795</v>
      </c>
      <c r="Y54" s="116">
        <v>940</v>
      </c>
      <c r="Z54" s="116">
        <v>868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649</v>
      </c>
      <c r="X55" s="116">
        <v>654</v>
      </c>
      <c r="Y55" s="116">
        <v>787</v>
      </c>
      <c r="Z55" s="116">
        <v>630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282</v>
      </c>
      <c r="X56" s="116">
        <v>302</v>
      </c>
      <c r="Y56" s="116">
        <v>417</v>
      </c>
      <c r="Z56" s="116">
        <v>380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121</v>
      </c>
      <c r="X57" s="116">
        <v>127</v>
      </c>
      <c r="Y57" s="116">
        <v>149</v>
      </c>
      <c r="Z57" s="116">
        <v>131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67</v>
      </c>
      <c r="X58" s="116">
        <v>70</v>
      </c>
      <c r="Y58" s="116">
        <v>78</v>
      </c>
      <c r="Z58" s="116">
        <v>57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34</v>
      </c>
      <c r="X59" s="116">
        <v>32</v>
      </c>
      <c r="Y59" s="116">
        <v>28</v>
      </c>
      <c r="Z59" s="116">
        <v>31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17</v>
      </c>
      <c r="X60" s="116">
        <v>13</v>
      </c>
      <c r="Y60" s="116">
        <v>23</v>
      </c>
      <c r="Z60" s="116">
        <v>20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9332</v>
      </c>
      <c r="X61" s="116">
        <v>9780</v>
      </c>
      <c r="Y61" s="116">
        <v>10933</v>
      </c>
      <c r="Z61" s="116">
        <v>10221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19</v>
      </c>
      <c r="X63" s="116">
        <v>24</v>
      </c>
      <c r="Y63" s="116">
        <v>22</v>
      </c>
      <c r="Z63" s="116">
        <v>22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Mount Gambier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323</v>
      </c>
      <c r="X64" s="116">
        <v>319</v>
      </c>
      <c r="Y64" s="116">
        <v>363</v>
      </c>
      <c r="Z64" s="116">
        <v>375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654</v>
      </c>
      <c r="X65" s="116">
        <v>676</v>
      </c>
      <c r="Y65" s="116">
        <v>729</v>
      </c>
      <c r="Z65" s="116">
        <v>711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855</v>
      </c>
      <c r="X66" s="116">
        <v>871</v>
      </c>
      <c r="Y66" s="116">
        <v>939</v>
      </c>
      <c r="Z66" s="116">
        <v>926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948</v>
      </c>
      <c r="X67" s="116">
        <v>943</v>
      </c>
      <c r="Y67" s="116">
        <v>1056</v>
      </c>
      <c r="Z67" s="116">
        <v>1058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870</v>
      </c>
      <c r="X68" s="116">
        <v>928</v>
      </c>
      <c r="Y68" s="116">
        <v>974</v>
      </c>
      <c r="Z68" s="116">
        <v>939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844</v>
      </c>
      <c r="X69" s="116">
        <v>905</v>
      </c>
      <c r="Y69" s="116">
        <v>942</v>
      </c>
      <c r="Z69" s="116">
        <v>986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899</v>
      </c>
      <c r="X70" s="116">
        <v>915</v>
      </c>
      <c r="Y70" s="116">
        <v>887</v>
      </c>
      <c r="Z70" s="116">
        <v>810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937</v>
      </c>
      <c r="X71" s="116">
        <v>1014</v>
      </c>
      <c r="Y71" s="116">
        <v>1099</v>
      </c>
      <c r="Z71" s="116">
        <v>999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917</v>
      </c>
      <c r="X72" s="116">
        <v>936</v>
      </c>
      <c r="Y72" s="116">
        <v>1009</v>
      </c>
      <c r="Z72" s="116">
        <v>931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785</v>
      </c>
      <c r="X73" s="116">
        <v>870</v>
      </c>
      <c r="Y73" s="116">
        <v>960</v>
      </c>
      <c r="Z73" s="116">
        <v>902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534</v>
      </c>
      <c r="X74" s="116">
        <v>586</v>
      </c>
      <c r="Y74" s="116">
        <v>618</v>
      </c>
      <c r="Z74" s="116">
        <v>581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190</v>
      </c>
      <c r="X75" s="116">
        <v>204</v>
      </c>
      <c r="Y75" s="116">
        <v>294</v>
      </c>
      <c r="Z75" s="116">
        <v>291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66</v>
      </c>
      <c r="X76" s="116">
        <v>76</v>
      </c>
      <c r="Y76" s="116">
        <v>98</v>
      </c>
      <c r="Z76" s="116">
        <v>92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44</v>
      </c>
      <c r="X77" s="116">
        <v>39</v>
      </c>
      <c r="Y77" s="116">
        <v>51</v>
      </c>
      <c r="Z77" s="116">
        <v>51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24</v>
      </c>
      <c r="X78" s="116">
        <v>19</v>
      </c>
      <c r="Y78" s="116">
        <v>26</v>
      </c>
      <c r="Z78" s="116">
        <v>22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19</v>
      </c>
      <c r="X79" s="116">
        <v>20</v>
      </c>
      <c r="Y79" s="116">
        <v>25</v>
      </c>
      <c r="Z79" s="116">
        <v>17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8919</v>
      </c>
      <c r="X80" s="116">
        <v>9345</v>
      </c>
      <c r="Y80" s="116">
        <v>10109</v>
      </c>
      <c r="Z80" s="116">
        <v>9708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Mount Gambier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504</v>
      </c>
      <c r="X83" s="116">
        <v>537</v>
      </c>
      <c r="Y83" s="116">
        <v>588</v>
      </c>
      <c r="Z83" s="116">
        <v>581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581</v>
      </c>
      <c r="X84" s="116">
        <v>569</v>
      </c>
      <c r="Y84" s="116">
        <v>601</v>
      </c>
      <c r="Z84" s="116">
        <v>570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19,927</v>
      </c>
      <c r="D85" s="98">
        <f t="shared" ref="D85:D90" si="4">AD4</f>
        <v>-5.3034263175402718E-2</v>
      </c>
      <c r="E85" s="99">
        <f t="shared" ref="E85:E90" si="5">AD4</f>
        <v>-5.3034263175402718E-2</v>
      </c>
      <c r="F85" s="98">
        <f t="shared" ref="F85:F90" si="6">AF4</f>
        <v>5.8370512003399266E-2</v>
      </c>
      <c r="G85" s="99">
        <f t="shared" ref="G85:G90" si="7">AF4</f>
        <v>5.8370512003399266E-2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1278</v>
      </c>
      <c r="X85" s="116">
        <v>1302</v>
      </c>
      <c r="Y85" s="116">
        <v>1387</v>
      </c>
      <c r="Z85" s="116">
        <v>1352</v>
      </c>
    </row>
    <row r="86" spans="1:30" ht="15" customHeight="1" x14ac:dyDescent="0.25">
      <c r="A86" s="100" t="s">
        <v>4</v>
      </c>
      <c r="B86" s="51"/>
      <c r="C86" s="101" t="str">
        <f t="shared" si="3"/>
        <v>10,224</v>
      </c>
      <c r="D86" s="98">
        <f t="shared" si="4"/>
        <v>-6.484953809567362E-2</v>
      </c>
      <c r="E86" s="99">
        <f t="shared" si="5"/>
        <v>-6.484953809567362E-2</v>
      </c>
      <c r="F86" s="98">
        <f t="shared" si="6"/>
        <v>5.2068326816217425E-2</v>
      </c>
      <c r="G86" s="99">
        <f t="shared" si="7"/>
        <v>5.2068326816217425E-2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347</v>
      </c>
      <c r="X86" s="116">
        <v>391</v>
      </c>
      <c r="Y86" s="116">
        <v>425</v>
      </c>
      <c r="Z86" s="116">
        <v>460</v>
      </c>
    </row>
    <row r="87" spans="1:30" ht="15" customHeight="1" x14ac:dyDescent="0.25">
      <c r="A87" s="100" t="s">
        <v>5</v>
      </c>
      <c r="B87" s="51"/>
      <c r="C87" s="101" t="str">
        <f t="shared" si="3"/>
        <v>9,704</v>
      </c>
      <c r="D87" s="98">
        <f t="shared" si="4"/>
        <v>-4.0063309921851809E-2</v>
      </c>
      <c r="E87" s="99">
        <f t="shared" si="5"/>
        <v>-4.0063309921851809E-2</v>
      </c>
      <c r="F87" s="98">
        <f t="shared" si="6"/>
        <v>6.4735571648014023E-2</v>
      </c>
      <c r="G87" s="99">
        <f t="shared" si="7"/>
        <v>6.4735571648014023E-2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248</v>
      </c>
      <c r="X87" s="116">
        <v>247</v>
      </c>
      <c r="Y87" s="116">
        <v>269</v>
      </c>
      <c r="Z87" s="116">
        <v>250</v>
      </c>
    </row>
    <row r="88" spans="1:30" ht="15" customHeight="1" x14ac:dyDescent="0.25">
      <c r="A88" s="51" t="s">
        <v>6</v>
      </c>
      <c r="B88" s="51"/>
      <c r="C88" s="101" t="str">
        <f t="shared" si="3"/>
        <v>14,151</v>
      </c>
      <c r="D88" s="98">
        <f t="shared" si="4"/>
        <v>-4.7070707070707041E-2</v>
      </c>
      <c r="E88" s="99">
        <f t="shared" si="5"/>
        <v>-4.7070707070707041E-2</v>
      </c>
      <c r="F88" s="98">
        <f t="shared" si="6"/>
        <v>5.486395825568402E-2</v>
      </c>
      <c r="G88" s="99">
        <f t="shared" si="7"/>
        <v>5.486395825568402E-2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422</v>
      </c>
      <c r="X88" s="116">
        <v>429</v>
      </c>
      <c r="Y88" s="116">
        <v>487</v>
      </c>
      <c r="Z88" s="116">
        <v>472</v>
      </c>
    </row>
    <row r="89" spans="1:30" ht="15" customHeight="1" x14ac:dyDescent="0.25">
      <c r="A89" s="51" t="s">
        <v>102</v>
      </c>
      <c r="B89" s="51"/>
      <c r="C89" s="101" t="str">
        <f t="shared" si="3"/>
        <v>$39,988</v>
      </c>
      <c r="D89" s="98">
        <f t="shared" si="4"/>
        <v>8.0088096906605344E-4</v>
      </c>
      <c r="E89" s="99">
        <f t="shared" si="5"/>
        <v>8.0088096906605344E-4</v>
      </c>
      <c r="F89" s="98">
        <f t="shared" si="6"/>
        <v>0.14547845668061599</v>
      </c>
      <c r="G89" s="99">
        <f t="shared" si="7"/>
        <v>0.14547845668061599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886</v>
      </c>
      <c r="X89" s="116">
        <v>921</v>
      </c>
      <c r="Y89" s="116">
        <v>1014</v>
      </c>
      <c r="Z89" s="116">
        <v>976</v>
      </c>
    </row>
    <row r="90" spans="1:30" ht="15" customHeight="1" x14ac:dyDescent="0.25">
      <c r="A90" s="51" t="s">
        <v>7</v>
      </c>
      <c r="B90" s="51"/>
      <c r="C90" s="101" t="str">
        <f t="shared" si="3"/>
        <v>$723.5 mil</v>
      </c>
      <c r="D90" s="98">
        <f t="shared" si="4"/>
        <v>-1.9190229426545469E-2</v>
      </c>
      <c r="E90" s="99">
        <f t="shared" si="5"/>
        <v>-1.9190229426545469E-2</v>
      </c>
      <c r="F90" s="98">
        <f t="shared" si="6"/>
        <v>0.18702349441962673</v>
      </c>
      <c r="G90" s="99">
        <f t="shared" si="7"/>
        <v>0.18702349441962673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1316</v>
      </c>
      <c r="X90" s="116">
        <v>1341</v>
      </c>
      <c r="Y90" s="116">
        <v>1522</v>
      </c>
      <c r="Z90" s="116">
        <v>1436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6881</v>
      </c>
      <c r="X91" s="116">
        <v>7032</v>
      </c>
      <c r="Y91" s="116">
        <v>7668</v>
      </c>
      <c r="Z91" s="116">
        <v>7274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333</v>
      </c>
      <c r="X93" s="116">
        <v>355</v>
      </c>
      <c r="Y93" s="116">
        <v>394</v>
      </c>
      <c r="Z93" s="116">
        <v>401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1025</v>
      </c>
      <c r="X94" s="116">
        <v>1092</v>
      </c>
      <c r="Y94" s="116">
        <v>1181</v>
      </c>
      <c r="Z94" s="116">
        <v>1131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201</v>
      </c>
      <c r="X95" s="116">
        <v>190</v>
      </c>
      <c r="Y95" s="116">
        <v>204</v>
      </c>
      <c r="Z95" s="116">
        <v>202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1116</v>
      </c>
      <c r="X96" s="116">
        <v>1207</v>
      </c>
      <c r="Y96" s="116">
        <v>1331</v>
      </c>
      <c r="Z96" s="116">
        <v>1350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1002</v>
      </c>
      <c r="X97" s="116">
        <v>1101</v>
      </c>
      <c r="Y97" s="116">
        <v>1168</v>
      </c>
      <c r="Z97" s="116">
        <v>1103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968</v>
      </c>
      <c r="X98" s="116">
        <v>975</v>
      </c>
      <c r="Y98" s="116">
        <v>1029</v>
      </c>
      <c r="Z98" s="116">
        <v>1001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38</v>
      </c>
      <c r="X99" s="116">
        <v>40</v>
      </c>
      <c r="Y99" s="116">
        <v>47</v>
      </c>
      <c r="Z99" s="116">
        <v>50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565</v>
      </c>
      <c r="X100" s="116">
        <v>575</v>
      </c>
      <c r="Y100" s="116">
        <v>654</v>
      </c>
      <c r="Z100" s="116">
        <v>663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6421</v>
      </c>
      <c r="X101" s="116">
        <v>6590</v>
      </c>
      <c r="Y101" s="116">
        <v>7178</v>
      </c>
      <c r="Z101" s="116">
        <v>6872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13471</v>
      </c>
      <c r="X104" s="116">
        <v>14532</v>
      </c>
      <c r="Y104" s="116">
        <v>15744</v>
      </c>
      <c r="Z104" s="116">
        <v>15099</v>
      </c>
      <c r="AB104" s="113" t="str">
        <f>TEXT(Z104,"###,###")</f>
        <v>15,099</v>
      </c>
      <c r="AD104" s="134">
        <f>Z104/($Z$4)*100</f>
        <v>75.771566216690928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3133</v>
      </c>
      <c r="X105" s="116">
        <v>3243</v>
      </c>
      <c r="Y105" s="116">
        <v>3406</v>
      </c>
      <c r="Z105" s="116">
        <v>3342</v>
      </c>
      <c r="AB105" s="113" t="str">
        <f>TEXT(Z105,"###,###")</f>
        <v>3,342</v>
      </c>
      <c r="AD105" s="134">
        <f>Z105/($Z$4)*100</f>
        <v>16.771214934510965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16604</v>
      </c>
      <c r="X106" s="124">
        <v>17775</v>
      </c>
      <c r="Y106" s="124">
        <v>19150</v>
      </c>
      <c r="Z106" s="124">
        <v>18441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2301</v>
      </c>
      <c r="X108" s="116">
        <v>2636</v>
      </c>
      <c r="Y108" s="116">
        <v>2970</v>
      </c>
      <c r="Z108" s="116">
        <v>2621</v>
      </c>
      <c r="AB108" s="113" t="str">
        <f>TEXT(Z108,"###,###")</f>
        <v>2,621</v>
      </c>
      <c r="AD108" s="134">
        <f>Z108/($Z$4)*100</f>
        <v>13.153008480955489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3061</v>
      </c>
      <c r="X109" s="116">
        <v>3619</v>
      </c>
      <c r="Y109" s="116">
        <v>3603</v>
      </c>
      <c r="Z109" s="116">
        <v>3233</v>
      </c>
      <c r="AB109" s="113" t="str">
        <f>TEXT(Z109,"###,###")</f>
        <v>3,233</v>
      </c>
      <c r="AD109" s="134">
        <f>Z109/($Z$4)*100</f>
        <v>16.224218397149595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4645</v>
      </c>
      <c r="X110" s="116">
        <v>4581</v>
      </c>
      <c r="Y110" s="116">
        <v>5068</v>
      </c>
      <c r="Z110" s="116">
        <v>4895</v>
      </c>
      <c r="AB110" s="113" t="str">
        <f>TEXT(Z110,"###,###")</f>
        <v>4,895</v>
      </c>
      <c r="AD110" s="134">
        <f>Z110/($Z$4)*100</f>
        <v>24.564661012696341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6606</v>
      </c>
      <c r="X111" s="116">
        <v>6939</v>
      </c>
      <c r="Y111" s="116">
        <v>7513</v>
      </c>
      <c r="Z111" s="116">
        <v>7691</v>
      </c>
      <c r="AB111" s="113" t="str">
        <f>TEXT(Z111,"###,###")</f>
        <v>7,691</v>
      </c>
      <c r="AD111" s="134">
        <f>Z111/($Z$4)*100</f>
        <v>38.595874943543933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18249</v>
      </c>
      <c r="X112" s="116">
        <v>19125</v>
      </c>
      <c r="Y112" s="116">
        <v>21043</v>
      </c>
      <c r="Z112" s="116">
        <v>19932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42.88</v>
      </c>
      <c r="W118" s="135">
        <v>42.06</v>
      </c>
      <c r="X118" s="135">
        <v>41.26</v>
      </c>
      <c r="Y118" s="135">
        <v>41.81</v>
      </c>
      <c r="Z118" s="135">
        <v>41.16</v>
      </c>
      <c r="AB118" s="113" t="str">
        <f>TEXT(Z118,"##.0")</f>
        <v>41.2</v>
      </c>
    </row>
    <row r="120" spans="19:32" x14ac:dyDescent="0.25">
      <c r="S120" s="105" t="s">
        <v>104</v>
      </c>
      <c r="T120" s="116"/>
      <c r="U120" s="116"/>
      <c r="V120" s="116">
        <v>11681</v>
      </c>
      <c r="W120" s="116">
        <v>11652</v>
      </c>
      <c r="X120" s="116">
        <v>11950</v>
      </c>
      <c r="Y120" s="116">
        <v>12781</v>
      </c>
      <c r="Z120" s="116">
        <v>12437</v>
      </c>
      <c r="AB120" s="113" t="str">
        <f>TEXT(Z120,"###,###")</f>
        <v>12,437</v>
      </c>
    </row>
    <row r="121" spans="19:32" x14ac:dyDescent="0.25">
      <c r="S121" s="105" t="s">
        <v>105</v>
      </c>
      <c r="T121" s="116"/>
      <c r="U121" s="116"/>
      <c r="V121" s="116">
        <v>917</v>
      </c>
      <c r="W121" s="116">
        <v>880</v>
      </c>
      <c r="X121" s="116">
        <v>884</v>
      </c>
      <c r="Y121" s="116">
        <v>1152</v>
      </c>
      <c r="Z121" s="116">
        <v>882</v>
      </c>
      <c r="AB121" s="113" t="str">
        <f>TEXT(Z121,"###,###")</f>
        <v>882</v>
      </c>
    </row>
    <row r="122" spans="19:32" x14ac:dyDescent="0.25">
      <c r="S122" s="105" t="s">
        <v>106</v>
      </c>
      <c r="T122" s="116"/>
      <c r="U122" s="116"/>
      <c r="V122" s="116">
        <v>814</v>
      </c>
      <c r="W122" s="116">
        <v>769</v>
      </c>
      <c r="X122" s="116">
        <v>788</v>
      </c>
      <c r="Y122" s="116">
        <v>917</v>
      </c>
      <c r="Z122" s="116">
        <v>828</v>
      </c>
      <c r="AB122" s="113" t="str">
        <f>TEXT(Z122,"###,###")</f>
        <v>828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12495</v>
      </c>
      <c r="W124" s="116">
        <v>12421</v>
      </c>
      <c r="X124" s="116">
        <v>12738</v>
      </c>
      <c r="Y124" s="116">
        <v>13698</v>
      </c>
      <c r="Z124" s="116">
        <v>13265</v>
      </c>
      <c r="AB124" s="113" t="str">
        <f>TEXT(Z124,"###,###")</f>
        <v>13,265</v>
      </c>
      <c r="AD124" s="131">
        <f>Z124/$Z$7*100</f>
        <v>93.738958377499827</v>
      </c>
    </row>
    <row r="125" spans="19:32" x14ac:dyDescent="0.25">
      <c r="S125" s="105" t="s">
        <v>108</v>
      </c>
      <c r="T125" s="116"/>
      <c r="U125" s="116"/>
      <c r="V125" s="116">
        <v>1731</v>
      </c>
      <c r="W125" s="116">
        <v>1649</v>
      </c>
      <c r="X125" s="116">
        <v>1672</v>
      </c>
      <c r="Y125" s="116">
        <v>2069</v>
      </c>
      <c r="Z125" s="116">
        <v>1710</v>
      </c>
      <c r="AB125" s="113" t="str">
        <f>TEXT(Z125,"###,###")</f>
        <v>1,710</v>
      </c>
      <c r="AD125" s="131">
        <f>Z125/$Z$7*100</f>
        <v>12.083951664193343</v>
      </c>
    </row>
    <row r="127" spans="19:32" x14ac:dyDescent="0.25">
      <c r="S127" s="105" t="s">
        <v>109</v>
      </c>
      <c r="T127" s="116"/>
      <c r="U127" s="116"/>
      <c r="V127" s="116">
        <v>6965</v>
      </c>
      <c r="W127" s="116">
        <v>6880</v>
      </c>
      <c r="X127" s="116">
        <v>7032</v>
      </c>
      <c r="Y127" s="116">
        <v>7673</v>
      </c>
      <c r="Z127" s="116">
        <v>7280</v>
      </c>
      <c r="AB127" s="113" t="str">
        <f>TEXT(Z127,"###,###")</f>
        <v>7,280</v>
      </c>
      <c r="AD127" s="131">
        <f>Z127/$Z$7*100</f>
        <v>51.445127552823124</v>
      </c>
    </row>
    <row r="128" spans="19:32" x14ac:dyDescent="0.25">
      <c r="S128" s="105" t="s">
        <v>110</v>
      </c>
      <c r="T128" s="116"/>
      <c r="U128" s="116"/>
      <c r="V128" s="116">
        <v>6454</v>
      </c>
      <c r="W128" s="116">
        <v>6418</v>
      </c>
      <c r="X128" s="116">
        <v>6590</v>
      </c>
      <c r="Y128" s="116">
        <v>7178</v>
      </c>
      <c r="Z128" s="116">
        <v>6870</v>
      </c>
      <c r="AB128" s="113" t="str">
        <f>TEXT(Z128,"###,###")</f>
        <v>6,870</v>
      </c>
      <c r="AD128" s="131">
        <f>Z128/$Z$7*100</f>
        <v>48.547805808776765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D039A59-BFC2-4479-A632-355C02183B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1E10E5EA-350D-4430-8EF2-33F10C75D0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7E07DB8F-C7DA-44C5-91D3-9C2F3785B1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2A86305E-F17F-4B82-AFE3-C16C64A6C34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CCB26-6EB3-45B6-90FC-82C9A7EE7237}">
  <sheetPr codeName="Sheet10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Mount Remarkable</v>
      </c>
      <c r="T1" s="103"/>
      <c r="U1" s="103"/>
      <c r="V1" s="103"/>
      <c r="W1" s="103"/>
      <c r="X1" s="103"/>
      <c r="Y1" s="104" t="str">
        <f>Y3</f>
        <v>10.37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150</v>
      </c>
      <c r="Y3" s="109" t="s">
        <v>236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10.37 Mount Remarkable,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1288</v>
      </c>
      <c r="W4" s="112">
        <v>1358</v>
      </c>
      <c r="X4" s="112">
        <v>1642</v>
      </c>
      <c r="Y4" s="112">
        <v>2181</v>
      </c>
      <c r="Z4" s="112">
        <v>1950</v>
      </c>
      <c r="AB4" s="113" t="str">
        <f>TEXT(Z4,"###,###")</f>
        <v>1,950</v>
      </c>
      <c r="AD4" s="114">
        <f>Z4/Y4-1</f>
        <v>-0.10591471801925723</v>
      </c>
      <c r="AF4" s="114">
        <f>Z4/V4-1</f>
        <v>0.5139751552795031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661</v>
      </c>
      <c r="W5" s="112">
        <v>707</v>
      </c>
      <c r="X5" s="112">
        <v>869</v>
      </c>
      <c r="Y5" s="112">
        <v>1179</v>
      </c>
      <c r="Z5" s="112">
        <v>1038</v>
      </c>
      <c r="AB5" s="113" t="str">
        <f>TEXT(Z5,"###,###")</f>
        <v>1,038</v>
      </c>
      <c r="AD5" s="114">
        <f t="shared" ref="AD5:AD9" si="0">Z5/Y5-1</f>
        <v>-0.11959287531806617</v>
      </c>
      <c r="AF5" s="114">
        <f t="shared" ref="AF5:AF9" si="1">Z5/V5-1</f>
        <v>0.57034795763993951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628</v>
      </c>
      <c r="W6" s="112">
        <v>645</v>
      </c>
      <c r="X6" s="112">
        <v>773</v>
      </c>
      <c r="Y6" s="112">
        <v>996</v>
      </c>
      <c r="Z6" s="112">
        <v>915</v>
      </c>
      <c r="AB6" s="113" t="str">
        <f>TEXT(Z6,"###,###")</f>
        <v>915</v>
      </c>
      <c r="AD6" s="114">
        <f t="shared" si="0"/>
        <v>-8.1325301204819289E-2</v>
      </c>
      <c r="AF6" s="114">
        <f t="shared" si="1"/>
        <v>0.45700636942675166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870</v>
      </c>
      <c r="W7" s="112">
        <v>936</v>
      </c>
      <c r="X7" s="112">
        <v>1077</v>
      </c>
      <c r="Y7" s="112">
        <v>1470</v>
      </c>
      <c r="Z7" s="112">
        <v>1245</v>
      </c>
      <c r="AB7" s="113" t="str">
        <f>TEXT(Z7,"###,###")</f>
        <v>1,245</v>
      </c>
      <c r="AD7" s="114">
        <f t="shared" si="0"/>
        <v>-0.15306122448979587</v>
      </c>
      <c r="AF7" s="114">
        <f t="shared" si="1"/>
        <v>0.43103448275862077</v>
      </c>
    </row>
    <row r="8" spans="1:32" ht="17.25" customHeight="1" x14ac:dyDescent="0.25">
      <c r="A8" s="66" t="s">
        <v>13</v>
      </c>
      <c r="B8" s="67"/>
      <c r="C8" s="31"/>
      <c r="D8" s="68" t="str">
        <f>AB4</f>
        <v>1,950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1,245</v>
      </c>
      <c r="P8" s="69"/>
      <c r="S8" s="111" t="s">
        <v>87</v>
      </c>
      <c r="T8" s="112"/>
      <c r="U8" s="112"/>
      <c r="V8" s="112">
        <v>29830.12</v>
      </c>
      <c r="W8" s="112">
        <v>35745</v>
      </c>
      <c r="X8" s="112">
        <v>35861.730000000003</v>
      </c>
      <c r="Y8" s="112">
        <v>35201.379999999997</v>
      </c>
      <c r="Z8" s="112">
        <v>34171</v>
      </c>
      <c r="AB8" s="113" t="str">
        <f>TEXT(Z8,"$###,###")</f>
        <v>$34,171</v>
      </c>
      <c r="AD8" s="114">
        <f t="shared" si="0"/>
        <v>-2.9271011534206859E-2</v>
      </c>
      <c r="AF8" s="114">
        <f t="shared" si="1"/>
        <v>0.14552003143131853</v>
      </c>
    </row>
    <row r="9" spans="1:32" x14ac:dyDescent="0.25">
      <c r="A9" s="32" t="s">
        <v>15</v>
      </c>
      <c r="B9" s="73"/>
      <c r="C9" s="74"/>
      <c r="D9" s="75">
        <f>AD104</f>
        <v>58.307692307692307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51.807228915662648</v>
      </c>
      <c r="P9" s="76" t="s">
        <v>88</v>
      </c>
      <c r="S9" s="111" t="s">
        <v>7</v>
      </c>
      <c r="T9" s="112"/>
      <c r="U9" s="112"/>
      <c r="V9" s="112">
        <v>39358274</v>
      </c>
      <c r="W9" s="112">
        <v>43609716</v>
      </c>
      <c r="X9" s="112">
        <v>51416512</v>
      </c>
      <c r="Y9" s="112">
        <v>66455245</v>
      </c>
      <c r="Z9" s="112">
        <v>52289574</v>
      </c>
      <c r="AB9" s="113" t="str">
        <f>TEXT(Z9/1000000,"$#,###.0")&amp;" mil"</f>
        <v>$52.3 mil</v>
      </c>
      <c r="AD9" s="114">
        <f t="shared" si="0"/>
        <v>-0.21316106802405133</v>
      </c>
      <c r="AF9" s="114">
        <f t="shared" si="1"/>
        <v>0.32855353362294282</v>
      </c>
    </row>
    <row r="10" spans="1:32" x14ac:dyDescent="0.25">
      <c r="A10" s="32" t="s">
        <v>18</v>
      </c>
      <c r="B10" s="73"/>
      <c r="C10" s="74"/>
      <c r="D10" s="75">
        <f>AD105</f>
        <v>19.641025641025642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48.674698795180724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83.373493975903614</v>
      </c>
      <c r="P11" s="76" t="s">
        <v>88</v>
      </c>
      <c r="S11" s="111" t="s">
        <v>30</v>
      </c>
      <c r="T11" s="116"/>
      <c r="U11" s="116"/>
      <c r="V11" s="116">
        <v>1005</v>
      </c>
      <c r="W11" s="116">
        <v>1083</v>
      </c>
      <c r="X11" s="116">
        <v>1302</v>
      </c>
      <c r="Y11" s="116">
        <v>1601</v>
      </c>
      <c r="Z11" s="116">
        <v>1527</v>
      </c>
    </row>
    <row r="12" spans="1:32" ht="28.5" customHeight="1" x14ac:dyDescent="0.25">
      <c r="A12" s="32" t="s">
        <v>20</v>
      </c>
      <c r="B12" s="74"/>
      <c r="C12" s="74"/>
      <c r="D12" s="75">
        <f>AD108</f>
        <v>13.846153846153847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33.333333333333329</v>
      </c>
      <c r="P12" s="76" t="s">
        <v>88</v>
      </c>
      <c r="S12" s="111" t="s">
        <v>31</v>
      </c>
      <c r="T12" s="116"/>
      <c r="U12" s="116"/>
      <c r="V12" s="116">
        <v>283</v>
      </c>
      <c r="W12" s="116">
        <v>268</v>
      </c>
      <c r="X12" s="116">
        <v>340</v>
      </c>
      <c r="Y12" s="116">
        <v>575</v>
      </c>
      <c r="Z12" s="116">
        <v>417</v>
      </c>
    </row>
    <row r="13" spans="1:32" ht="15" customHeight="1" x14ac:dyDescent="0.25">
      <c r="A13" s="32" t="s">
        <v>21</v>
      </c>
      <c r="B13" s="74"/>
      <c r="C13" s="74"/>
      <c r="D13" s="75">
        <f>AD109</f>
        <v>13.589743589743589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46.3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17.948717948717949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16.586151368760063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32.820512820512818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83.413848631239944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325</v>
      </c>
      <c r="Z15" s="116">
        <v>307</v>
      </c>
      <c r="AB15" s="121">
        <f t="shared" ref="AB15:AB34" si="2">IF(Z15="np",0,Z15/$Z$34)</f>
        <v>0.15759753593429157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41</v>
      </c>
      <c r="Z16" s="116">
        <v>35</v>
      </c>
      <c r="AB16" s="121">
        <f t="shared" si="2"/>
        <v>1.7967145790554414E-2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122</v>
      </c>
      <c r="Z17" s="116">
        <v>93</v>
      </c>
      <c r="AB17" s="121">
        <f t="shared" si="2"/>
        <v>4.7741273100616016E-2</v>
      </c>
    </row>
    <row r="18" spans="1:28" x14ac:dyDescent="0.25">
      <c r="A18" s="65" t="str">
        <f>$S$1&amp;" ("&amp;$V$2&amp;" to "&amp;$Z$2&amp;")"</f>
        <v>Mount Remarkable (2014-15 to 2018-19)</v>
      </c>
      <c r="B18" s="65"/>
      <c r="C18" s="65"/>
      <c r="D18" s="65"/>
      <c r="E18" s="65"/>
      <c r="F18" s="65"/>
      <c r="G18" s="65" t="str">
        <f>$S$1&amp;" ("&amp;$V$2&amp;" to "&amp;$Z$2&amp;")"</f>
        <v>Mount Remarkable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15</v>
      </c>
      <c r="Z18" s="116">
        <v>14</v>
      </c>
      <c r="AB18" s="121">
        <f t="shared" si="2"/>
        <v>7.1868583162217657E-3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111</v>
      </c>
      <c r="Z19" s="116">
        <v>104</v>
      </c>
      <c r="AB19" s="121">
        <f t="shared" si="2"/>
        <v>5.3388090349075976E-2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47</v>
      </c>
      <c r="Z20" s="116">
        <v>53</v>
      </c>
      <c r="AB20" s="121">
        <f t="shared" si="2"/>
        <v>2.7207392197125257E-2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93</v>
      </c>
      <c r="Z21" s="116">
        <v>83</v>
      </c>
      <c r="AB21" s="121">
        <f t="shared" si="2"/>
        <v>4.2607802874743327E-2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97</v>
      </c>
      <c r="Z22" s="116">
        <v>113</v>
      </c>
      <c r="AB22" s="121">
        <f t="shared" si="2"/>
        <v>5.8008213552361396E-2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97</v>
      </c>
      <c r="Z23" s="116">
        <v>74</v>
      </c>
      <c r="AB23" s="121">
        <f t="shared" si="2"/>
        <v>3.7987679671457907E-2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6</v>
      </c>
      <c r="AB24" s="121">
        <f t="shared" si="2"/>
        <v>3.0800821355236141E-3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41</v>
      </c>
      <c r="Z25" s="116">
        <v>31</v>
      </c>
      <c r="AB25" s="121">
        <f t="shared" si="2"/>
        <v>1.5913757700205339E-2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18</v>
      </c>
      <c r="Z26" s="116">
        <v>19</v>
      </c>
      <c r="AB26" s="121">
        <f t="shared" si="2"/>
        <v>9.7535934291581115E-3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44</v>
      </c>
      <c r="Z27" s="116">
        <v>47</v>
      </c>
      <c r="AB27" s="121">
        <f t="shared" si="2"/>
        <v>2.4127310061601643E-2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98</v>
      </c>
      <c r="Z28" s="116">
        <v>121</v>
      </c>
      <c r="AB28" s="121">
        <f t="shared" si="2"/>
        <v>6.2114989733059546E-2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107</v>
      </c>
      <c r="Z29" s="116">
        <v>146</v>
      </c>
      <c r="AB29" s="121">
        <f t="shared" si="2"/>
        <v>7.4948665297741274E-2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193</v>
      </c>
      <c r="Z30" s="116">
        <v>156</v>
      </c>
      <c r="AB30" s="121">
        <f t="shared" si="2"/>
        <v>8.0082135523613956E-2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212</v>
      </c>
      <c r="Z31" s="116">
        <v>188</v>
      </c>
      <c r="AB31" s="121">
        <f t="shared" si="2"/>
        <v>9.6509240246406572E-2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16</v>
      </c>
      <c r="Z32" s="116">
        <v>11</v>
      </c>
      <c r="AB32" s="121">
        <f t="shared" si="2"/>
        <v>5.6468172484599594E-3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83</v>
      </c>
      <c r="Z33" s="116">
        <v>83</v>
      </c>
      <c r="AB33" s="121">
        <f t="shared" si="2"/>
        <v>4.2607802874743327E-2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2181</v>
      </c>
      <c r="Z34" s="124">
        <v>1948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1036</v>
      </c>
      <c r="AB37" s="136">
        <f>Z37/Z40*100</f>
        <v>83.413848631239944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206</v>
      </c>
      <c r="AB38" s="136">
        <f>Z38/Z40*100</f>
        <v>16.586151368760063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1242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2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16</v>
      </c>
      <c r="X45" s="116">
        <v>16</v>
      </c>
      <c r="Y45" s="116">
        <v>31</v>
      </c>
      <c r="Z45" s="116">
        <v>24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56</v>
      </c>
      <c r="X46" s="116">
        <v>68</v>
      </c>
      <c r="Y46" s="116">
        <v>63</v>
      </c>
      <c r="Z46" s="116">
        <v>65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59</v>
      </c>
      <c r="X47" s="116">
        <v>86</v>
      </c>
      <c r="Y47" s="116">
        <v>100</v>
      </c>
      <c r="Z47" s="116">
        <v>116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35</v>
      </c>
      <c r="X48" s="116">
        <v>69</v>
      </c>
      <c r="Y48" s="116">
        <v>101</v>
      </c>
      <c r="Z48" s="116">
        <v>79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Mount Remarkable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52</v>
      </c>
      <c r="X49" s="116">
        <v>55</v>
      </c>
      <c r="Y49" s="116">
        <v>59</v>
      </c>
      <c r="Z49" s="116">
        <v>68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45</v>
      </c>
      <c r="X50" s="116">
        <v>65</v>
      </c>
      <c r="Y50" s="116">
        <v>52</v>
      </c>
      <c r="Z50" s="116">
        <v>55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49</v>
      </c>
      <c r="X51" s="116">
        <v>67</v>
      </c>
      <c r="Y51" s="116">
        <v>92</v>
      </c>
      <c r="Z51" s="116">
        <v>85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66</v>
      </c>
      <c r="X52" s="116">
        <v>65</v>
      </c>
      <c r="Y52" s="116">
        <v>90</v>
      </c>
      <c r="Z52" s="116">
        <v>92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104</v>
      </c>
      <c r="X53" s="116">
        <v>85</v>
      </c>
      <c r="Y53" s="116">
        <v>104</v>
      </c>
      <c r="Z53" s="116">
        <v>110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106</v>
      </c>
      <c r="X54" s="116">
        <v>132</v>
      </c>
      <c r="Y54" s="116">
        <v>160</v>
      </c>
      <c r="Z54" s="116">
        <v>136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64</v>
      </c>
      <c r="X55" s="116">
        <v>89</v>
      </c>
      <c r="Y55" s="116">
        <v>145</v>
      </c>
      <c r="Z55" s="116">
        <v>128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35</v>
      </c>
      <c r="X56" s="116">
        <v>36</v>
      </c>
      <c r="Y56" s="116">
        <v>46</v>
      </c>
      <c r="Z56" s="116">
        <v>50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16</v>
      </c>
      <c r="X57" s="116">
        <v>24</v>
      </c>
      <c r="Y57" s="116">
        <v>42</v>
      </c>
      <c r="Z57" s="116">
        <v>32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15</v>
      </c>
      <c r="Z58" s="116">
        <v>8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10</v>
      </c>
      <c r="X59" s="116">
        <v>4</v>
      </c>
      <c r="Y59" s="116">
        <v>11</v>
      </c>
      <c r="Z59" s="116">
        <v>6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3</v>
      </c>
      <c r="Y60" s="116">
        <v>9</v>
      </c>
      <c r="Z60" s="116">
        <v>7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708</v>
      </c>
      <c r="X61" s="116">
        <v>869</v>
      </c>
      <c r="Y61" s="116">
        <v>1184</v>
      </c>
      <c r="Z61" s="116">
        <v>1041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6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Mount Remarkable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7</v>
      </c>
      <c r="X64" s="116">
        <v>14</v>
      </c>
      <c r="Y64" s="116">
        <v>22</v>
      </c>
      <c r="Z64" s="116">
        <v>11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67</v>
      </c>
      <c r="X65" s="116">
        <v>72</v>
      </c>
      <c r="Y65" s="116">
        <v>57</v>
      </c>
      <c r="Z65" s="116">
        <v>52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42</v>
      </c>
      <c r="X66" s="116">
        <v>56</v>
      </c>
      <c r="Y66" s="116">
        <v>80</v>
      </c>
      <c r="Z66" s="116">
        <v>92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44</v>
      </c>
      <c r="X67" s="116">
        <v>51</v>
      </c>
      <c r="Y67" s="116">
        <v>39</v>
      </c>
      <c r="Z67" s="116">
        <v>60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32</v>
      </c>
      <c r="X68" s="116">
        <v>46</v>
      </c>
      <c r="Y68" s="116">
        <v>67</v>
      </c>
      <c r="Z68" s="116">
        <v>66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41</v>
      </c>
      <c r="X69" s="116">
        <v>51</v>
      </c>
      <c r="Y69" s="116">
        <v>75</v>
      </c>
      <c r="Z69" s="116">
        <v>66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51</v>
      </c>
      <c r="X70" s="116">
        <v>40</v>
      </c>
      <c r="Y70" s="116">
        <v>45</v>
      </c>
      <c r="Z70" s="116">
        <v>52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64</v>
      </c>
      <c r="X71" s="116">
        <v>87</v>
      </c>
      <c r="Y71" s="116">
        <v>108</v>
      </c>
      <c r="Z71" s="116">
        <v>92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114</v>
      </c>
      <c r="X72" s="116">
        <v>100</v>
      </c>
      <c r="Y72" s="116">
        <v>139</v>
      </c>
      <c r="Z72" s="116">
        <v>115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90</v>
      </c>
      <c r="X73" s="116">
        <v>127</v>
      </c>
      <c r="Y73" s="116">
        <v>155</v>
      </c>
      <c r="Z73" s="116">
        <v>143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55</v>
      </c>
      <c r="X74" s="116">
        <v>62</v>
      </c>
      <c r="Y74" s="116">
        <v>107</v>
      </c>
      <c r="Z74" s="116">
        <v>79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19</v>
      </c>
      <c r="X75" s="116">
        <v>40</v>
      </c>
      <c r="Y75" s="116">
        <v>59</v>
      </c>
      <c r="Z75" s="116">
        <v>46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9</v>
      </c>
      <c r="X76" s="116">
        <v>11</v>
      </c>
      <c r="Y76" s="116">
        <v>23</v>
      </c>
      <c r="Z76" s="116">
        <v>16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4</v>
      </c>
      <c r="X77" s="116">
        <v>8</v>
      </c>
      <c r="Y77" s="116">
        <v>12</v>
      </c>
      <c r="Z77" s="116">
        <v>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3</v>
      </c>
      <c r="Y78" s="116">
        <v>3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3</v>
      </c>
      <c r="Y79" s="116">
        <v>5</v>
      </c>
      <c r="Z79" s="116">
        <v>7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642</v>
      </c>
      <c r="X80" s="116">
        <v>773</v>
      </c>
      <c r="Y80" s="116">
        <v>999</v>
      </c>
      <c r="Z80" s="116">
        <v>914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Mount Remarkable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28</v>
      </c>
      <c r="X83" s="116">
        <v>33</v>
      </c>
      <c r="Y83" s="116">
        <v>46</v>
      </c>
      <c r="Z83" s="116">
        <v>47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29</v>
      </c>
      <c r="X84" s="116">
        <v>38</v>
      </c>
      <c r="Y84" s="116">
        <v>46</v>
      </c>
      <c r="Z84" s="116">
        <v>42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1,950</v>
      </c>
      <c r="D85" s="98">
        <f t="shared" ref="D85:D90" si="4">AD4</f>
        <v>-0.10591471801925723</v>
      </c>
      <c r="E85" s="99">
        <f t="shared" ref="E85:E90" si="5">AD4</f>
        <v>-0.10591471801925723</v>
      </c>
      <c r="F85" s="98">
        <f t="shared" ref="F85:F90" si="6">AF4</f>
        <v>0.5139751552795031</v>
      </c>
      <c r="G85" s="99">
        <f t="shared" ref="G85:G90" si="7">AF4</f>
        <v>0.5139751552795031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97</v>
      </c>
      <c r="X85" s="116">
        <v>99</v>
      </c>
      <c r="Y85" s="116">
        <v>132</v>
      </c>
      <c r="Z85" s="116">
        <v>127</v>
      </c>
    </row>
    <row r="86" spans="1:30" ht="15" customHeight="1" x14ac:dyDescent="0.25">
      <c r="A86" s="100" t="s">
        <v>4</v>
      </c>
      <c r="B86" s="51"/>
      <c r="C86" s="101" t="str">
        <f t="shared" si="3"/>
        <v>1,038</v>
      </c>
      <c r="D86" s="98">
        <f t="shared" si="4"/>
        <v>-0.11959287531806617</v>
      </c>
      <c r="E86" s="99">
        <f t="shared" si="5"/>
        <v>-0.11959287531806617</v>
      </c>
      <c r="F86" s="98">
        <f t="shared" si="6"/>
        <v>0.57034795763993951</v>
      </c>
      <c r="G86" s="99">
        <f t="shared" si="7"/>
        <v>0.57034795763993951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24</v>
      </c>
      <c r="X86" s="116">
        <v>27</v>
      </c>
      <c r="Y86" s="116">
        <v>27</v>
      </c>
      <c r="Z86" s="116">
        <v>30</v>
      </c>
    </row>
    <row r="87" spans="1:30" ht="15" customHeight="1" x14ac:dyDescent="0.25">
      <c r="A87" s="100" t="s">
        <v>5</v>
      </c>
      <c r="B87" s="51"/>
      <c r="C87" s="101" t="str">
        <f t="shared" si="3"/>
        <v>915</v>
      </c>
      <c r="D87" s="98">
        <f t="shared" si="4"/>
        <v>-8.1325301204819289E-2</v>
      </c>
      <c r="E87" s="99">
        <f t="shared" si="5"/>
        <v>-8.1325301204819289E-2</v>
      </c>
      <c r="F87" s="98">
        <f t="shared" si="6"/>
        <v>0.45700636942675166</v>
      </c>
      <c r="G87" s="99">
        <f t="shared" si="7"/>
        <v>0.45700636942675166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12</v>
      </c>
      <c r="X87" s="116">
        <v>17</v>
      </c>
      <c r="Y87" s="116">
        <v>19</v>
      </c>
      <c r="Z87" s="116">
        <v>14</v>
      </c>
    </row>
    <row r="88" spans="1:30" ht="15" customHeight="1" x14ac:dyDescent="0.25">
      <c r="A88" s="51" t="s">
        <v>6</v>
      </c>
      <c r="B88" s="51"/>
      <c r="C88" s="101" t="str">
        <f t="shared" si="3"/>
        <v>1,245</v>
      </c>
      <c r="D88" s="98">
        <f t="shared" si="4"/>
        <v>-0.15306122448979587</v>
      </c>
      <c r="E88" s="99">
        <f t="shared" si="5"/>
        <v>-0.15306122448979587</v>
      </c>
      <c r="F88" s="98">
        <f t="shared" si="6"/>
        <v>0.43103448275862077</v>
      </c>
      <c r="G88" s="99">
        <f t="shared" si="7"/>
        <v>0.43103448275862077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6</v>
      </c>
      <c r="X88" s="116">
        <v>13</v>
      </c>
      <c r="Y88" s="116">
        <v>13</v>
      </c>
      <c r="Z88" s="116">
        <v>12</v>
      </c>
    </row>
    <row r="89" spans="1:30" ht="15" customHeight="1" x14ac:dyDescent="0.25">
      <c r="A89" s="51" t="s">
        <v>102</v>
      </c>
      <c r="B89" s="51"/>
      <c r="C89" s="101" t="str">
        <f t="shared" si="3"/>
        <v>$34,171</v>
      </c>
      <c r="D89" s="98">
        <f t="shared" si="4"/>
        <v>-2.9271011534206859E-2</v>
      </c>
      <c r="E89" s="99">
        <f t="shared" si="5"/>
        <v>-2.9271011534206859E-2</v>
      </c>
      <c r="F89" s="98">
        <f t="shared" si="6"/>
        <v>0.14552003143131853</v>
      </c>
      <c r="G89" s="99">
        <f t="shared" si="7"/>
        <v>0.14552003143131853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66</v>
      </c>
      <c r="X89" s="116">
        <v>67</v>
      </c>
      <c r="Y89" s="116">
        <v>86</v>
      </c>
      <c r="Z89" s="116">
        <v>77</v>
      </c>
    </row>
    <row r="90" spans="1:30" ht="15" customHeight="1" x14ac:dyDescent="0.25">
      <c r="A90" s="51" t="s">
        <v>7</v>
      </c>
      <c r="B90" s="51"/>
      <c r="C90" s="101" t="str">
        <f t="shared" si="3"/>
        <v>$52.3 mil</v>
      </c>
      <c r="D90" s="98">
        <f t="shared" si="4"/>
        <v>-0.21316106802405133</v>
      </c>
      <c r="E90" s="99">
        <f t="shared" si="5"/>
        <v>-0.21316106802405133</v>
      </c>
      <c r="F90" s="98">
        <f t="shared" si="6"/>
        <v>0.32855353362294282</v>
      </c>
      <c r="G90" s="99">
        <f t="shared" si="7"/>
        <v>0.32855353362294282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90</v>
      </c>
      <c r="X90" s="116">
        <v>108</v>
      </c>
      <c r="Y90" s="116">
        <v>139</v>
      </c>
      <c r="Z90" s="116">
        <v>125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486</v>
      </c>
      <c r="X91" s="116">
        <v>556</v>
      </c>
      <c r="Y91" s="116">
        <v>785</v>
      </c>
      <c r="Z91" s="116">
        <v>642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26</v>
      </c>
      <c r="X93" s="116">
        <v>28</v>
      </c>
      <c r="Y93" s="116">
        <v>26</v>
      </c>
      <c r="Z93" s="116">
        <v>32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85</v>
      </c>
      <c r="X94" s="116">
        <v>105</v>
      </c>
      <c r="Y94" s="116">
        <v>141</v>
      </c>
      <c r="Z94" s="116">
        <v>129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20</v>
      </c>
      <c r="X95" s="116">
        <v>23</v>
      </c>
      <c r="Y95" s="116">
        <v>21</v>
      </c>
      <c r="Z95" s="116">
        <v>22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96</v>
      </c>
      <c r="X96" s="116">
        <v>104</v>
      </c>
      <c r="Y96" s="116">
        <v>119</v>
      </c>
      <c r="Z96" s="116">
        <v>114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63</v>
      </c>
      <c r="X97" s="116">
        <v>68</v>
      </c>
      <c r="Y97" s="116">
        <v>92</v>
      </c>
      <c r="Z97" s="116">
        <v>91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17</v>
      </c>
      <c r="X98" s="116">
        <v>26</v>
      </c>
      <c r="Y98" s="116">
        <v>31</v>
      </c>
      <c r="Z98" s="116">
        <v>32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4</v>
      </c>
      <c r="X99" s="116">
        <v>7</v>
      </c>
      <c r="Y99" s="116">
        <v>9</v>
      </c>
      <c r="Z99" s="116">
        <v>8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35</v>
      </c>
      <c r="X100" s="116">
        <v>43</v>
      </c>
      <c r="Y100" s="116">
        <v>49</v>
      </c>
      <c r="Z100" s="116">
        <v>56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449</v>
      </c>
      <c r="X101" s="116">
        <v>521</v>
      </c>
      <c r="Y101" s="116">
        <v>686</v>
      </c>
      <c r="Z101" s="116">
        <v>607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783</v>
      </c>
      <c r="X104" s="116">
        <v>928</v>
      </c>
      <c r="Y104" s="116">
        <v>1181</v>
      </c>
      <c r="Z104" s="116">
        <v>1137</v>
      </c>
      <c r="AB104" s="113" t="str">
        <f>TEXT(Z104,"###,###")</f>
        <v>1,137</v>
      </c>
      <c r="AD104" s="134">
        <f>Z104/($Z$4)*100</f>
        <v>58.307692307692307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315</v>
      </c>
      <c r="X105" s="116">
        <v>405</v>
      </c>
      <c r="Y105" s="116">
        <v>404</v>
      </c>
      <c r="Z105" s="116">
        <v>383</v>
      </c>
      <c r="AB105" s="113" t="str">
        <f>TEXT(Z105,"###,###")</f>
        <v>383</v>
      </c>
      <c r="AD105" s="134">
        <f>Z105/($Z$4)*100</f>
        <v>19.641025641025642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1098</v>
      </c>
      <c r="X106" s="124">
        <v>1333</v>
      </c>
      <c r="Y106" s="124">
        <v>1585</v>
      </c>
      <c r="Z106" s="124">
        <v>1520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202</v>
      </c>
      <c r="X108" s="116">
        <v>258</v>
      </c>
      <c r="Y108" s="116">
        <v>334</v>
      </c>
      <c r="Z108" s="116">
        <v>270</v>
      </c>
      <c r="AB108" s="113" t="str">
        <f>TEXT(Z108,"###,###")</f>
        <v>270</v>
      </c>
      <c r="AD108" s="134">
        <f>Z108/($Z$4)*100</f>
        <v>13.846153846153847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187</v>
      </c>
      <c r="X109" s="116">
        <v>210</v>
      </c>
      <c r="Y109" s="116">
        <v>273</v>
      </c>
      <c r="Z109" s="116">
        <v>265</v>
      </c>
      <c r="AB109" s="113" t="str">
        <f>TEXT(Z109,"###,###")</f>
        <v>265</v>
      </c>
      <c r="AD109" s="134">
        <f>Z109/($Z$4)*100</f>
        <v>13.589743589743589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249</v>
      </c>
      <c r="X110" s="116">
        <v>315</v>
      </c>
      <c r="Y110" s="116">
        <v>312</v>
      </c>
      <c r="Z110" s="116">
        <v>350</v>
      </c>
      <c r="AB110" s="113" t="str">
        <f>TEXT(Z110,"###,###")</f>
        <v>350</v>
      </c>
      <c r="AD110" s="134">
        <f>Z110/($Z$4)*100</f>
        <v>17.948717948717949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465</v>
      </c>
      <c r="X111" s="116">
        <v>550</v>
      </c>
      <c r="Y111" s="116">
        <v>669</v>
      </c>
      <c r="Z111" s="116">
        <v>640</v>
      </c>
      <c r="AB111" s="113" t="str">
        <f>TEXT(Z111,"###,###")</f>
        <v>640</v>
      </c>
      <c r="AD111" s="134">
        <f>Z111/($Z$4)*100</f>
        <v>32.820512820512818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1355</v>
      </c>
      <c r="X112" s="116">
        <v>1642</v>
      </c>
      <c r="Y112" s="116">
        <v>2177</v>
      </c>
      <c r="Z112" s="116">
        <v>1950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44.89</v>
      </c>
      <c r="W118" s="135">
        <v>46.85</v>
      </c>
      <c r="X118" s="135">
        <v>45.48</v>
      </c>
      <c r="Y118" s="135">
        <v>47.47</v>
      </c>
      <c r="Z118" s="135">
        <v>46.27</v>
      </c>
      <c r="AB118" s="113" t="str">
        <f>TEXT(Z118,"##.0")</f>
        <v>46.3</v>
      </c>
    </row>
    <row r="120" spans="19:32" x14ac:dyDescent="0.25">
      <c r="S120" s="105" t="s">
        <v>104</v>
      </c>
      <c r="T120" s="116"/>
      <c r="U120" s="116"/>
      <c r="V120" s="116">
        <v>585</v>
      </c>
      <c r="W120" s="116">
        <v>666</v>
      </c>
      <c r="X120" s="116">
        <v>737</v>
      </c>
      <c r="Y120" s="116">
        <v>899</v>
      </c>
      <c r="Z120" s="116">
        <v>824</v>
      </c>
      <c r="AB120" s="113" t="str">
        <f>TEXT(Z120,"###,###")</f>
        <v>824</v>
      </c>
    </row>
    <row r="121" spans="19:32" x14ac:dyDescent="0.25">
      <c r="S121" s="105" t="s">
        <v>105</v>
      </c>
      <c r="T121" s="116"/>
      <c r="U121" s="116"/>
      <c r="V121" s="116">
        <v>140</v>
      </c>
      <c r="W121" s="116">
        <v>131</v>
      </c>
      <c r="X121" s="116">
        <v>159</v>
      </c>
      <c r="Y121" s="116">
        <v>318</v>
      </c>
      <c r="Z121" s="116">
        <v>201</v>
      </c>
      <c r="AB121" s="113" t="str">
        <f>TEXT(Z121,"###,###")</f>
        <v>201</v>
      </c>
    </row>
    <row r="122" spans="19:32" x14ac:dyDescent="0.25">
      <c r="S122" s="105" t="s">
        <v>106</v>
      </c>
      <c r="T122" s="116"/>
      <c r="U122" s="116"/>
      <c r="V122" s="116">
        <v>142</v>
      </c>
      <c r="W122" s="116">
        <v>134</v>
      </c>
      <c r="X122" s="116">
        <v>181</v>
      </c>
      <c r="Y122" s="116">
        <v>251</v>
      </c>
      <c r="Z122" s="116">
        <v>214</v>
      </c>
      <c r="AB122" s="113" t="str">
        <f>TEXT(Z122,"###,###")</f>
        <v>214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727</v>
      </c>
      <c r="W124" s="116">
        <v>800</v>
      </c>
      <c r="X124" s="116">
        <v>918</v>
      </c>
      <c r="Y124" s="116">
        <v>1150</v>
      </c>
      <c r="Z124" s="116">
        <v>1038</v>
      </c>
      <c r="AB124" s="113" t="str">
        <f>TEXT(Z124,"###,###")</f>
        <v>1,038</v>
      </c>
      <c r="AD124" s="131">
        <f>Z124/$Z$7*100</f>
        <v>83.373493975903614</v>
      </c>
    </row>
    <row r="125" spans="19:32" x14ac:dyDescent="0.25">
      <c r="S125" s="105" t="s">
        <v>108</v>
      </c>
      <c r="T125" s="116"/>
      <c r="U125" s="116"/>
      <c r="V125" s="116">
        <v>282</v>
      </c>
      <c r="W125" s="116">
        <v>265</v>
      </c>
      <c r="X125" s="116">
        <v>340</v>
      </c>
      <c r="Y125" s="116">
        <v>569</v>
      </c>
      <c r="Z125" s="116">
        <v>415</v>
      </c>
      <c r="AB125" s="113" t="str">
        <f>TEXT(Z125,"###,###")</f>
        <v>415</v>
      </c>
      <c r="AD125" s="131">
        <f>Z125/$Z$7*100</f>
        <v>33.333333333333329</v>
      </c>
    </row>
    <row r="127" spans="19:32" x14ac:dyDescent="0.25">
      <c r="S127" s="105" t="s">
        <v>109</v>
      </c>
      <c r="T127" s="116"/>
      <c r="U127" s="116"/>
      <c r="V127" s="116">
        <v>449</v>
      </c>
      <c r="W127" s="116">
        <v>482</v>
      </c>
      <c r="X127" s="116">
        <v>556</v>
      </c>
      <c r="Y127" s="116">
        <v>789</v>
      </c>
      <c r="Z127" s="116">
        <v>645</v>
      </c>
      <c r="AB127" s="113" t="str">
        <f>TEXT(Z127,"###,###")</f>
        <v>645</v>
      </c>
      <c r="AD127" s="131">
        <f>Z127/$Z$7*100</f>
        <v>51.807228915662648</v>
      </c>
    </row>
    <row r="128" spans="19:32" x14ac:dyDescent="0.25">
      <c r="S128" s="105" t="s">
        <v>110</v>
      </c>
      <c r="T128" s="116"/>
      <c r="U128" s="116"/>
      <c r="V128" s="116">
        <v>422</v>
      </c>
      <c r="W128" s="116">
        <v>449</v>
      </c>
      <c r="X128" s="116">
        <v>521</v>
      </c>
      <c r="Y128" s="116">
        <v>684</v>
      </c>
      <c r="Z128" s="116">
        <v>606</v>
      </c>
      <c r="AB128" s="113" t="str">
        <f>TEXT(Z128,"###,###")</f>
        <v>606</v>
      </c>
      <c r="AD128" s="131">
        <f>Z128/$Z$7*100</f>
        <v>48.674698795180724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D97CDF2-8C3F-499F-A678-7E55106B98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3BF3E538-B825-4AA2-9A94-7C4A4F73D2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B439EDEE-43DF-4E70-AC87-71C219FB67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45B793EB-7C6A-4D8C-91A7-38BFD25D36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6FCB2-1DB2-4485-9152-8090EB9BC01B}">
  <sheetPr codeName="Sheet10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Murray Bridge</v>
      </c>
      <c r="T1" s="103"/>
      <c r="U1" s="103"/>
      <c r="V1" s="103"/>
      <c r="W1" s="103"/>
      <c r="X1" s="103"/>
      <c r="Y1" s="104" t="str">
        <f>Y3</f>
        <v>10.38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151</v>
      </c>
      <c r="Y3" s="109" t="s">
        <v>237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10.38 Murray Bridge,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13578</v>
      </c>
      <c r="W4" s="112">
        <v>13869</v>
      </c>
      <c r="X4" s="112">
        <v>14605</v>
      </c>
      <c r="Y4" s="112">
        <v>15635</v>
      </c>
      <c r="Z4" s="112">
        <v>14833</v>
      </c>
      <c r="AB4" s="113" t="str">
        <f>TEXT(Z4,"###,###")</f>
        <v>14,833</v>
      </c>
      <c r="AD4" s="114">
        <f>Z4/Y4-1</f>
        <v>-5.1295171090502079E-2</v>
      </c>
      <c r="AF4" s="114">
        <f>Z4/V4-1</f>
        <v>9.2428929150095707E-2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7363</v>
      </c>
      <c r="W5" s="112">
        <v>7429</v>
      </c>
      <c r="X5" s="112">
        <v>7684</v>
      </c>
      <c r="Y5" s="112">
        <v>8286</v>
      </c>
      <c r="Z5" s="112">
        <v>7811</v>
      </c>
      <c r="AB5" s="113" t="str">
        <f>TEXT(Z5,"###,###")</f>
        <v>7,811</v>
      </c>
      <c r="AD5" s="114">
        <f t="shared" ref="AD5:AD9" si="0">Z5/Y5-1</f>
        <v>-5.7325609461742699E-2</v>
      </c>
      <c r="AF5" s="114">
        <f t="shared" ref="AF5:AF9" si="1">Z5/V5-1</f>
        <v>6.0844764362352199E-2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6216</v>
      </c>
      <c r="W6" s="112">
        <v>6437</v>
      </c>
      <c r="X6" s="112">
        <v>6921</v>
      </c>
      <c r="Y6" s="112">
        <v>7347</v>
      </c>
      <c r="Z6" s="112">
        <v>7029</v>
      </c>
      <c r="AB6" s="113" t="str">
        <f>TEXT(Z6,"###,###")</f>
        <v>7,029</v>
      </c>
      <c r="AD6" s="114">
        <f t="shared" si="0"/>
        <v>-4.3282972641894624E-2</v>
      </c>
      <c r="AF6" s="114">
        <f t="shared" si="1"/>
        <v>0.13079150579150589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9921</v>
      </c>
      <c r="W7" s="112">
        <v>10232</v>
      </c>
      <c r="X7" s="112">
        <v>10617</v>
      </c>
      <c r="Y7" s="112">
        <v>10741</v>
      </c>
      <c r="Z7" s="112">
        <v>10367</v>
      </c>
      <c r="AB7" s="113" t="str">
        <f>TEXT(Z7,"###,###")</f>
        <v>10,367</v>
      </c>
      <c r="AD7" s="114">
        <f t="shared" si="0"/>
        <v>-3.4819849176054407E-2</v>
      </c>
      <c r="AF7" s="114">
        <f t="shared" si="1"/>
        <v>4.4955145650640072E-2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14,833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10,367</v>
      </c>
      <c r="P8" s="69"/>
      <c r="S8" s="111" t="s">
        <v>87</v>
      </c>
      <c r="T8" s="112"/>
      <c r="U8" s="112"/>
      <c r="V8" s="112">
        <v>35533.07</v>
      </c>
      <c r="W8" s="112">
        <v>37254.47</v>
      </c>
      <c r="X8" s="112">
        <v>37997.68</v>
      </c>
      <c r="Y8" s="112">
        <v>37508.29</v>
      </c>
      <c r="Z8" s="112">
        <v>40043</v>
      </c>
      <c r="AB8" s="113" t="str">
        <f>TEXT(Z8,"$###,###")</f>
        <v>$40,043</v>
      </c>
      <c r="AD8" s="114">
        <f t="shared" si="0"/>
        <v>6.7577327572118095E-2</v>
      </c>
      <c r="AF8" s="114">
        <f t="shared" si="1"/>
        <v>0.12692204754613101</v>
      </c>
    </row>
    <row r="9" spans="1:32" x14ac:dyDescent="0.25">
      <c r="A9" s="32" t="s">
        <v>15</v>
      </c>
      <c r="B9" s="73"/>
      <c r="C9" s="74"/>
      <c r="D9" s="75">
        <f>AD104</f>
        <v>76.147778601766333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52.368091058165334</v>
      </c>
      <c r="P9" s="76" t="s">
        <v>88</v>
      </c>
      <c r="S9" s="111" t="s">
        <v>7</v>
      </c>
      <c r="T9" s="112"/>
      <c r="U9" s="112"/>
      <c r="V9" s="112">
        <v>397979547</v>
      </c>
      <c r="W9" s="112">
        <v>419568636</v>
      </c>
      <c r="X9" s="112">
        <v>445730484</v>
      </c>
      <c r="Y9" s="112">
        <v>474612403</v>
      </c>
      <c r="Z9" s="112">
        <v>467368968</v>
      </c>
      <c r="AB9" s="113" t="str">
        <f>TEXT(Z9/1000000,"$#,###.0")&amp;" mil"</f>
        <v>$467.4 mil</v>
      </c>
      <c r="AD9" s="114">
        <f t="shared" si="0"/>
        <v>-1.5261790366654204E-2</v>
      </c>
      <c r="AF9" s="114">
        <f t="shared" si="1"/>
        <v>0.17435423886243084</v>
      </c>
    </row>
    <row r="10" spans="1:32" x14ac:dyDescent="0.25">
      <c r="A10" s="32" t="s">
        <v>18</v>
      </c>
      <c r="B10" s="73"/>
      <c r="C10" s="74"/>
      <c r="D10" s="75">
        <f>AD105</f>
        <v>13.072203869749883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47.612616957654097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91.434359023825593</v>
      </c>
      <c r="P11" s="76" t="s">
        <v>88</v>
      </c>
      <c r="S11" s="111" t="s">
        <v>30</v>
      </c>
      <c r="T11" s="116"/>
      <c r="U11" s="116"/>
      <c r="V11" s="116">
        <v>11976</v>
      </c>
      <c r="W11" s="116">
        <v>12196</v>
      </c>
      <c r="X11" s="116">
        <v>12878</v>
      </c>
      <c r="Y11" s="116">
        <v>13722</v>
      </c>
      <c r="Z11" s="116">
        <v>12979</v>
      </c>
    </row>
    <row r="12" spans="1:32" ht="28.5" customHeight="1" x14ac:dyDescent="0.25">
      <c r="A12" s="32" t="s">
        <v>20</v>
      </c>
      <c r="B12" s="74"/>
      <c r="C12" s="74"/>
      <c r="D12" s="75">
        <f>AD108</f>
        <v>13.523899413469968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17.874023343300856</v>
      </c>
      <c r="P12" s="76" t="s">
        <v>88</v>
      </c>
      <c r="S12" s="111" t="s">
        <v>31</v>
      </c>
      <c r="T12" s="116"/>
      <c r="U12" s="116"/>
      <c r="V12" s="116">
        <v>1604</v>
      </c>
      <c r="W12" s="116">
        <v>1672</v>
      </c>
      <c r="X12" s="116">
        <v>1727</v>
      </c>
      <c r="Y12" s="116">
        <v>1915</v>
      </c>
      <c r="Z12" s="116">
        <v>1852</v>
      </c>
    </row>
    <row r="13" spans="1:32" ht="15" customHeight="1" x14ac:dyDescent="0.25">
      <c r="A13" s="32" t="s">
        <v>21</v>
      </c>
      <c r="B13" s="74"/>
      <c r="C13" s="74"/>
      <c r="D13" s="75">
        <f>AD109</f>
        <v>14.036270477988269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41.6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23.629744488640195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15.865662999420962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38.070518438616595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84.134337000579038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1001</v>
      </c>
      <c r="Z15" s="116">
        <v>1083</v>
      </c>
      <c r="AB15" s="121">
        <f t="shared" ref="AB15:AB34" si="2">IF(Z15="np",0,Z15/$Z$34)</f>
        <v>7.299319269394082E-2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176</v>
      </c>
      <c r="Z16" s="116">
        <v>158</v>
      </c>
      <c r="AB16" s="121">
        <f t="shared" si="2"/>
        <v>1.0649053043068006E-2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1934</v>
      </c>
      <c r="Z17" s="116">
        <v>1436</v>
      </c>
      <c r="AB17" s="121">
        <f t="shared" si="2"/>
        <v>9.6785064366111742E-2</v>
      </c>
    </row>
    <row r="18" spans="1:28" x14ac:dyDescent="0.25">
      <c r="A18" s="65" t="str">
        <f>$S$1&amp;" ("&amp;$V$2&amp;" to "&amp;$Z$2&amp;")"</f>
        <v>Murray Bridge (2014-15 to 2018-19)</v>
      </c>
      <c r="B18" s="65"/>
      <c r="C18" s="65"/>
      <c r="D18" s="65"/>
      <c r="E18" s="65"/>
      <c r="F18" s="65"/>
      <c r="G18" s="65" t="str">
        <f>$S$1&amp;" ("&amp;$V$2&amp;" to "&amp;$Z$2&amp;")"</f>
        <v>Murray Bridge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114</v>
      </c>
      <c r="Z18" s="116">
        <v>112</v>
      </c>
      <c r="AB18" s="121">
        <f t="shared" si="2"/>
        <v>7.5486958279975735E-3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838</v>
      </c>
      <c r="Z19" s="116">
        <v>865</v>
      </c>
      <c r="AB19" s="121">
        <f t="shared" si="2"/>
        <v>5.8300195457302688E-2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361</v>
      </c>
      <c r="Z20" s="116">
        <v>280</v>
      </c>
      <c r="AB20" s="121">
        <f t="shared" si="2"/>
        <v>1.8871739569993932E-2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1563</v>
      </c>
      <c r="Z21" s="116">
        <v>1494</v>
      </c>
      <c r="AB21" s="121">
        <f t="shared" si="2"/>
        <v>0.10069421041989621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690</v>
      </c>
      <c r="Z22" s="116">
        <v>786</v>
      </c>
      <c r="AB22" s="121">
        <f t="shared" si="2"/>
        <v>5.2975668935768688E-2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644</v>
      </c>
      <c r="Z23" s="116">
        <v>563</v>
      </c>
      <c r="AB23" s="121">
        <f t="shared" si="2"/>
        <v>3.7945676349666377E-2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99</v>
      </c>
      <c r="Z24" s="116">
        <v>90</v>
      </c>
      <c r="AB24" s="121">
        <f t="shared" si="2"/>
        <v>6.0659162903551932E-3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379</v>
      </c>
      <c r="Z25" s="116">
        <v>374</v>
      </c>
      <c r="AB25" s="121">
        <f t="shared" si="2"/>
        <v>2.520725213992047E-2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179</v>
      </c>
      <c r="Z26" s="116">
        <v>200</v>
      </c>
      <c r="AB26" s="121">
        <f t="shared" si="2"/>
        <v>1.3479813978567096E-2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480</v>
      </c>
      <c r="Z27" s="116">
        <v>527</v>
      </c>
      <c r="AB27" s="121">
        <f t="shared" si="2"/>
        <v>3.5519309833524297E-2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1804</v>
      </c>
      <c r="Z28" s="116">
        <v>1989</v>
      </c>
      <c r="AB28" s="121">
        <f t="shared" si="2"/>
        <v>0.13405675001684977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820</v>
      </c>
      <c r="Z29" s="116">
        <v>891</v>
      </c>
      <c r="AB29" s="121">
        <f t="shared" si="2"/>
        <v>6.0052571274516409E-2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961</v>
      </c>
      <c r="Z30" s="116">
        <v>750</v>
      </c>
      <c r="AB30" s="121">
        <f t="shared" si="2"/>
        <v>5.0549302419626609E-2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1556</v>
      </c>
      <c r="Z31" s="116">
        <v>1553</v>
      </c>
      <c r="AB31" s="121">
        <f t="shared" si="2"/>
        <v>0.1046707555435735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267</v>
      </c>
      <c r="Z32" s="116">
        <v>318</v>
      </c>
      <c r="AB32" s="121">
        <f t="shared" si="2"/>
        <v>2.1432904225921683E-2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460</v>
      </c>
      <c r="Z33" s="116">
        <v>449</v>
      </c>
      <c r="AB33" s="121">
        <f t="shared" si="2"/>
        <v>3.0262182381883131E-2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15635</v>
      </c>
      <c r="Z34" s="124">
        <v>14837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8718</v>
      </c>
      <c r="AB37" s="136">
        <f>Z37/Z40*100</f>
        <v>84.134337000579038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1644</v>
      </c>
      <c r="AB38" s="136">
        <f>Z38/Z40*100</f>
        <v>15.865662999420962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10362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14</v>
      </c>
      <c r="X44" s="116">
        <v>15</v>
      </c>
      <c r="Y44" s="116">
        <v>13</v>
      </c>
      <c r="Z44" s="116">
        <v>21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147</v>
      </c>
      <c r="X45" s="116">
        <v>168</v>
      </c>
      <c r="Y45" s="116">
        <v>135</v>
      </c>
      <c r="Z45" s="116">
        <v>162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448</v>
      </c>
      <c r="X46" s="116">
        <v>459</v>
      </c>
      <c r="Y46" s="116">
        <v>466</v>
      </c>
      <c r="Z46" s="116">
        <v>530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851</v>
      </c>
      <c r="X47" s="116">
        <v>831</v>
      </c>
      <c r="Y47" s="116">
        <v>803</v>
      </c>
      <c r="Z47" s="116">
        <v>741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1159</v>
      </c>
      <c r="X48" s="116">
        <v>1140</v>
      </c>
      <c r="Y48" s="116">
        <v>1167</v>
      </c>
      <c r="Z48" s="116">
        <v>1036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Murray Bridge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796</v>
      </c>
      <c r="X49" s="116">
        <v>846</v>
      </c>
      <c r="Y49" s="116">
        <v>989</v>
      </c>
      <c r="Z49" s="116">
        <v>865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603</v>
      </c>
      <c r="X50" s="116">
        <v>670</v>
      </c>
      <c r="Y50" s="116">
        <v>766</v>
      </c>
      <c r="Z50" s="116">
        <v>711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608</v>
      </c>
      <c r="X51" s="116">
        <v>641</v>
      </c>
      <c r="Y51" s="116">
        <v>667</v>
      </c>
      <c r="Z51" s="116">
        <v>687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756</v>
      </c>
      <c r="X52" s="116">
        <v>722</v>
      </c>
      <c r="Y52" s="116">
        <v>807</v>
      </c>
      <c r="Z52" s="116">
        <v>720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653</v>
      </c>
      <c r="X53" s="116">
        <v>661</v>
      </c>
      <c r="Y53" s="116">
        <v>756</v>
      </c>
      <c r="Z53" s="116">
        <v>714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570</v>
      </c>
      <c r="X54" s="116">
        <v>627</v>
      </c>
      <c r="Y54" s="116">
        <v>673</v>
      </c>
      <c r="Z54" s="116">
        <v>642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397</v>
      </c>
      <c r="X55" s="116">
        <v>440</v>
      </c>
      <c r="Y55" s="116">
        <v>500</v>
      </c>
      <c r="Z55" s="116">
        <v>494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243</v>
      </c>
      <c r="X56" s="116">
        <v>260</v>
      </c>
      <c r="Y56" s="116">
        <v>273</v>
      </c>
      <c r="Z56" s="116">
        <v>262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102</v>
      </c>
      <c r="X57" s="116">
        <v>116</v>
      </c>
      <c r="Y57" s="116">
        <v>145</v>
      </c>
      <c r="Z57" s="116">
        <v>121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45</v>
      </c>
      <c r="X58" s="116">
        <v>55</v>
      </c>
      <c r="Y58" s="116">
        <v>51</v>
      </c>
      <c r="Z58" s="116">
        <v>51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27</v>
      </c>
      <c r="X59" s="116">
        <v>24</v>
      </c>
      <c r="Y59" s="116">
        <v>20</v>
      </c>
      <c r="Z59" s="116">
        <v>24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1</v>
      </c>
      <c r="X60" s="116">
        <v>6</v>
      </c>
      <c r="Y60" s="116">
        <v>15</v>
      </c>
      <c r="Z60" s="116">
        <v>13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7429</v>
      </c>
      <c r="X61" s="116">
        <v>7684</v>
      </c>
      <c r="Y61" s="116">
        <v>8288</v>
      </c>
      <c r="Z61" s="116">
        <v>7806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16</v>
      </c>
      <c r="X63" s="116">
        <v>14</v>
      </c>
      <c r="Y63" s="116">
        <v>11</v>
      </c>
      <c r="Z63" s="116">
        <v>16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Murray Bridge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186</v>
      </c>
      <c r="X64" s="116">
        <v>173</v>
      </c>
      <c r="Y64" s="116">
        <v>173</v>
      </c>
      <c r="Z64" s="116">
        <v>224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471</v>
      </c>
      <c r="X65" s="116">
        <v>505</v>
      </c>
      <c r="Y65" s="116">
        <v>496</v>
      </c>
      <c r="Z65" s="116">
        <v>437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680</v>
      </c>
      <c r="X66" s="116">
        <v>743</v>
      </c>
      <c r="Y66" s="116">
        <v>785</v>
      </c>
      <c r="Z66" s="116">
        <v>646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789</v>
      </c>
      <c r="X67" s="116">
        <v>823</v>
      </c>
      <c r="Y67" s="116">
        <v>846</v>
      </c>
      <c r="Z67" s="116">
        <v>804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602</v>
      </c>
      <c r="X68" s="116">
        <v>703</v>
      </c>
      <c r="Y68" s="116">
        <v>688</v>
      </c>
      <c r="Z68" s="116">
        <v>695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490</v>
      </c>
      <c r="X69" s="116">
        <v>552</v>
      </c>
      <c r="Y69" s="116">
        <v>604</v>
      </c>
      <c r="Z69" s="116">
        <v>602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592</v>
      </c>
      <c r="X70" s="116">
        <v>580</v>
      </c>
      <c r="Y70" s="116">
        <v>666</v>
      </c>
      <c r="Z70" s="116">
        <v>605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666</v>
      </c>
      <c r="X71" s="116">
        <v>746</v>
      </c>
      <c r="Y71" s="116">
        <v>814</v>
      </c>
      <c r="Z71" s="116">
        <v>722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676</v>
      </c>
      <c r="X72" s="116">
        <v>703</v>
      </c>
      <c r="Y72" s="116">
        <v>718</v>
      </c>
      <c r="Z72" s="116">
        <v>739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597</v>
      </c>
      <c r="X73" s="116">
        <v>657</v>
      </c>
      <c r="Y73" s="116">
        <v>698</v>
      </c>
      <c r="Z73" s="116">
        <v>681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348</v>
      </c>
      <c r="X74" s="116">
        <v>395</v>
      </c>
      <c r="Y74" s="116">
        <v>444</v>
      </c>
      <c r="Z74" s="116">
        <v>480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181</v>
      </c>
      <c r="X75" s="116">
        <v>169</v>
      </c>
      <c r="Y75" s="116">
        <v>206</v>
      </c>
      <c r="Z75" s="116">
        <v>209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47</v>
      </c>
      <c r="X76" s="116">
        <v>71</v>
      </c>
      <c r="Y76" s="116">
        <v>104</v>
      </c>
      <c r="Z76" s="116">
        <v>95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57</v>
      </c>
      <c r="X77" s="116">
        <v>51</v>
      </c>
      <c r="Y77" s="116">
        <v>49</v>
      </c>
      <c r="Z77" s="116">
        <v>36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15</v>
      </c>
      <c r="X78" s="116">
        <v>23</v>
      </c>
      <c r="Y78" s="116">
        <v>24</v>
      </c>
      <c r="Z78" s="116">
        <v>34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14</v>
      </c>
      <c r="X79" s="116">
        <v>13</v>
      </c>
      <c r="Y79" s="116">
        <v>20</v>
      </c>
      <c r="Z79" s="116">
        <v>13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6438</v>
      </c>
      <c r="X80" s="116">
        <v>6921</v>
      </c>
      <c r="Y80" s="116">
        <v>7349</v>
      </c>
      <c r="Z80" s="116">
        <v>7025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Murray Bridge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403</v>
      </c>
      <c r="X83" s="116">
        <v>409</v>
      </c>
      <c r="Y83" s="116">
        <v>435</v>
      </c>
      <c r="Z83" s="116">
        <v>436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252</v>
      </c>
      <c r="X84" s="116">
        <v>243</v>
      </c>
      <c r="Y84" s="116">
        <v>266</v>
      </c>
      <c r="Z84" s="116">
        <v>280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14,833</v>
      </c>
      <c r="D85" s="98">
        <f t="shared" ref="D85:D90" si="4">AD4</f>
        <v>-5.1295171090502079E-2</v>
      </c>
      <c r="E85" s="99">
        <f t="shared" ref="E85:E90" si="5">AD4</f>
        <v>-5.1295171090502079E-2</v>
      </c>
      <c r="F85" s="98">
        <f t="shared" ref="F85:F90" si="6">AF4</f>
        <v>9.2428929150095707E-2</v>
      </c>
      <c r="G85" s="99">
        <f t="shared" ref="G85:G90" si="7">AF4</f>
        <v>9.2428929150095707E-2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749</v>
      </c>
      <c r="X85" s="116">
        <v>795</v>
      </c>
      <c r="Y85" s="116">
        <v>851</v>
      </c>
      <c r="Z85" s="116">
        <v>831</v>
      </c>
    </row>
    <row r="86" spans="1:30" ht="15" customHeight="1" x14ac:dyDescent="0.25">
      <c r="A86" s="100" t="s">
        <v>4</v>
      </c>
      <c r="B86" s="51"/>
      <c r="C86" s="101" t="str">
        <f t="shared" si="3"/>
        <v>7,811</v>
      </c>
      <c r="D86" s="98">
        <f t="shared" si="4"/>
        <v>-5.7325609461742699E-2</v>
      </c>
      <c r="E86" s="99">
        <f t="shared" si="5"/>
        <v>-5.7325609461742699E-2</v>
      </c>
      <c r="F86" s="98">
        <f t="shared" si="6"/>
        <v>6.0844764362352199E-2</v>
      </c>
      <c r="G86" s="99">
        <f t="shared" si="7"/>
        <v>6.0844764362352199E-2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250</v>
      </c>
      <c r="X86" s="116">
        <v>276</v>
      </c>
      <c r="Y86" s="116">
        <v>308</v>
      </c>
      <c r="Z86" s="116">
        <v>305</v>
      </c>
    </row>
    <row r="87" spans="1:30" ht="15" customHeight="1" x14ac:dyDescent="0.25">
      <c r="A87" s="100" t="s">
        <v>5</v>
      </c>
      <c r="B87" s="51"/>
      <c r="C87" s="101" t="str">
        <f t="shared" si="3"/>
        <v>7,029</v>
      </c>
      <c r="D87" s="98">
        <f t="shared" si="4"/>
        <v>-4.3282972641894624E-2</v>
      </c>
      <c r="E87" s="99">
        <f t="shared" si="5"/>
        <v>-4.3282972641894624E-2</v>
      </c>
      <c r="F87" s="98">
        <f t="shared" si="6"/>
        <v>0.13079150579150589</v>
      </c>
      <c r="G87" s="99">
        <f t="shared" si="7"/>
        <v>0.13079150579150589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134</v>
      </c>
      <c r="X87" s="116">
        <v>136</v>
      </c>
      <c r="Y87" s="116">
        <v>139</v>
      </c>
      <c r="Z87" s="116">
        <v>140</v>
      </c>
    </row>
    <row r="88" spans="1:30" ht="15" customHeight="1" x14ac:dyDescent="0.25">
      <c r="A88" s="51" t="s">
        <v>6</v>
      </c>
      <c r="B88" s="51"/>
      <c r="C88" s="101" t="str">
        <f t="shared" si="3"/>
        <v>10,367</v>
      </c>
      <c r="D88" s="98">
        <f t="shared" si="4"/>
        <v>-3.4819849176054407E-2</v>
      </c>
      <c r="E88" s="99">
        <f t="shared" si="5"/>
        <v>-3.4819849176054407E-2</v>
      </c>
      <c r="F88" s="98">
        <f t="shared" si="6"/>
        <v>4.4955145650640072E-2</v>
      </c>
      <c r="G88" s="99">
        <f t="shared" si="7"/>
        <v>4.4955145650640072E-2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227</v>
      </c>
      <c r="X88" s="116">
        <v>234</v>
      </c>
      <c r="Y88" s="116">
        <v>260</v>
      </c>
      <c r="Z88" s="116">
        <v>254</v>
      </c>
    </row>
    <row r="89" spans="1:30" ht="15" customHeight="1" x14ac:dyDescent="0.25">
      <c r="A89" s="51" t="s">
        <v>102</v>
      </c>
      <c r="B89" s="51"/>
      <c r="C89" s="101" t="str">
        <f t="shared" si="3"/>
        <v>$40,043</v>
      </c>
      <c r="D89" s="98">
        <f t="shared" si="4"/>
        <v>6.7577327572118095E-2</v>
      </c>
      <c r="E89" s="99">
        <f t="shared" si="5"/>
        <v>6.7577327572118095E-2</v>
      </c>
      <c r="F89" s="98">
        <f t="shared" si="6"/>
        <v>0.12692204754613101</v>
      </c>
      <c r="G89" s="99">
        <f t="shared" si="7"/>
        <v>0.12692204754613101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620</v>
      </c>
      <c r="X89" s="116">
        <v>641</v>
      </c>
      <c r="Y89" s="116">
        <v>672</v>
      </c>
      <c r="Z89" s="116">
        <v>696</v>
      </c>
    </row>
    <row r="90" spans="1:30" ht="15" customHeight="1" x14ac:dyDescent="0.25">
      <c r="A90" s="51" t="s">
        <v>7</v>
      </c>
      <c r="B90" s="51"/>
      <c r="C90" s="101" t="str">
        <f t="shared" si="3"/>
        <v>$467.4 mil</v>
      </c>
      <c r="D90" s="98">
        <f t="shared" si="4"/>
        <v>-1.5261790366654204E-2</v>
      </c>
      <c r="E90" s="99">
        <f t="shared" si="5"/>
        <v>-1.5261790366654204E-2</v>
      </c>
      <c r="F90" s="98">
        <f t="shared" si="6"/>
        <v>0.17435423886243084</v>
      </c>
      <c r="G90" s="99">
        <f t="shared" si="7"/>
        <v>0.17435423886243084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1551</v>
      </c>
      <c r="X90" s="116">
        <v>1532</v>
      </c>
      <c r="Y90" s="116">
        <v>1404</v>
      </c>
      <c r="Z90" s="116">
        <v>1330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5517</v>
      </c>
      <c r="X91" s="116">
        <v>5626</v>
      </c>
      <c r="Y91" s="116">
        <v>5667</v>
      </c>
      <c r="Z91" s="116">
        <v>5426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307</v>
      </c>
      <c r="X93" s="116">
        <v>324</v>
      </c>
      <c r="Y93" s="116">
        <v>339</v>
      </c>
      <c r="Z93" s="116">
        <v>346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480</v>
      </c>
      <c r="X94" s="116">
        <v>528</v>
      </c>
      <c r="Y94" s="116">
        <v>562</v>
      </c>
      <c r="Z94" s="116">
        <v>575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124</v>
      </c>
      <c r="X95" s="116">
        <v>136</v>
      </c>
      <c r="Y95" s="116">
        <v>143</v>
      </c>
      <c r="Z95" s="116">
        <v>148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783</v>
      </c>
      <c r="X96" s="116">
        <v>857</v>
      </c>
      <c r="Y96" s="116">
        <v>908</v>
      </c>
      <c r="Z96" s="116">
        <v>933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608</v>
      </c>
      <c r="X97" s="116">
        <v>668</v>
      </c>
      <c r="Y97" s="116">
        <v>660</v>
      </c>
      <c r="Z97" s="116">
        <v>677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588</v>
      </c>
      <c r="X98" s="116">
        <v>564</v>
      </c>
      <c r="Y98" s="116">
        <v>604</v>
      </c>
      <c r="Z98" s="116">
        <v>564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72</v>
      </c>
      <c r="X99" s="116">
        <v>73</v>
      </c>
      <c r="Y99" s="116">
        <v>90</v>
      </c>
      <c r="Z99" s="116">
        <v>94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853</v>
      </c>
      <c r="X100" s="116">
        <v>925</v>
      </c>
      <c r="Y100" s="116">
        <v>852</v>
      </c>
      <c r="Z100" s="116">
        <v>779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4720</v>
      </c>
      <c r="X101" s="116">
        <v>4991</v>
      </c>
      <c r="Y101" s="116">
        <v>5075</v>
      </c>
      <c r="Z101" s="116">
        <v>4938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10499</v>
      </c>
      <c r="X104" s="116">
        <v>11318</v>
      </c>
      <c r="Y104" s="116">
        <v>11939</v>
      </c>
      <c r="Z104" s="116">
        <v>11295</v>
      </c>
      <c r="AB104" s="113" t="str">
        <f>TEXT(Z104,"###,###")</f>
        <v>11,295</v>
      </c>
      <c r="AD104" s="134">
        <f>Z104/($Z$4)*100</f>
        <v>76.147778601766333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1728</v>
      </c>
      <c r="X105" s="116">
        <v>1816</v>
      </c>
      <c r="Y105" s="116">
        <v>1926</v>
      </c>
      <c r="Z105" s="116">
        <v>1939</v>
      </c>
      <c r="AB105" s="113" t="str">
        <f>TEXT(Z105,"###,###")</f>
        <v>1,939</v>
      </c>
      <c r="AD105" s="134">
        <f>Z105/($Z$4)*100</f>
        <v>13.072203869749883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12227</v>
      </c>
      <c r="X106" s="124">
        <v>13134</v>
      </c>
      <c r="Y106" s="124">
        <v>13865</v>
      </c>
      <c r="Z106" s="124">
        <v>13234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2156</v>
      </c>
      <c r="X108" s="116">
        <v>2080</v>
      </c>
      <c r="Y108" s="116">
        <v>2476</v>
      </c>
      <c r="Z108" s="116">
        <v>2006</v>
      </c>
      <c r="AB108" s="113" t="str">
        <f>TEXT(Z108,"###,###")</f>
        <v>2,006</v>
      </c>
      <c r="AD108" s="134">
        <f>Z108/($Z$4)*100</f>
        <v>13.523899413469968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2120</v>
      </c>
      <c r="X109" s="116">
        <v>2162</v>
      </c>
      <c r="Y109" s="116">
        <v>2200</v>
      </c>
      <c r="Z109" s="116">
        <v>2082</v>
      </c>
      <c r="AB109" s="113" t="str">
        <f>TEXT(Z109,"###,###")</f>
        <v>2,082</v>
      </c>
      <c r="AD109" s="134">
        <f>Z109/($Z$4)*100</f>
        <v>14.036270477988269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2663</v>
      </c>
      <c r="X110" s="116">
        <v>3222</v>
      </c>
      <c r="Y110" s="116">
        <v>3247</v>
      </c>
      <c r="Z110" s="116">
        <v>3505</v>
      </c>
      <c r="AB110" s="113" t="str">
        <f>TEXT(Z110,"###,###")</f>
        <v>3,505</v>
      </c>
      <c r="AD110" s="134">
        <f>Z110/($Z$4)*100</f>
        <v>23.629744488640195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5291</v>
      </c>
      <c r="X111" s="116">
        <v>5670</v>
      </c>
      <c r="Y111" s="116">
        <v>5937</v>
      </c>
      <c r="Z111" s="116">
        <v>5647</v>
      </c>
      <c r="AB111" s="113" t="str">
        <f>TEXT(Z111,"###,###")</f>
        <v>5,647</v>
      </c>
      <c r="AD111" s="134">
        <f>Z111/($Z$4)*100</f>
        <v>38.070518438616595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13869</v>
      </c>
      <c r="X112" s="116">
        <v>14605</v>
      </c>
      <c r="Y112" s="116">
        <v>15635</v>
      </c>
      <c r="Z112" s="116">
        <v>14836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40.5</v>
      </c>
      <c r="W118" s="135">
        <v>42.33</v>
      </c>
      <c r="X118" s="135">
        <v>40.75</v>
      </c>
      <c r="Y118" s="135">
        <v>41.63</v>
      </c>
      <c r="Z118" s="135">
        <v>41.57</v>
      </c>
      <c r="AB118" s="113" t="str">
        <f>TEXT(Z118,"##.0")</f>
        <v>41.6</v>
      </c>
    </row>
    <row r="120" spans="19:32" x14ac:dyDescent="0.25">
      <c r="S120" s="105" t="s">
        <v>104</v>
      </c>
      <c r="T120" s="116"/>
      <c r="U120" s="116"/>
      <c r="V120" s="116">
        <v>8317</v>
      </c>
      <c r="W120" s="116">
        <v>8558</v>
      </c>
      <c r="X120" s="116">
        <v>8890</v>
      </c>
      <c r="Y120" s="116">
        <v>8830</v>
      </c>
      <c r="Z120" s="116">
        <v>8513</v>
      </c>
      <c r="AB120" s="113" t="str">
        <f>TEXT(Z120,"###,###")</f>
        <v>8,513</v>
      </c>
    </row>
    <row r="121" spans="19:32" x14ac:dyDescent="0.25">
      <c r="S121" s="105" t="s">
        <v>105</v>
      </c>
      <c r="T121" s="116"/>
      <c r="U121" s="116"/>
      <c r="V121" s="116">
        <v>840</v>
      </c>
      <c r="W121" s="116">
        <v>824</v>
      </c>
      <c r="X121" s="116">
        <v>899</v>
      </c>
      <c r="Y121" s="116">
        <v>988</v>
      </c>
      <c r="Z121" s="116">
        <v>887</v>
      </c>
      <c r="AB121" s="113" t="str">
        <f>TEXT(Z121,"###,###")</f>
        <v>887</v>
      </c>
    </row>
    <row r="122" spans="19:32" x14ac:dyDescent="0.25">
      <c r="S122" s="105" t="s">
        <v>106</v>
      </c>
      <c r="T122" s="116"/>
      <c r="U122" s="116"/>
      <c r="V122" s="116">
        <v>760</v>
      </c>
      <c r="W122" s="116">
        <v>844</v>
      </c>
      <c r="X122" s="116">
        <v>828</v>
      </c>
      <c r="Y122" s="116">
        <v>921</v>
      </c>
      <c r="Z122" s="116">
        <v>966</v>
      </c>
      <c r="AB122" s="113" t="str">
        <f>TEXT(Z122,"###,###")</f>
        <v>966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9077</v>
      </c>
      <c r="W124" s="116">
        <v>9402</v>
      </c>
      <c r="X124" s="116">
        <v>9718</v>
      </c>
      <c r="Y124" s="116">
        <v>9751</v>
      </c>
      <c r="Z124" s="116">
        <v>9479</v>
      </c>
      <c r="AB124" s="113" t="str">
        <f>TEXT(Z124,"###,###")</f>
        <v>9,479</v>
      </c>
      <c r="AD124" s="131">
        <f>Z124/$Z$7*100</f>
        <v>91.434359023825593</v>
      </c>
    </row>
    <row r="125" spans="19:32" x14ac:dyDescent="0.25">
      <c r="S125" s="105" t="s">
        <v>108</v>
      </c>
      <c r="T125" s="116"/>
      <c r="U125" s="116"/>
      <c r="V125" s="116">
        <v>1600</v>
      </c>
      <c r="W125" s="116">
        <v>1668</v>
      </c>
      <c r="X125" s="116">
        <v>1727</v>
      </c>
      <c r="Y125" s="116">
        <v>1909</v>
      </c>
      <c r="Z125" s="116">
        <v>1853</v>
      </c>
      <c r="AB125" s="113" t="str">
        <f>TEXT(Z125,"###,###")</f>
        <v>1,853</v>
      </c>
      <c r="AD125" s="131">
        <f>Z125/$Z$7*100</f>
        <v>17.874023343300856</v>
      </c>
    </row>
    <row r="127" spans="19:32" x14ac:dyDescent="0.25">
      <c r="S127" s="105" t="s">
        <v>109</v>
      </c>
      <c r="T127" s="116"/>
      <c r="U127" s="116"/>
      <c r="V127" s="116">
        <v>5412</v>
      </c>
      <c r="W127" s="116">
        <v>5512</v>
      </c>
      <c r="X127" s="116">
        <v>5626</v>
      </c>
      <c r="Y127" s="116">
        <v>5670</v>
      </c>
      <c r="Z127" s="116">
        <v>5429</v>
      </c>
      <c r="AB127" s="113" t="str">
        <f>TEXT(Z127,"###,###")</f>
        <v>5,429</v>
      </c>
      <c r="AD127" s="131">
        <f>Z127/$Z$7*100</f>
        <v>52.368091058165334</v>
      </c>
    </row>
    <row r="128" spans="19:32" x14ac:dyDescent="0.25">
      <c r="S128" s="105" t="s">
        <v>110</v>
      </c>
      <c r="T128" s="116"/>
      <c r="U128" s="116"/>
      <c r="V128" s="116">
        <v>4507</v>
      </c>
      <c r="W128" s="116">
        <v>4717</v>
      </c>
      <c r="X128" s="116">
        <v>4991</v>
      </c>
      <c r="Y128" s="116">
        <v>5072</v>
      </c>
      <c r="Z128" s="116">
        <v>4936</v>
      </c>
      <c r="AB128" s="113" t="str">
        <f>TEXT(Z128,"###,###")</f>
        <v>4,936</v>
      </c>
      <c r="AD128" s="131">
        <f>Z128/$Z$7*100</f>
        <v>47.612616957654097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36BCFF8-C8C6-462C-B325-781F2C8978D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88B19FEF-41F8-4856-A30E-CEF1D4BDAE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4C1DF9F5-6851-4FEA-9855-1972C40B67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5BEE7CD1-9FD1-403B-B33A-7FA9E459A0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614FD-15CD-4DC7-BDD9-DA6B8A04E61E}">
  <sheetPr codeName="Sheet6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Adelaide Plains</v>
      </c>
      <c r="T1" s="103"/>
      <c r="U1" s="103"/>
      <c r="V1" s="103"/>
      <c r="W1" s="103"/>
      <c r="X1" s="103"/>
      <c r="Y1" s="104" t="str">
        <f>Y3</f>
        <v>10.3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115</v>
      </c>
      <c r="Y3" s="109" t="s">
        <v>206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10.3 Adelaide Plains,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5896</v>
      </c>
      <c r="W4" s="112">
        <v>6621</v>
      </c>
      <c r="X4" s="112">
        <v>6491</v>
      </c>
      <c r="Y4" s="112">
        <v>6339</v>
      </c>
      <c r="Z4" s="112">
        <v>6792</v>
      </c>
      <c r="AB4" s="113" t="str">
        <f>TEXT(Z4,"###,###")</f>
        <v>6,792</v>
      </c>
      <c r="AD4" s="114">
        <f>Z4/Y4-1</f>
        <v>7.146237576904868E-2</v>
      </c>
      <c r="AF4" s="114">
        <f>Z4/V4-1</f>
        <v>0.15196743554952508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3170</v>
      </c>
      <c r="W5" s="112">
        <v>3476</v>
      </c>
      <c r="X5" s="112">
        <v>3582</v>
      </c>
      <c r="Y5" s="112">
        <v>3490</v>
      </c>
      <c r="Z5" s="112">
        <v>3668</v>
      </c>
      <c r="AB5" s="113" t="str">
        <f>TEXT(Z5,"###,###")</f>
        <v>3,668</v>
      </c>
      <c r="AD5" s="114">
        <f t="shared" ref="AD5:AD9" si="0">Z5/Y5-1</f>
        <v>5.1002865329512925E-2</v>
      </c>
      <c r="AF5" s="114">
        <f t="shared" ref="AF5:AF9" si="1">Z5/V5-1</f>
        <v>0.15709779179810734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2728</v>
      </c>
      <c r="W6" s="112">
        <v>3144</v>
      </c>
      <c r="X6" s="112">
        <v>2909</v>
      </c>
      <c r="Y6" s="112">
        <v>2853</v>
      </c>
      <c r="Z6" s="112">
        <v>3125</v>
      </c>
      <c r="AB6" s="113" t="str">
        <f>TEXT(Z6,"###,###")</f>
        <v>3,125</v>
      </c>
      <c r="AD6" s="114">
        <f t="shared" si="0"/>
        <v>9.5338240448650469E-2</v>
      </c>
      <c r="AF6" s="114">
        <f t="shared" si="1"/>
        <v>0.14552785923753664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4323</v>
      </c>
      <c r="W7" s="112">
        <v>4859</v>
      </c>
      <c r="X7" s="112">
        <v>4888</v>
      </c>
      <c r="Y7" s="112">
        <v>4662</v>
      </c>
      <c r="Z7" s="112">
        <v>5064</v>
      </c>
      <c r="AB7" s="113" t="str">
        <f>TEXT(Z7,"###,###")</f>
        <v>5,064</v>
      </c>
      <c r="AD7" s="114">
        <f t="shared" si="0"/>
        <v>8.6229086229086205E-2</v>
      </c>
      <c r="AF7" s="114">
        <f t="shared" si="1"/>
        <v>0.17140874392782779</v>
      </c>
    </row>
    <row r="8" spans="1:32" ht="17.25" customHeight="1" x14ac:dyDescent="0.25">
      <c r="A8" s="66" t="s">
        <v>13</v>
      </c>
      <c r="B8" s="67"/>
      <c r="C8" s="31"/>
      <c r="D8" s="68" t="str">
        <f>AB4</f>
        <v>6,792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5,064</v>
      </c>
      <c r="P8" s="69"/>
      <c r="S8" s="111" t="s">
        <v>87</v>
      </c>
      <c r="T8" s="112"/>
      <c r="U8" s="112"/>
      <c r="V8" s="112">
        <v>40599.230000000003</v>
      </c>
      <c r="W8" s="112">
        <v>43286.7</v>
      </c>
      <c r="X8" s="112">
        <v>43621</v>
      </c>
      <c r="Y8" s="112">
        <v>46675</v>
      </c>
      <c r="Z8" s="112">
        <v>45345</v>
      </c>
      <c r="AB8" s="113" t="str">
        <f>TEXT(Z8,"$###,###")</f>
        <v>$45,345</v>
      </c>
      <c r="AD8" s="114">
        <f t="shared" si="0"/>
        <v>-2.8494911622924501E-2</v>
      </c>
      <c r="AF8" s="114">
        <f t="shared" si="1"/>
        <v>0.11689310363767969</v>
      </c>
    </row>
    <row r="9" spans="1:32" x14ac:dyDescent="0.25">
      <c r="A9" s="32" t="s">
        <v>15</v>
      </c>
      <c r="B9" s="73"/>
      <c r="C9" s="74"/>
      <c r="D9" s="75">
        <f>AD104</f>
        <v>76.310365135453466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54.719589257503955</v>
      </c>
      <c r="P9" s="76" t="s">
        <v>88</v>
      </c>
      <c r="S9" s="111" t="s">
        <v>7</v>
      </c>
      <c r="T9" s="112"/>
      <c r="U9" s="112"/>
      <c r="V9" s="112">
        <v>214523412</v>
      </c>
      <c r="W9" s="112">
        <v>239834374</v>
      </c>
      <c r="X9" s="112">
        <v>245569642</v>
      </c>
      <c r="Y9" s="112">
        <v>249521486</v>
      </c>
      <c r="Z9" s="112">
        <v>257586203</v>
      </c>
      <c r="AB9" s="113" t="str">
        <f>TEXT(Z9/1000000,"$#,###.0")&amp;" mil"</f>
        <v>$257.6 mil</v>
      </c>
      <c r="AD9" s="114">
        <f t="shared" si="0"/>
        <v>3.2320731690416382E-2</v>
      </c>
      <c r="AF9" s="114">
        <f t="shared" si="1"/>
        <v>0.20073702258660697</v>
      </c>
    </row>
    <row r="10" spans="1:32" x14ac:dyDescent="0.25">
      <c r="A10" s="32" t="s">
        <v>18</v>
      </c>
      <c r="B10" s="73"/>
      <c r="C10" s="74"/>
      <c r="D10" s="75">
        <f>AD105</f>
        <v>13.942873969375736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45.221169036334913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90.165876777251185</v>
      </c>
      <c r="P11" s="76" t="s">
        <v>88</v>
      </c>
      <c r="S11" s="111" t="s">
        <v>30</v>
      </c>
      <c r="T11" s="116"/>
      <c r="U11" s="116"/>
      <c r="V11" s="116">
        <v>5121</v>
      </c>
      <c r="W11" s="116">
        <v>5793</v>
      </c>
      <c r="X11" s="116">
        <v>5628</v>
      </c>
      <c r="Y11" s="116">
        <v>5411</v>
      </c>
      <c r="Z11" s="116">
        <v>5951</v>
      </c>
    </row>
    <row r="12" spans="1:32" ht="28.5" customHeight="1" x14ac:dyDescent="0.25">
      <c r="A12" s="32" t="s">
        <v>20</v>
      </c>
      <c r="B12" s="74"/>
      <c r="C12" s="74"/>
      <c r="D12" s="75">
        <f>AD108</f>
        <v>12.603062426383982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16.725908372827806</v>
      </c>
      <c r="P12" s="76" t="s">
        <v>88</v>
      </c>
      <c r="S12" s="111" t="s">
        <v>31</v>
      </c>
      <c r="T12" s="116"/>
      <c r="U12" s="116"/>
      <c r="V12" s="116">
        <v>774</v>
      </c>
      <c r="W12" s="116">
        <v>827</v>
      </c>
      <c r="X12" s="116">
        <v>863</v>
      </c>
      <c r="Y12" s="116">
        <v>927</v>
      </c>
      <c r="Z12" s="116">
        <v>840</v>
      </c>
    </row>
    <row r="13" spans="1:32" ht="15" customHeight="1" x14ac:dyDescent="0.25">
      <c r="A13" s="32" t="s">
        <v>21</v>
      </c>
      <c r="B13" s="74"/>
      <c r="C13" s="74"/>
      <c r="D13" s="75">
        <f>AD109</f>
        <v>13.942873969375736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42.0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21.45170789163722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12.986756275943861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42.343934040047117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87.013243724056139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348</v>
      </c>
      <c r="Z15" s="116">
        <v>343</v>
      </c>
      <c r="AB15" s="121">
        <f t="shared" ref="AB15:AB34" si="2">IF(Z15="np",0,Z15/$Z$34)</f>
        <v>5.047829286239882E-2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64</v>
      </c>
      <c r="Z16" s="116">
        <v>57</v>
      </c>
      <c r="AB16" s="121">
        <f t="shared" si="2"/>
        <v>8.3885209713024291E-3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542</v>
      </c>
      <c r="Z17" s="116">
        <v>527</v>
      </c>
      <c r="AB17" s="121">
        <f t="shared" si="2"/>
        <v>7.7557027225901395E-2</v>
      </c>
    </row>
    <row r="18" spans="1:28" x14ac:dyDescent="0.25">
      <c r="A18" s="65" t="str">
        <f>$S$1&amp;" ("&amp;$V$2&amp;" to "&amp;$Z$2&amp;")"</f>
        <v>Adelaide Plains (2014-15 to 2018-19)</v>
      </c>
      <c r="B18" s="65"/>
      <c r="C18" s="65"/>
      <c r="D18" s="65"/>
      <c r="E18" s="65"/>
      <c r="F18" s="65"/>
      <c r="G18" s="65" t="str">
        <f>$S$1&amp;" ("&amp;$V$2&amp;" to "&amp;$Z$2&amp;")"</f>
        <v>Adelaide Plains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63</v>
      </c>
      <c r="Z18" s="116">
        <v>64</v>
      </c>
      <c r="AB18" s="121">
        <f t="shared" si="2"/>
        <v>9.4186902133922001E-3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600</v>
      </c>
      <c r="Z19" s="116">
        <v>576</v>
      </c>
      <c r="AB19" s="121">
        <f t="shared" si="2"/>
        <v>8.4768211920529801E-2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331</v>
      </c>
      <c r="Z20" s="116">
        <v>340</v>
      </c>
      <c r="AB20" s="121">
        <f t="shared" si="2"/>
        <v>5.0036791758646067E-2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511</v>
      </c>
      <c r="Z21" s="116">
        <v>526</v>
      </c>
      <c r="AB21" s="121">
        <f t="shared" si="2"/>
        <v>7.740986019131714E-2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228</v>
      </c>
      <c r="Z22" s="116">
        <v>249</v>
      </c>
      <c r="AB22" s="121">
        <f t="shared" si="2"/>
        <v>3.6644591611479031E-2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510</v>
      </c>
      <c r="Z23" s="116">
        <v>526</v>
      </c>
      <c r="AB23" s="121">
        <f t="shared" si="2"/>
        <v>7.740986019131714E-2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18</v>
      </c>
      <c r="Z24" s="116">
        <v>22</v>
      </c>
      <c r="AB24" s="121">
        <f t="shared" si="2"/>
        <v>3.2376747608535688E-3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152</v>
      </c>
      <c r="Z25" s="116">
        <v>163</v>
      </c>
      <c r="AB25" s="121">
        <f t="shared" si="2"/>
        <v>2.3988226637233261E-2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86</v>
      </c>
      <c r="Z26" s="116">
        <v>88</v>
      </c>
      <c r="AB26" s="121">
        <f t="shared" si="2"/>
        <v>1.2950699043414275E-2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253</v>
      </c>
      <c r="Z27" s="116">
        <v>289</v>
      </c>
      <c r="AB27" s="121">
        <f t="shared" si="2"/>
        <v>4.2531272994849156E-2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530</v>
      </c>
      <c r="Z28" s="116">
        <v>851</v>
      </c>
      <c r="AB28" s="121">
        <f t="shared" si="2"/>
        <v>0.12523914643119941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350</v>
      </c>
      <c r="Z29" s="116">
        <v>409</v>
      </c>
      <c r="AB29" s="121">
        <f t="shared" si="2"/>
        <v>6.0191317144959532E-2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336</v>
      </c>
      <c r="Z30" s="116">
        <v>335</v>
      </c>
      <c r="AB30" s="121">
        <f t="shared" si="2"/>
        <v>4.9300956585724795E-2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574</v>
      </c>
      <c r="Z31" s="116">
        <v>655</v>
      </c>
      <c r="AB31" s="121">
        <f t="shared" si="2"/>
        <v>9.6394407652685796E-2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78</v>
      </c>
      <c r="Z32" s="116">
        <v>87</v>
      </c>
      <c r="AB32" s="121">
        <f t="shared" si="2"/>
        <v>1.2803532008830023E-2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209</v>
      </c>
      <c r="Z33" s="116">
        <v>239</v>
      </c>
      <c r="AB33" s="121">
        <f t="shared" si="2"/>
        <v>3.5172921265636495E-2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6336</v>
      </c>
      <c r="Z34" s="124">
        <v>6795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4402</v>
      </c>
      <c r="AB37" s="136">
        <f>Z37/Z40*100</f>
        <v>87.013243724056139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657</v>
      </c>
      <c r="AB38" s="136">
        <f>Z38/Z40*100</f>
        <v>12.986756275943861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5059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41</v>
      </c>
      <c r="X45" s="116">
        <v>48</v>
      </c>
      <c r="Y45" s="116">
        <v>37</v>
      </c>
      <c r="Z45" s="116">
        <v>71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175</v>
      </c>
      <c r="X46" s="116">
        <v>188</v>
      </c>
      <c r="Y46" s="116">
        <v>177</v>
      </c>
      <c r="Z46" s="116">
        <v>188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369</v>
      </c>
      <c r="X47" s="116">
        <v>346</v>
      </c>
      <c r="Y47" s="116">
        <v>326</v>
      </c>
      <c r="Z47" s="116">
        <v>350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447</v>
      </c>
      <c r="X48" s="116">
        <v>361</v>
      </c>
      <c r="Y48" s="116">
        <v>343</v>
      </c>
      <c r="Z48" s="116">
        <v>408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Adelaide Plains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377</v>
      </c>
      <c r="X49" s="116">
        <v>367</v>
      </c>
      <c r="Y49" s="116">
        <v>299</v>
      </c>
      <c r="Z49" s="116">
        <v>358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302</v>
      </c>
      <c r="X50" s="116">
        <v>358</v>
      </c>
      <c r="Y50" s="116">
        <v>313</v>
      </c>
      <c r="Z50" s="116">
        <v>332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338</v>
      </c>
      <c r="X51" s="116">
        <v>342</v>
      </c>
      <c r="Y51" s="116">
        <v>311</v>
      </c>
      <c r="Z51" s="116">
        <v>319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402</v>
      </c>
      <c r="X52" s="116">
        <v>418</v>
      </c>
      <c r="Y52" s="116">
        <v>395</v>
      </c>
      <c r="Z52" s="116">
        <v>379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351</v>
      </c>
      <c r="X53" s="116">
        <v>400</v>
      </c>
      <c r="Y53" s="116">
        <v>475</v>
      </c>
      <c r="Z53" s="116">
        <v>441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340</v>
      </c>
      <c r="X54" s="116">
        <v>366</v>
      </c>
      <c r="Y54" s="116">
        <v>357</v>
      </c>
      <c r="Z54" s="116">
        <v>371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188</v>
      </c>
      <c r="X55" s="116">
        <v>217</v>
      </c>
      <c r="Y55" s="116">
        <v>250</v>
      </c>
      <c r="Z55" s="116">
        <v>256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106</v>
      </c>
      <c r="X56" s="116">
        <v>103</v>
      </c>
      <c r="Y56" s="116">
        <v>119</v>
      </c>
      <c r="Z56" s="116">
        <v>116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28</v>
      </c>
      <c r="X57" s="116">
        <v>45</v>
      </c>
      <c r="Y57" s="116">
        <v>52</v>
      </c>
      <c r="Z57" s="116">
        <v>55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7</v>
      </c>
      <c r="X58" s="116">
        <v>13</v>
      </c>
      <c r="Y58" s="116">
        <v>14</v>
      </c>
      <c r="Z58" s="116">
        <v>8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11</v>
      </c>
      <c r="X59" s="116">
        <v>6</v>
      </c>
      <c r="Y59" s="116">
        <v>13</v>
      </c>
      <c r="Z59" s="116">
        <v>9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3</v>
      </c>
      <c r="Z60" s="116">
        <v>4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3476</v>
      </c>
      <c r="X61" s="116">
        <v>3582</v>
      </c>
      <c r="Y61" s="116">
        <v>3484</v>
      </c>
      <c r="Z61" s="116">
        <v>3670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7</v>
      </c>
      <c r="X63" s="116">
        <v>8</v>
      </c>
      <c r="Y63" s="116">
        <v>0</v>
      </c>
      <c r="Z63" s="116">
        <v>6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Adelaide Plains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64</v>
      </c>
      <c r="X64" s="116">
        <v>65</v>
      </c>
      <c r="Y64" s="116">
        <v>50</v>
      </c>
      <c r="Z64" s="116">
        <v>73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185</v>
      </c>
      <c r="X65" s="116">
        <v>189</v>
      </c>
      <c r="Y65" s="116">
        <v>193</v>
      </c>
      <c r="Z65" s="116">
        <v>253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317</v>
      </c>
      <c r="X66" s="116">
        <v>254</v>
      </c>
      <c r="Y66" s="116">
        <v>255</v>
      </c>
      <c r="Z66" s="116">
        <v>262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458</v>
      </c>
      <c r="X67" s="116">
        <v>264</v>
      </c>
      <c r="Y67" s="116">
        <v>220</v>
      </c>
      <c r="Z67" s="116">
        <v>293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329</v>
      </c>
      <c r="X68" s="116">
        <v>291</v>
      </c>
      <c r="Y68" s="116">
        <v>253</v>
      </c>
      <c r="Z68" s="116">
        <v>306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251</v>
      </c>
      <c r="X69" s="116">
        <v>259</v>
      </c>
      <c r="Y69" s="116">
        <v>254</v>
      </c>
      <c r="Z69" s="116">
        <v>273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317</v>
      </c>
      <c r="X70" s="116">
        <v>304</v>
      </c>
      <c r="Y70" s="116">
        <v>302</v>
      </c>
      <c r="Z70" s="116">
        <v>288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362</v>
      </c>
      <c r="X71" s="116">
        <v>377</v>
      </c>
      <c r="Y71" s="116">
        <v>360</v>
      </c>
      <c r="Z71" s="116">
        <v>390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368</v>
      </c>
      <c r="X72" s="116">
        <v>366</v>
      </c>
      <c r="Y72" s="116">
        <v>347</v>
      </c>
      <c r="Z72" s="116">
        <v>347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243</v>
      </c>
      <c r="X73" s="116">
        <v>272</v>
      </c>
      <c r="Y73" s="116">
        <v>301</v>
      </c>
      <c r="Z73" s="116">
        <v>324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161</v>
      </c>
      <c r="X74" s="116">
        <v>162</v>
      </c>
      <c r="Y74" s="116">
        <v>164</v>
      </c>
      <c r="Z74" s="116">
        <v>189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63</v>
      </c>
      <c r="X75" s="116">
        <v>68</v>
      </c>
      <c r="Y75" s="116">
        <v>78</v>
      </c>
      <c r="Z75" s="116">
        <v>74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14</v>
      </c>
      <c r="X76" s="116">
        <v>22</v>
      </c>
      <c r="Y76" s="116">
        <v>33</v>
      </c>
      <c r="Z76" s="116">
        <v>17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8</v>
      </c>
      <c r="X77" s="116">
        <v>6</v>
      </c>
      <c r="Y77" s="116">
        <v>12</v>
      </c>
      <c r="Z77" s="116">
        <v>10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5</v>
      </c>
      <c r="Y78" s="116">
        <v>6</v>
      </c>
      <c r="Z78" s="116">
        <v>7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3</v>
      </c>
      <c r="Y79" s="116">
        <v>6</v>
      </c>
      <c r="Z79" s="116">
        <v>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3147</v>
      </c>
      <c r="X80" s="116">
        <v>2909</v>
      </c>
      <c r="Y80" s="116">
        <v>2853</v>
      </c>
      <c r="Z80" s="116">
        <v>3121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Adelaide Plains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217</v>
      </c>
      <c r="X83" s="116">
        <v>218</v>
      </c>
      <c r="Y83" s="116">
        <v>245</v>
      </c>
      <c r="Z83" s="116">
        <v>255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177</v>
      </c>
      <c r="X84" s="116">
        <v>135</v>
      </c>
      <c r="Y84" s="116">
        <v>124</v>
      </c>
      <c r="Z84" s="116">
        <v>120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6,792</v>
      </c>
      <c r="D85" s="98">
        <f t="shared" ref="D85:D90" si="4">AD4</f>
        <v>7.146237576904868E-2</v>
      </c>
      <c r="E85" s="99">
        <f t="shared" ref="E85:E90" si="5">AD4</f>
        <v>7.146237576904868E-2</v>
      </c>
      <c r="F85" s="98">
        <f t="shared" ref="F85:F90" si="6">AF4</f>
        <v>0.15196743554952508</v>
      </c>
      <c r="G85" s="99">
        <f t="shared" ref="G85:G90" si="7">AF4</f>
        <v>0.15196743554952508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490</v>
      </c>
      <c r="X85" s="116">
        <v>504</v>
      </c>
      <c r="Y85" s="116">
        <v>540</v>
      </c>
      <c r="Z85" s="116">
        <v>530</v>
      </c>
    </row>
    <row r="86" spans="1:30" ht="15" customHeight="1" x14ac:dyDescent="0.25">
      <c r="A86" s="100" t="s">
        <v>4</v>
      </c>
      <c r="B86" s="51"/>
      <c r="C86" s="101" t="str">
        <f t="shared" si="3"/>
        <v>3,668</v>
      </c>
      <c r="D86" s="98">
        <f t="shared" si="4"/>
        <v>5.1002865329512925E-2</v>
      </c>
      <c r="E86" s="99">
        <f t="shared" si="5"/>
        <v>5.1002865329512925E-2</v>
      </c>
      <c r="F86" s="98">
        <f t="shared" si="6"/>
        <v>0.15709779179810734</v>
      </c>
      <c r="G86" s="99">
        <f t="shared" si="7"/>
        <v>0.15709779179810734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96</v>
      </c>
      <c r="X86" s="116">
        <v>91</v>
      </c>
      <c r="Y86" s="116">
        <v>84</v>
      </c>
      <c r="Z86" s="116">
        <v>87</v>
      </c>
    </row>
    <row r="87" spans="1:30" ht="15" customHeight="1" x14ac:dyDescent="0.25">
      <c r="A87" s="100" t="s">
        <v>5</v>
      </c>
      <c r="B87" s="51"/>
      <c r="C87" s="101" t="str">
        <f t="shared" si="3"/>
        <v>3,125</v>
      </c>
      <c r="D87" s="98">
        <f t="shared" si="4"/>
        <v>9.5338240448650469E-2</v>
      </c>
      <c r="E87" s="99">
        <f t="shared" si="5"/>
        <v>9.5338240448650469E-2</v>
      </c>
      <c r="F87" s="98">
        <f t="shared" si="6"/>
        <v>0.14552785923753664</v>
      </c>
      <c r="G87" s="99">
        <f t="shared" si="7"/>
        <v>0.14552785923753664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106</v>
      </c>
      <c r="X87" s="116">
        <v>103</v>
      </c>
      <c r="Y87" s="116">
        <v>89</v>
      </c>
      <c r="Z87" s="116">
        <v>103</v>
      </c>
    </row>
    <row r="88" spans="1:30" ht="15" customHeight="1" x14ac:dyDescent="0.25">
      <c r="A88" s="51" t="s">
        <v>6</v>
      </c>
      <c r="B88" s="51"/>
      <c r="C88" s="101" t="str">
        <f t="shared" si="3"/>
        <v>5,064</v>
      </c>
      <c r="D88" s="98">
        <f t="shared" si="4"/>
        <v>8.6229086229086205E-2</v>
      </c>
      <c r="E88" s="99">
        <f t="shared" si="5"/>
        <v>8.6229086229086205E-2</v>
      </c>
      <c r="F88" s="98">
        <f t="shared" si="6"/>
        <v>0.17140874392782779</v>
      </c>
      <c r="G88" s="99">
        <f t="shared" si="7"/>
        <v>0.17140874392782779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107</v>
      </c>
      <c r="X88" s="116">
        <v>96</v>
      </c>
      <c r="Y88" s="116">
        <v>105</v>
      </c>
      <c r="Z88" s="116">
        <v>85</v>
      </c>
    </row>
    <row r="89" spans="1:30" ht="15" customHeight="1" x14ac:dyDescent="0.25">
      <c r="A89" s="51" t="s">
        <v>102</v>
      </c>
      <c r="B89" s="51"/>
      <c r="C89" s="101" t="str">
        <f t="shared" si="3"/>
        <v>$45,345</v>
      </c>
      <c r="D89" s="98">
        <f t="shared" si="4"/>
        <v>-2.8494911622924501E-2</v>
      </c>
      <c r="E89" s="99">
        <f t="shared" si="5"/>
        <v>-2.8494911622924501E-2</v>
      </c>
      <c r="F89" s="98">
        <f t="shared" si="6"/>
        <v>0.11689310363767969</v>
      </c>
      <c r="G89" s="99">
        <f t="shared" si="7"/>
        <v>0.11689310363767969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372</v>
      </c>
      <c r="X89" s="116">
        <v>397</v>
      </c>
      <c r="Y89" s="116">
        <v>442</v>
      </c>
      <c r="Z89" s="116">
        <v>462</v>
      </c>
    </row>
    <row r="90" spans="1:30" ht="15" customHeight="1" x14ac:dyDescent="0.25">
      <c r="A90" s="51" t="s">
        <v>7</v>
      </c>
      <c r="B90" s="51"/>
      <c r="C90" s="101" t="str">
        <f t="shared" si="3"/>
        <v>$257.6 mil</v>
      </c>
      <c r="D90" s="98">
        <f t="shared" si="4"/>
        <v>3.2320731690416382E-2</v>
      </c>
      <c r="E90" s="99">
        <f t="shared" si="5"/>
        <v>3.2320731690416382E-2</v>
      </c>
      <c r="F90" s="98">
        <f t="shared" si="6"/>
        <v>0.20073702258660697</v>
      </c>
      <c r="G90" s="99">
        <f t="shared" si="7"/>
        <v>0.20073702258660697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421</v>
      </c>
      <c r="X90" s="116">
        <v>423</v>
      </c>
      <c r="Y90" s="116">
        <v>450</v>
      </c>
      <c r="Z90" s="116">
        <v>461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2589</v>
      </c>
      <c r="X91" s="116">
        <v>2698</v>
      </c>
      <c r="Y91" s="116">
        <v>2551</v>
      </c>
      <c r="Z91" s="116">
        <v>2769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161</v>
      </c>
      <c r="X93" s="116">
        <v>164</v>
      </c>
      <c r="Y93" s="116">
        <v>185</v>
      </c>
      <c r="Z93" s="116">
        <v>170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317</v>
      </c>
      <c r="X94" s="116">
        <v>275</v>
      </c>
      <c r="Y94" s="116">
        <v>266</v>
      </c>
      <c r="Z94" s="116">
        <v>262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104</v>
      </c>
      <c r="X95" s="116">
        <v>94</v>
      </c>
      <c r="Y95" s="116">
        <v>97</v>
      </c>
      <c r="Z95" s="116">
        <v>118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372</v>
      </c>
      <c r="X96" s="116">
        <v>357</v>
      </c>
      <c r="Y96" s="116">
        <v>371</v>
      </c>
      <c r="Z96" s="116">
        <v>398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405</v>
      </c>
      <c r="X97" s="116">
        <v>417</v>
      </c>
      <c r="Y97" s="116">
        <v>407</v>
      </c>
      <c r="Z97" s="116">
        <v>404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238</v>
      </c>
      <c r="X98" s="116">
        <v>225</v>
      </c>
      <c r="Y98" s="116">
        <v>243</v>
      </c>
      <c r="Z98" s="116">
        <v>257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33</v>
      </c>
      <c r="X99" s="116">
        <v>28</v>
      </c>
      <c r="Y99" s="116">
        <v>30</v>
      </c>
      <c r="Z99" s="116">
        <v>37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226</v>
      </c>
      <c r="X100" s="116">
        <v>221</v>
      </c>
      <c r="Y100" s="116">
        <v>236</v>
      </c>
      <c r="Z100" s="116">
        <v>234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2269</v>
      </c>
      <c r="X101" s="116">
        <v>2190</v>
      </c>
      <c r="Y101" s="116">
        <v>2111</v>
      </c>
      <c r="Z101" s="116">
        <v>2292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4983</v>
      </c>
      <c r="X104" s="116">
        <v>4955</v>
      </c>
      <c r="Y104" s="116">
        <v>4716</v>
      </c>
      <c r="Z104" s="116">
        <v>5183</v>
      </c>
      <c r="AB104" s="113" t="str">
        <f>TEXT(Z104,"###,###")</f>
        <v>5,183</v>
      </c>
      <c r="AD104" s="134">
        <f>Z104/($Z$4)*100</f>
        <v>76.310365135453466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884</v>
      </c>
      <c r="X105" s="116">
        <v>866</v>
      </c>
      <c r="Y105" s="116">
        <v>869</v>
      </c>
      <c r="Z105" s="116">
        <v>947</v>
      </c>
      <c r="AB105" s="113" t="str">
        <f>TEXT(Z105,"###,###")</f>
        <v>947</v>
      </c>
      <c r="AD105" s="134">
        <f>Z105/($Z$4)*100</f>
        <v>13.942873969375736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5867</v>
      </c>
      <c r="X106" s="124">
        <v>5821</v>
      </c>
      <c r="Y106" s="124">
        <v>5585</v>
      </c>
      <c r="Z106" s="124">
        <v>6130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847</v>
      </c>
      <c r="X108" s="116">
        <v>875</v>
      </c>
      <c r="Y108" s="116">
        <v>931</v>
      </c>
      <c r="Z108" s="116">
        <v>856</v>
      </c>
      <c r="AB108" s="113" t="str">
        <f>TEXT(Z108,"###,###")</f>
        <v>856</v>
      </c>
      <c r="AD108" s="134">
        <f>Z108/($Z$4)*100</f>
        <v>12.603062426383982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980</v>
      </c>
      <c r="X109" s="116">
        <v>966</v>
      </c>
      <c r="Y109" s="116">
        <v>988</v>
      </c>
      <c r="Z109" s="116">
        <v>947</v>
      </c>
      <c r="AB109" s="113" t="str">
        <f>TEXT(Z109,"###,###")</f>
        <v>947</v>
      </c>
      <c r="AD109" s="134">
        <f>Z109/($Z$4)*100</f>
        <v>13.942873969375736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1448</v>
      </c>
      <c r="X110" s="116">
        <v>1312</v>
      </c>
      <c r="Y110" s="116">
        <v>1282</v>
      </c>
      <c r="Z110" s="116">
        <v>1457</v>
      </c>
      <c r="AB110" s="113" t="str">
        <f>TEXT(Z110,"###,###")</f>
        <v>1,457</v>
      </c>
      <c r="AD110" s="134">
        <f>Z110/($Z$4)*100</f>
        <v>21.45170789163722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2594</v>
      </c>
      <c r="X111" s="116">
        <v>2668</v>
      </c>
      <c r="Y111" s="116">
        <v>2380</v>
      </c>
      <c r="Z111" s="116">
        <v>2876</v>
      </c>
      <c r="AB111" s="113" t="str">
        <f>TEXT(Z111,"###,###")</f>
        <v>2,876</v>
      </c>
      <c r="AD111" s="134">
        <f>Z111/($Z$4)*100</f>
        <v>42.343934040047117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6620</v>
      </c>
      <c r="X112" s="116">
        <v>6491</v>
      </c>
      <c r="Y112" s="116">
        <v>6335</v>
      </c>
      <c r="Z112" s="116">
        <v>6791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39.99</v>
      </c>
      <c r="W118" s="135">
        <v>43.94</v>
      </c>
      <c r="X118" s="135">
        <v>41.78</v>
      </c>
      <c r="Y118" s="135">
        <v>43.06</v>
      </c>
      <c r="Z118" s="135">
        <v>42.01</v>
      </c>
      <c r="AB118" s="113" t="str">
        <f>TEXT(Z118,"##.0")</f>
        <v>42.0</v>
      </c>
    </row>
    <row r="120" spans="19:32" x14ac:dyDescent="0.25">
      <c r="S120" s="105" t="s">
        <v>104</v>
      </c>
      <c r="T120" s="116"/>
      <c r="U120" s="116"/>
      <c r="V120" s="116">
        <v>3550</v>
      </c>
      <c r="W120" s="116">
        <v>4029</v>
      </c>
      <c r="X120" s="116">
        <v>4025</v>
      </c>
      <c r="Y120" s="116">
        <v>3738</v>
      </c>
      <c r="Z120" s="116">
        <v>4218</v>
      </c>
      <c r="AB120" s="113" t="str">
        <f>TEXT(Z120,"###,###")</f>
        <v>4,218</v>
      </c>
    </row>
    <row r="121" spans="19:32" x14ac:dyDescent="0.25">
      <c r="S121" s="105" t="s">
        <v>105</v>
      </c>
      <c r="T121" s="116"/>
      <c r="U121" s="116"/>
      <c r="V121" s="116">
        <v>452</v>
      </c>
      <c r="W121" s="116">
        <v>486</v>
      </c>
      <c r="X121" s="116">
        <v>515</v>
      </c>
      <c r="Y121" s="116">
        <v>563</v>
      </c>
      <c r="Z121" s="116">
        <v>499</v>
      </c>
      <c r="AB121" s="113" t="str">
        <f>TEXT(Z121,"###,###")</f>
        <v>499</v>
      </c>
    </row>
    <row r="122" spans="19:32" x14ac:dyDescent="0.25">
      <c r="S122" s="105" t="s">
        <v>106</v>
      </c>
      <c r="T122" s="116"/>
      <c r="U122" s="116"/>
      <c r="V122" s="116">
        <v>316</v>
      </c>
      <c r="W122" s="116">
        <v>346</v>
      </c>
      <c r="X122" s="116">
        <v>348</v>
      </c>
      <c r="Y122" s="116">
        <v>368</v>
      </c>
      <c r="Z122" s="116">
        <v>348</v>
      </c>
      <c r="AB122" s="113" t="str">
        <f>TEXT(Z122,"###,###")</f>
        <v>348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3866</v>
      </c>
      <c r="W124" s="116">
        <v>4375</v>
      </c>
      <c r="X124" s="116">
        <v>4373</v>
      </c>
      <c r="Y124" s="116">
        <v>4106</v>
      </c>
      <c r="Z124" s="116">
        <v>4566</v>
      </c>
      <c r="AB124" s="113" t="str">
        <f>TEXT(Z124,"###,###")</f>
        <v>4,566</v>
      </c>
      <c r="AD124" s="131">
        <f>Z124/$Z$7*100</f>
        <v>90.165876777251185</v>
      </c>
    </row>
    <row r="125" spans="19:32" x14ac:dyDescent="0.25">
      <c r="S125" s="105" t="s">
        <v>108</v>
      </c>
      <c r="T125" s="116"/>
      <c r="U125" s="116"/>
      <c r="V125" s="116">
        <v>768</v>
      </c>
      <c r="W125" s="116">
        <v>832</v>
      </c>
      <c r="X125" s="116">
        <v>863</v>
      </c>
      <c r="Y125" s="116">
        <v>931</v>
      </c>
      <c r="Z125" s="116">
        <v>847</v>
      </c>
      <c r="AB125" s="113" t="str">
        <f>TEXT(Z125,"###,###")</f>
        <v>847</v>
      </c>
      <c r="AD125" s="131">
        <f>Z125/$Z$7*100</f>
        <v>16.725908372827806</v>
      </c>
    </row>
    <row r="127" spans="19:32" x14ac:dyDescent="0.25">
      <c r="S127" s="105" t="s">
        <v>109</v>
      </c>
      <c r="T127" s="116"/>
      <c r="U127" s="116"/>
      <c r="V127" s="116">
        <v>2362</v>
      </c>
      <c r="W127" s="116">
        <v>2589</v>
      </c>
      <c r="X127" s="116">
        <v>2698</v>
      </c>
      <c r="Y127" s="116">
        <v>2550</v>
      </c>
      <c r="Z127" s="116">
        <v>2771</v>
      </c>
      <c r="AB127" s="113" t="str">
        <f>TEXT(Z127,"###,###")</f>
        <v>2,771</v>
      </c>
      <c r="AD127" s="131">
        <f>Z127/$Z$7*100</f>
        <v>54.719589257503955</v>
      </c>
    </row>
    <row r="128" spans="19:32" x14ac:dyDescent="0.25">
      <c r="S128" s="105" t="s">
        <v>110</v>
      </c>
      <c r="T128" s="116"/>
      <c r="U128" s="116"/>
      <c r="V128" s="116">
        <v>1961</v>
      </c>
      <c r="W128" s="116">
        <v>2268</v>
      </c>
      <c r="X128" s="116">
        <v>2190</v>
      </c>
      <c r="Y128" s="116">
        <v>2114</v>
      </c>
      <c r="Z128" s="116">
        <v>2290</v>
      </c>
      <c r="AB128" s="113" t="str">
        <f>TEXT(Z128,"###,###")</f>
        <v>2,290</v>
      </c>
      <c r="AD128" s="131">
        <f>Z128/$Z$7*100</f>
        <v>45.221169036334913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1AB7F33-E5D4-4C4E-A4F1-2193BF3F46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0EBE5E6E-2831-4B31-B9E8-1515EFB296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271FF2D8-D3AB-41FB-952A-CD2AA89225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E0E7BF13-9AD0-462D-B955-0F361381D0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E4C66-9054-4460-99C2-0171B7042305}">
  <sheetPr codeName="Sheet10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Naracoorte and Lucindale</v>
      </c>
      <c r="T1" s="103"/>
      <c r="U1" s="103"/>
      <c r="V1" s="103"/>
      <c r="W1" s="103"/>
      <c r="X1" s="103"/>
      <c r="Y1" s="104" t="str">
        <f>Y3</f>
        <v>10.39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152</v>
      </c>
      <c r="Y3" s="109" t="s">
        <v>238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10.39 Naracoorte and Lucindale,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6997</v>
      </c>
      <c r="W4" s="112">
        <v>6997</v>
      </c>
      <c r="X4" s="112">
        <v>7560</v>
      </c>
      <c r="Y4" s="112">
        <v>8827</v>
      </c>
      <c r="Z4" s="112">
        <v>8087</v>
      </c>
      <c r="AB4" s="113" t="str">
        <f>TEXT(Z4,"###,###")</f>
        <v>8,087</v>
      </c>
      <c r="AD4" s="114">
        <f>Z4/Y4-1</f>
        <v>-8.3833692081114797E-2</v>
      </c>
      <c r="AF4" s="114">
        <f>Z4/V4-1</f>
        <v>0.15578104902100898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3864</v>
      </c>
      <c r="W5" s="112">
        <v>3928</v>
      </c>
      <c r="X5" s="112">
        <v>4170</v>
      </c>
      <c r="Y5" s="112">
        <v>4884</v>
      </c>
      <c r="Z5" s="112">
        <v>4418</v>
      </c>
      <c r="AB5" s="113" t="str">
        <f>TEXT(Z5,"###,###")</f>
        <v>4,418</v>
      </c>
      <c r="AD5" s="114">
        <f t="shared" ref="AD5:AD9" si="0">Z5/Y5-1</f>
        <v>-9.5413595413595398E-2</v>
      </c>
      <c r="AF5" s="114">
        <f t="shared" ref="AF5:AF9" si="1">Z5/V5-1</f>
        <v>0.14337474120082816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3133</v>
      </c>
      <c r="W6" s="112">
        <v>3065</v>
      </c>
      <c r="X6" s="112">
        <v>3390</v>
      </c>
      <c r="Y6" s="112">
        <v>3944</v>
      </c>
      <c r="Z6" s="112">
        <v>3665</v>
      </c>
      <c r="AB6" s="113" t="str">
        <f>TEXT(Z6,"###,###")</f>
        <v>3,665</v>
      </c>
      <c r="AD6" s="114">
        <f t="shared" si="0"/>
        <v>-7.0740365111561898E-2</v>
      </c>
      <c r="AF6" s="114">
        <f t="shared" si="1"/>
        <v>0.16980529843600389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4553</v>
      </c>
      <c r="W7" s="112">
        <v>4475</v>
      </c>
      <c r="X7" s="112">
        <v>4775</v>
      </c>
      <c r="Y7" s="112">
        <v>5451</v>
      </c>
      <c r="Z7" s="112">
        <v>5042</v>
      </c>
      <c r="AB7" s="113" t="str">
        <f>TEXT(Z7,"###,###")</f>
        <v>5,042</v>
      </c>
      <c r="AD7" s="114">
        <f t="shared" si="0"/>
        <v>-7.5032104201063987E-2</v>
      </c>
      <c r="AF7" s="114">
        <f t="shared" si="1"/>
        <v>0.10740171315616087</v>
      </c>
    </row>
    <row r="8" spans="1:32" ht="17.25" customHeight="1" x14ac:dyDescent="0.25">
      <c r="A8" s="66" t="s">
        <v>13</v>
      </c>
      <c r="B8" s="67"/>
      <c r="C8" s="31"/>
      <c r="D8" s="68" t="str">
        <f>AB4</f>
        <v>8,087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5,042</v>
      </c>
      <c r="P8" s="69"/>
      <c r="S8" s="111" t="s">
        <v>87</v>
      </c>
      <c r="T8" s="112"/>
      <c r="U8" s="112"/>
      <c r="V8" s="112">
        <v>28835</v>
      </c>
      <c r="W8" s="112">
        <v>27553.53</v>
      </c>
      <c r="X8" s="112">
        <v>26707</v>
      </c>
      <c r="Y8" s="112">
        <v>29683.26</v>
      </c>
      <c r="Z8" s="112">
        <v>31363.93</v>
      </c>
      <c r="AB8" s="113" t="str">
        <f>TEXT(Z8,"$###,###")</f>
        <v>$31,364</v>
      </c>
      <c r="AD8" s="114">
        <f t="shared" si="0"/>
        <v>5.6620128651637458E-2</v>
      </c>
      <c r="AF8" s="114">
        <f t="shared" si="1"/>
        <v>8.7703485347667698E-2</v>
      </c>
    </row>
    <row r="9" spans="1:32" x14ac:dyDescent="0.25">
      <c r="A9" s="32" t="s">
        <v>15</v>
      </c>
      <c r="B9" s="73"/>
      <c r="C9" s="74"/>
      <c r="D9" s="75">
        <f>AD104</f>
        <v>69.333498206998883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54.660848869496235</v>
      </c>
      <c r="P9" s="76" t="s">
        <v>88</v>
      </c>
      <c r="S9" s="111" t="s">
        <v>7</v>
      </c>
      <c r="T9" s="112"/>
      <c r="U9" s="112"/>
      <c r="V9" s="112">
        <v>186754832</v>
      </c>
      <c r="W9" s="112">
        <v>183444281</v>
      </c>
      <c r="X9" s="112">
        <v>206684780</v>
      </c>
      <c r="Y9" s="112">
        <v>248508322</v>
      </c>
      <c r="Z9" s="112">
        <v>254073971</v>
      </c>
      <c r="AB9" s="113" t="str">
        <f>TEXT(Z9/1000000,"$#,###.0")&amp;" mil"</f>
        <v>$254.1 mil</v>
      </c>
      <c r="AD9" s="114">
        <f t="shared" si="0"/>
        <v>2.2396227841416039E-2</v>
      </c>
      <c r="AF9" s="114">
        <f t="shared" si="1"/>
        <v>0.36046799046141942</v>
      </c>
    </row>
    <row r="10" spans="1:32" x14ac:dyDescent="0.25">
      <c r="A10" s="32" t="s">
        <v>18</v>
      </c>
      <c r="B10" s="73"/>
      <c r="C10" s="74"/>
      <c r="D10" s="75">
        <f>AD105</f>
        <v>10.399406454804007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45.418484728282429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86.374454581515266</v>
      </c>
      <c r="P11" s="76" t="s">
        <v>88</v>
      </c>
      <c r="S11" s="111" t="s">
        <v>30</v>
      </c>
      <c r="T11" s="116"/>
      <c r="U11" s="116"/>
      <c r="V11" s="116">
        <v>5876</v>
      </c>
      <c r="W11" s="116">
        <v>5883</v>
      </c>
      <c r="X11" s="116">
        <v>6354</v>
      </c>
      <c r="Y11" s="116">
        <v>7287</v>
      </c>
      <c r="Z11" s="116">
        <v>6813</v>
      </c>
    </row>
    <row r="12" spans="1:32" ht="28.5" customHeight="1" x14ac:dyDescent="0.25">
      <c r="A12" s="32" t="s">
        <v>20</v>
      </c>
      <c r="B12" s="74"/>
      <c r="C12" s="74"/>
      <c r="D12" s="75">
        <f>AD108</f>
        <v>14.455298627426735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25.267750892502978</v>
      </c>
      <c r="P12" s="76" t="s">
        <v>88</v>
      </c>
      <c r="S12" s="111" t="s">
        <v>31</v>
      </c>
      <c r="T12" s="116"/>
      <c r="U12" s="116"/>
      <c r="V12" s="116">
        <v>1127</v>
      </c>
      <c r="W12" s="116">
        <v>1110</v>
      </c>
      <c r="X12" s="116">
        <v>1206</v>
      </c>
      <c r="Y12" s="116">
        <v>1534</v>
      </c>
      <c r="Z12" s="116">
        <v>1271</v>
      </c>
    </row>
    <row r="13" spans="1:32" ht="15" customHeight="1" x14ac:dyDescent="0.25">
      <c r="A13" s="32" t="s">
        <v>21</v>
      </c>
      <c r="B13" s="74"/>
      <c r="C13" s="74"/>
      <c r="D13" s="75">
        <f>AD109</f>
        <v>19.83430196611846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41.9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19.525163843205142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19.571683521713265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25.893409175219489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80.428316478286732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2058</v>
      </c>
      <c r="Z15" s="116">
        <v>1969</v>
      </c>
      <c r="AB15" s="121">
        <f t="shared" ref="AB15:AB34" si="2">IF(Z15="np",0,Z15/$Z$34)</f>
        <v>0.24353741496598638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24</v>
      </c>
      <c r="Z16" s="116">
        <v>25</v>
      </c>
      <c r="AB16" s="121">
        <f t="shared" si="2"/>
        <v>3.0921459492888066E-3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848</v>
      </c>
      <c r="Z17" s="116">
        <v>802</v>
      </c>
      <c r="AB17" s="121">
        <f t="shared" si="2"/>
        <v>9.9196042053184913E-2</v>
      </c>
    </row>
    <row r="18" spans="1:28" x14ac:dyDescent="0.25">
      <c r="A18" s="65" t="str">
        <f>$S$1&amp;" ("&amp;$V$2&amp;" to "&amp;$Z$2&amp;")"</f>
        <v>Naracoorte and Lucindale (2014-15 to 2018-19)</v>
      </c>
      <c r="B18" s="65"/>
      <c r="C18" s="65"/>
      <c r="D18" s="65"/>
      <c r="E18" s="65"/>
      <c r="F18" s="65"/>
      <c r="G18" s="65" t="str">
        <f>$S$1&amp;" ("&amp;$V$2&amp;" to "&amp;$Z$2&amp;")"</f>
        <v>Naracoorte and Lucindale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49</v>
      </c>
      <c r="Z18" s="116">
        <v>36</v>
      </c>
      <c r="AB18" s="121">
        <f t="shared" si="2"/>
        <v>4.4526901669758815E-3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261</v>
      </c>
      <c r="Z19" s="116">
        <v>301</v>
      </c>
      <c r="AB19" s="121">
        <f t="shared" si="2"/>
        <v>3.722943722943723E-2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246</v>
      </c>
      <c r="Z20" s="116">
        <v>224</v>
      </c>
      <c r="AB20" s="121">
        <f t="shared" si="2"/>
        <v>2.7705627705627706E-2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594</v>
      </c>
      <c r="Z21" s="116">
        <v>656</v>
      </c>
      <c r="AB21" s="121">
        <f t="shared" si="2"/>
        <v>8.1137909709338277E-2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454</v>
      </c>
      <c r="Z22" s="116">
        <v>367</v>
      </c>
      <c r="AB22" s="121">
        <f t="shared" si="2"/>
        <v>4.539270253555968E-2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281</v>
      </c>
      <c r="Z23" s="116">
        <v>217</v>
      </c>
      <c r="AB23" s="121">
        <f t="shared" si="2"/>
        <v>2.6839826839826841E-2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26</v>
      </c>
      <c r="Z24" s="116">
        <v>21</v>
      </c>
      <c r="AB24" s="121">
        <f t="shared" si="2"/>
        <v>2.5974025974025974E-3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135</v>
      </c>
      <c r="Z25" s="116">
        <v>120</v>
      </c>
      <c r="AB25" s="121">
        <f t="shared" si="2"/>
        <v>1.4842300556586271E-2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102</v>
      </c>
      <c r="Z26" s="116">
        <v>81</v>
      </c>
      <c r="AB26" s="121">
        <f t="shared" si="2"/>
        <v>1.0018552875695733E-2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283</v>
      </c>
      <c r="Z27" s="116">
        <v>275</v>
      </c>
      <c r="AB27" s="121">
        <f t="shared" si="2"/>
        <v>3.4013605442176874E-2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619</v>
      </c>
      <c r="Z28" s="116">
        <v>638</v>
      </c>
      <c r="AB28" s="121">
        <f t="shared" si="2"/>
        <v>7.8911564625850333E-2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261</v>
      </c>
      <c r="Z29" s="116">
        <v>269</v>
      </c>
      <c r="AB29" s="121">
        <f t="shared" si="2"/>
        <v>3.3271490414347557E-2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386</v>
      </c>
      <c r="Z30" s="116">
        <v>346</v>
      </c>
      <c r="AB30" s="121">
        <f t="shared" si="2"/>
        <v>4.2795299938157082E-2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595</v>
      </c>
      <c r="Z31" s="116">
        <v>527</v>
      </c>
      <c r="AB31" s="121">
        <f t="shared" si="2"/>
        <v>6.5182436611008046E-2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54</v>
      </c>
      <c r="Z32" s="116">
        <v>42</v>
      </c>
      <c r="AB32" s="121">
        <f t="shared" si="2"/>
        <v>5.1948051948051948E-3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207</v>
      </c>
      <c r="Z33" s="116">
        <v>167</v>
      </c>
      <c r="AB33" s="121">
        <f t="shared" si="2"/>
        <v>2.0655534941249228E-2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8825</v>
      </c>
      <c r="Z34" s="124">
        <v>8085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4056</v>
      </c>
      <c r="AB37" s="136">
        <f>Z37/Z40*100</f>
        <v>80.428316478286732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987</v>
      </c>
      <c r="AB38" s="136">
        <f>Z38/Z40*100</f>
        <v>19.571683521713265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5043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12</v>
      </c>
      <c r="X44" s="116">
        <v>12</v>
      </c>
      <c r="Y44" s="116">
        <v>11</v>
      </c>
      <c r="Z44" s="116">
        <v>26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116</v>
      </c>
      <c r="X45" s="116">
        <v>116</v>
      </c>
      <c r="Y45" s="116">
        <v>113</v>
      </c>
      <c r="Z45" s="116">
        <v>103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265</v>
      </c>
      <c r="X46" s="116">
        <v>289</v>
      </c>
      <c r="Y46" s="116">
        <v>353</v>
      </c>
      <c r="Z46" s="116">
        <v>362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394</v>
      </c>
      <c r="X47" s="116">
        <v>393</v>
      </c>
      <c r="Y47" s="116">
        <v>419</v>
      </c>
      <c r="Z47" s="116">
        <v>441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496</v>
      </c>
      <c r="X48" s="116">
        <v>539</v>
      </c>
      <c r="Y48" s="116">
        <v>560</v>
      </c>
      <c r="Z48" s="116">
        <v>552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Naracoorte and Lucindale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442</v>
      </c>
      <c r="X49" s="116">
        <v>430</v>
      </c>
      <c r="Y49" s="116">
        <v>412</v>
      </c>
      <c r="Z49" s="116">
        <v>462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391</v>
      </c>
      <c r="X50" s="116">
        <v>393</v>
      </c>
      <c r="Y50" s="116">
        <v>421</v>
      </c>
      <c r="Z50" s="116">
        <v>428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344</v>
      </c>
      <c r="X51" s="116">
        <v>348</v>
      </c>
      <c r="Y51" s="116">
        <v>381</v>
      </c>
      <c r="Z51" s="116">
        <v>363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369</v>
      </c>
      <c r="X52" s="116">
        <v>408</v>
      </c>
      <c r="Y52" s="116">
        <v>373</v>
      </c>
      <c r="Z52" s="116">
        <v>328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313</v>
      </c>
      <c r="X53" s="116">
        <v>325</v>
      </c>
      <c r="Y53" s="116">
        <v>369</v>
      </c>
      <c r="Z53" s="116">
        <v>339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295</v>
      </c>
      <c r="X54" s="116">
        <v>346</v>
      </c>
      <c r="Y54" s="116">
        <v>431</v>
      </c>
      <c r="Z54" s="116">
        <v>376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224</v>
      </c>
      <c r="X55" s="116">
        <v>278</v>
      </c>
      <c r="Y55" s="116">
        <v>345</v>
      </c>
      <c r="Z55" s="116">
        <v>297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154</v>
      </c>
      <c r="X56" s="116">
        <v>138</v>
      </c>
      <c r="Y56" s="116">
        <v>199</v>
      </c>
      <c r="Z56" s="116">
        <v>185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59</v>
      </c>
      <c r="X57" s="116">
        <v>89</v>
      </c>
      <c r="Y57" s="116">
        <v>117</v>
      </c>
      <c r="Z57" s="116">
        <v>89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24</v>
      </c>
      <c r="X58" s="116">
        <v>41</v>
      </c>
      <c r="Y58" s="116">
        <v>58</v>
      </c>
      <c r="Z58" s="116">
        <v>45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17</v>
      </c>
      <c r="X59" s="116">
        <v>15</v>
      </c>
      <c r="Y59" s="116">
        <v>21</v>
      </c>
      <c r="Z59" s="116">
        <v>15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12</v>
      </c>
      <c r="X60" s="116">
        <v>10</v>
      </c>
      <c r="Y60" s="116">
        <v>9</v>
      </c>
      <c r="Z60" s="116">
        <v>13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3926</v>
      </c>
      <c r="X61" s="116">
        <v>4170</v>
      </c>
      <c r="Y61" s="116">
        <v>4882</v>
      </c>
      <c r="Z61" s="116">
        <v>4422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22</v>
      </c>
      <c r="X63" s="116">
        <v>17</v>
      </c>
      <c r="Y63" s="116">
        <v>18</v>
      </c>
      <c r="Z63" s="116">
        <v>13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Naracoorte and Lucindale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84</v>
      </c>
      <c r="X64" s="116">
        <v>95</v>
      </c>
      <c r="Y64" s="116">
        <v>117</v>
      </c>
      <c r="Z64" s="116">
        <v>93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214</v>
      </c>
      <c r="X65" s="116">
        <v>262</v>
      </c>
      <c r="Y65" s="116">
        <v>288</v>
      </c>
      <c r="Z65" s="116">
        <v>295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301</v>
      </c>
      <c r="X66" s="116">
        <v>301</v>
      </c>
      <c r="Y66" s="116">
        <v>331</v>
      </c>
      <c r="Z66" s="116">
        <v>313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355</v>
      </c>
      <c r="X67" s="116">
        <v>384</v>
      </c>
      <c r="Y67" s="116">
        <v>406</v>
      </c>
      <c r="Z67" s="116">
        <v>410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302</v>
      </c>
      <c r="X68" s="116">
        <v>331</v>
      </c>
      <c r="Y68" s="116">
        <v>354</v>
      </c>
      <c r="Z68" s="116">
        <v>359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286</v>
      </c>
      <c r="X69" s="116">
        <v>370</v>
      </c>
      <c r="Y69" s="116">
        <v>401</v>
      </c>
      <c r="Z69" s="116">
        <v>366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268</v>
      </c>
      <c r="X70" s="116">
        <v>295</v>
      </c>
      <c r="Y70" s="116">
        <v>339</v>
      </c>
      <c r="Z70" s="116">
        <v>344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298</v>
      </c>
      <c r="X71" s="116">
        <v>358</v>
      </c>
      <c r="Y71" s="116">
        <v>381</v>
      </c>
      <c r="Z71" s="116">
        <v>363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271</v>
      </c>
      <c r="X72" s="116">
        <v>272</v>
      </c>
      <c r="Y72" s="116">
        <v>296</v>
      </c>
      <c r="Z72" s="116">
        <v>300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258</v>
      </c>
      <c r="X73" s="116">
        <v>281</v>
      </c>
      <c r="Y73" s="116">
        <v>385</v>
      </c>
      <c r="Z73" s="116">
        <v>331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204</v>
      </c>
      <c r="X74" s="116">
        <v>212</v>
      </c>
      <c r="Y74" s="116">
        <v>223</v>
      </c>
      <c r="Z74" s="116">
        <v>220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97</v>
      </c>
      <c r="X75" s="116">
        <v>109</v>
      </c>
      <c r="Y75" s="116">
        <v>160</v>
      </c>
      <c r="Z75" s="116">
        <v>139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49</v>
      </c>
      <c r="X76" s="116">
        <v>48</v>
      </c>
      <c r="Y76" s="116">
        <v>65</v>
      </c>
      <c r="Z76" s="116">
        <v>68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27</v>
      </c>
      <c r="X77" s="116">
        <v>27</v>
      </c>
      <c r="Y77" s="116">
        <v>35</v>
      </c>
      <c r="Z77" s="116">
        <v>31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11</v>
      </c>
      <c r="X78" s="116">
        <v>18</v>
      </c>
      <c r="Y78" s="116">
        <v>17</v>
      </c>
      <c r="Z78" s="116">
        <v>10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10</v>
      </c>
      <c r="X79" s="116">
        <v>10</v>
      </c>
      <c r="Y79" s="116">
        <v>15</v>
      </c>
      <c r="Z79" s="116">
        <v>7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3065</v>
      </c>
      <c r="X80" s="116">
        <v>3390</v>
      </c>
      <c r="Y80" s="116">
        <v>3945</v>
      </c>
      <c r="Z80" s="116">
        <v>3664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Naracoorte and Lucindale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218</v>
      </c>
      <c r="X83" s="116">
        <v>260</v>
      </c>
      <c r="Y83" s="116">
        <v>314</v>
      </c>
      <c r="Z83" s="116">
        <v>269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120</v>
      </c>
      <c r="X84" s="116">
        <v>137</v>
      </c>
      <c r="Y84" s="116">
        <v>136</v>
      </c>
      <c r="Z84" s="116">
        <v>125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8,087</v>
      </c>
      <c r="D85" s="98">
        <f t="shared" ref="D85:D90" si="4">AD4</f>
        <v>-8.3833692081114797E-2</v>
      </c>
      <c r="E85" s="99">
        <f t="shared" ref="E85:E90" si="5">AD4</f>
        <v>-8.3833692081114797E-2</v>
      </c>
      <c r="F85" s="98">
        <f t="shared" ref="F85:F90" si="6">AF4</f>
        <v>0.15578104902100898</v>
      </c>
      <c r="G85" s="99">
        <f t="shared" ref="G85:G90" si="7">AF4</f>
        <v>0.15578104902100898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380</v>
      </c>
      <c r="X85" s="116">
        <v>413</v>
      </c>
      <c r="Y85" s="116">
        <v>435</v>
      </c>
      <c r="Z85" s="116">
        <v>457</v>
      </c>
    </row>
    <row r="86" spans="1:30" ht="15" customHeight="1" x14ac:dyDescent="0.25">
      <c r="A86" s="100" t="s">
        <v>4</v>
      </c>
      <c r="B86" s="51"/>
      <c r="C86" s="101" t="str">
        <f t="shared" si="3"/>
        <v>4,418</v>
      </c>
      <c r="D86" s="98">
        <f t="shared" si="4"/>
        <v>-9.5413595413595398E-2</v>
      </c>
      <c r="E86" s="99">
        <f t="shared" si="5"/>
        <v>-9.5413595413595398E-2</v>
      </c>
      <c r="F86" s="98">
        <f t="shared" si="6"/>
        <v>0.14337474120082816</v>
      </c>
      <c r="G86" s="99">
        <f t="shared" si="7"/>
        <v>0.14337474120082816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52</v>
      </c>
      <c r="X86" s="116">
        <v>54</v>
      </c>
      <c r="Y86" s="116">
        <v>70</v>
      </c>
      <c r="Z86" s="116">
        <v>69</v>
      </c>
    </row>
    <row r="87" spans="1:30" ht="15" customHeight="1" x14ac:dyDescent="0.25">
      <c r="A87" s="100" t="s">
        <v>5</v>
      </c>
      <c r="B87" s="51"/>
      <c r="C87" s="101" t="str">
        <f t="shared" si="3"/>
        <v>3,665</v>
      </c>
      <c r="D87" s="98">
        <f t="shared" si="4"/>
        <v>-7.0740365111561898E-2</v>
      </c>
      <c r="E87" s="99">
        <f t="shared" si="5"/>
        <v>-7.0740365111561898E-2</v>
      </c>
      <c r="F87" s="98">
        <f t="shared" si="6"/>
        <v>0.16980529843600389</v>
      </c>
      <c r="G87" s="99">
        <f t="shared" si="7"/>
        <v>0.16980529843600389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43</v>
      </c>
      <c r="X87" s="116">
        <v>43</v>
      </c>
      <c r="Y87" s="116">
        <v>51</v>
      </c>
      <c r="Z87" s="116">
        <v>46</v>
      </c>
    </row>
    <row r="88" spans="1:30" ht="15" customHeight="1" x14ac:dyDescent="0.25">
      <c r="A88" s="51" t="s">
        <v>6</v>
      </c>
      <c r="B88" s="51"/>
      <c r="C88" s="101" t="str">
        <f t="shared" si="3"/>
        <v>5,042</v>
      </c>
      <c r="D88" s="98">
        <f t="shared" si="4"/>
        <v>-7.5032104201063987E-2</v>
      </c>
      <c r="E88" s="99">
        <f t="shared" si="5"/>
        <v>-7.5032104201063987E-2</v>
      </c>
      <c r="F88" s="98">
        <f t="shared" si="6"/>
        <v>0.10740171315616087</v>
      </c>
      <c r="G88" s="99">
        <f t="shared" si="7"/>
        <v>0.10740171315616087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106</v>
      </c>
      <c r="X88" s="116">
        <v>110</v>
      </c>
      <c r="Y88" s="116">
        <v>131</v>
      </c>
      <c r="Z88" s="116">
        <v>117</v>
      </c>
    </row>
    <row r="89" spans="1:30" ht="15" customHeight="1" x14ac:dyDescent="0.25">
      <c r="A89" s="51" t="s">
        <v>102</v>
      </c>
      <c r="B89" s="51"/>
      <c r="C89" s="101" t="str">
        <f t="shared" si="3"/>
        <v>$31,364</v>
      </c>
      <c r="D89" s="98">
        <f t="shared" si="4"/>
        <v>5.6620128651637458E-2</v>
      </c>
      <c r="E89" s="99">
        <f t="shared" si="5"/>
        <v>5.6620128651637458E-2</v>
      </c>
      <c r="F89" s="98">
        <f t="shared" si="6"/>
        <v>8.7703485347667698E-2</v>
      </c>
      <c r="G89" s="99">
        <f t="shared" si="7"/>
        <v>8.7703485347667698E-2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191</v>
      </c>
      <c r="X89" s="116">
        <v>205</v>
      </c>
      <c r="Y89" s="116">
        <v>219</v>
      </c>
      <c r="Z89" s="116">
        <v>213</v>
      </c>
    </row>
    <row r="90" spans="1:30" ht="15" customHeight="1" x14ac:dyDescent="0.25">
      <c r="A90" s="51" t="s">
        <v>7</v>
      </c>
      <c r="B90" s="51"/>
      <c r="C90" s="101" t="str">
        <f t="shared" si="3"/>
        <v>$254.1 mil</v>
      </c>
      <c r="D90" s="98">
        <f t="shared" si="4"/>
        <v>2.2396227841416039E-2</v>
      </c>
      <c r="E90" s="99">
        <f t="shared" si="5"/>
        <v>2.2396227841416039E-2</v>
      </c>
      <c r="F90" s="98">
        <f t="shared" si="6"/>
        <v>0.36046799046141942</v>
      </c>
      <c r="G90" s="99">
        <f t="shared" si="7"/>
        <v>0.36046799046141942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732</v>
      </c>
      <c r="X90" s="116">
        <v>708</v>
      </c>
      <c r="Y90" s="116">
        <v>806</v>
      </c>
      <c r="Z90" s="116">
        <v>800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2475</v>
      </c>
      <c r="X91" s="116">
        <v>2615</v>
      </c>
      <c r="Y91" s="116">
        <v>3004</v>
      </c>
      <c r="Z91" s="116">
        <v>2753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108</v>
      </c>
      <c r="X93" s="116">
        <v>118</v>
      </c>
      <c r="Y93" s="116">
        <v>150</v>
      </c>
      <c r="Z93" s="116">
        <v>135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268</v>
      </c>
      <c r="X94" s="116">
        <v>296</v>
      </c>
      <c r="Y94" s="116">
        <v>324</v>
      </c>
      <c r="Z94" s="116">
        <v>325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58</v>
      </c>
      <c r="X95" s="116">
        <v>67</v>
      </c>
      <c r="Y95" s="116">
        <v>87</v>
      </c>
      <c r="Z95" s="116">
        <v>75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269</v>
      </c>
      <c r="X96" s="116">
        <v>280</v>
      </c>
      <c r="Y96" s="116">
        <v>315</v>
      </c>
      <c r="Z96" s="116">
        <v>316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243</v>
      </c>
      <c r="X97" s="116">
        <v>279</v>
      </c>
      <c r="Y97" s="116">
        <v>327</v>
      </c>
      <c r="Z97" s="116">
        <v>300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198</v>
      </c>
      <c r="X98" s="116">
        <v>220</v>
      </c>
      <c r="Y98" s="116">
        <v>234</v>
      </c>
      <c r="Z98" s="116">
        <v>251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21</v>
      </c>
      <c r="X99" s="116">
        <v>20</v>
      </c>
      <c r="Y99" s="116">
        <v>22</v>
      </c>
      <c r="Z99" s="116">
        <v>19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331</v>
      </c>
      <c r="X100" s="116">
        <v>360</v>
      </c>
      <c r="Y100" s="116">
        <v>411</v>
      </c>
      <c r="Z100" s="116">
        <v>434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2003</v>
      </c>
      <c r="X101" s="116">
        <v>2160</v>
      </c>
      <c r="Y101" s="116">
        <v>2441</v>
      </c>
      <c r="Z101" s="116">
        <v>2289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5065</v>
      </c>
      <c r="X104" s="116">
        <v>5460</v>
      </c>
      <c r="Y104" s="116">
        <v>5937</v>
      </c>
      <c r="Z104" s="116">
        <v>5607</v>
      </c>
      <c r="AB104" s="113" t="str">
        <f>TEXT(Z104,"###,###")</f>
        <v>5,607</v>
      </c>
      <c r="AD104" s="134">
        <f>Z104/($Z$4)*100</f>
        <v>69.333498206998883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719</v>
      </c>
      <c r="X105" s="116">
        <v>798</v>
      </c>
      <c r="Y105" s="116">
        <v>901</v>
      </c>
      <c r="Z105" s="116">
        <v>841</v>
      </c>
      <c r="AB105" s="113" t="str">
        <f>TEXT(Z105,"###,###")</f>
        <v>841</v>
      </c>
      <c r="AD105" s="134">
        <f>Z105/($Z$4)*100</f>
        <v>10.399406454804007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5784</v>
      </c>
      <c r="X106" s="124">
        <v>6258</v>
      </c>
      <c r="Y106" s="124">
        <v>6838</v>
      </c>
      <c r="Z106" s="124">
        <v>6448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1276</v>
      </c>
      <c r="X108" s="116">
        <v>1412</v>
      </c>
      <c r="Y108" s="116">
        <v>1804</v>
      </c>
      <c r="Z108" s="116">
        <v>1169</v>
      </c>
      <c r="AB108" s="113" t="str">
        <f>TEXT(Z108,"###,###")</f>
        <v>1,169</v>
      </c>
      <c r="AD108" s="134">
        <f>Z108/($Z$4)*100</f>
        <v>14.455298627426735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1611</v>
      </c>
      <c r="X109" s="116">
        <v>1677</v>
      </c>
      <c r="Y109" s="116">
        <v>1735</v>
      </c>
      <c r="Z109" s="116">
        <v>1604</v>
      </c>
      <c r="AB109" s="113" t="str">
        <f>TEXT(Z109,"###,###")</f>
        <v>1,604</v>
      </c>
      <c r="AD109" s="134">
        <f>Z109/($Z$4)*100</f>
        <v>19.83430196611846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1329</v>
      </c>
      <c r="X110" s="116">
        <v>1531</v>
      </c>
      <c r="Y110" s="116">
        <v>1470</v>
      </c>
      <c r="Z110" s="116">
        <v>1579</v>
      </c>
      <c r="AB110" s="113" t="str">
        <f>TEXT(Z110,"###,###")</f>
        <v>1,579</v>
      </c>
      <c r="AD110" s="134">
        <f>Z110/($Z$4)*100</f>
        <v>19.525163843205142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1566</v>
      </c>
      <c r="X111" s="116">
        <v>1638</v>
      </c>
      <c r="Y111" s="116">
        <v>1841</v>
      </c>
      <c r="Z111" s="116">
        <v>2094</v>
      </c>
      <c r="AB111" s="113" t="str">
        <f>TEXT(Z111,"###,###")</f>
        <v>2,094</v>
      </c>
      <c r="AD111" s="134">
        <f>Z111/($Z$4)*100</f>
        <v>25.893409175219489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6998</v>
      </c>
      <c r="X112" s="116">
        <v>7560</v>
      </c>
      <c r="Y112" s="116">
        <v>8829</v>
      </c>
      <c r="Z112" s="116">
        <v>8084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42.41</v>
      </c>
      <c r="W118" s="135">
        <v>42.48</v>
      </c>
      <c r="X118" s="135">
        <v>41.84</v>
      </c>
      <c r="Y118" s="135">
        <v>42.75</v>
      </c>
      <c r="Z118" s="135">
        <v>41.91</v>
      </c>
      <c r="AB118" s="113" t="str">
        <f>TEXT(Z118,"##.0")</f>
        <v>41.9</v>
      </c>
    </row>
    <row r="120" spans="19:32" x14ac:dyDescent="0.25">
      <c r="S120" s="105" t="s">
        <v>104</v>
      </c>
      <c r="T120" s="116"/>
      <c r="U120" s="116"/>
      <c r="V120" s="116">
        <v>3429</v>
      </c>
      <c r="W120" s="116">
        <v>3366</v>
      </c>
      <c r="X120" s="116">
        <v>3569</v>
      </c>
      <c r="Y120" s="116">
        <v>3910</v>
      </c>
      <c r="Z120" s="116">
        <v>3770</v>
      </c>
      <c r="AB120" s="113" t="str">
        <f>TEXT(Z120,"###,###")</f>
        <v>3,770</v>
      </c>
    </row>
    <row r="121" spans="19:32" x14ac:dyDescent="0.25">
      <c r="S121" s="105" t="s">
        <v>105</v>
      </c>
      <c r="T121" s="116"/>
      <c r="U121" s="116"/>
      <c r="V121" s="116">
        <v>636</v>
      </c>
      <c r="W121" s="116">
        <v>612</v>
      </c>
      <c r="X121" s="116">
        <v>652</v>
      </c>
      <c r="Y121" s="116">
        <v>856</v>
      </c>
      <c r="Z121" s="116">
        <v>689</v>
      </c>
      <c r="AB121" s="113" t="str">
        <f>TEXT(Z121,"###,###")</f>
        <v>689</v>
      </c>
    </row>
    <row r="122" spans="19:32" x14ac:dyDescent="0.25">
      <c r="S122" s="105" t="s">
        <v>106</v>
      </c>
      <c r="T122" s="116"/>
      <c r="U122" s="116"/>
      <c r="V122" s="116">
        <v>487</v>
      </c>
      <c r="W122" s="116">
        <v>504</v>
      </c>
      <c r="X122" s="116">
        <v>554</v>
      </c>
      <c r="Y122" s="116">
        <v>682</v>
      </c>
      <c r="Z122" s="116">
        <v>585</v>
      </c>
      <c r="AB122" s="113" t="str">
        <f>TEXT(Z122,"###,###")</f>
        <v>585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3916</v>
      </c>
      <c r="W124" s="116">
        <v>3870</v>
      </c>
      <c r="X124" s="116">
        <v>4123</v>
      </c>
      <c r="Y124" s="116">
        <v>4592</v>
      </c>
      <c r="Z124" s="116">
        <v>4355</v>
      </c>
      <c r="AB124" s="113" t="str">
        <f>TEXT(Z124,"###,###")</f>
        <v>4,355</v>
      </c>
      <c r="AD124" s="131">
        <f>Z124/$Z$7*100</f>
        <v>86.374454581515266</v>
      </c>
    </row>
    <row r="125" spans="19:32" x14ac:dyDescent="0.25">
      <c r="S125" s="105" t="s">
        <v>108</v>
      </c>
      <c r="T125" s="116"/>
      <c r="U125" s="116"/>
      <c r="V125" s="116">
        <v>1123</v>
      </c>
      <c r="W125" s="116">
        <v>1116</v>
      </c>
      <c r="X125" s="116">
        <v>1206</v>
      </c>
      <c r="Y125" s="116">
        <v>1538</v>
      </c>
      <c r="Z125" s="116">
        <v>1274</v>
      </c>
      <c r="AB125" s="113" t="str">
        <f>TEXT(Z125,"###,###")</f>
        <v>1,274</v>
      </c>
      <c r="AD125" s="131">
        <f>Z125/$Z$7*100</f>
        <v>25.267750892502978</v>
      </c>
    </row>
    <row r="127" spans="19:32" x14ac:dyDescent="0.25">
      <c r="S127" s="105" t="s">
        <v>109</v>
      </c>
      <c r="T127" s="116"/>
      <c r="U127" s="116"/>
      <c r="V127" s="116">
        <v>2510</v>
      </c>
      <c r="W127" s="116">
        <v>2473</v>
      </c>
      <c r="X127" s="116">
        <v>2615</v>
      </c>
      <c r="Y127" s="116">
        <v>3008</v>
      </c>
      <c r="Z127" s="116">
        <v>2756</v>
      </c>
      <c r="AB127" s="113" t="str">
        <f>TEXT(Z127,"###,###")</f>
        <v>2,756</v>
      </c>
      <c r="AD127" s="131">
        <f>Z127/$Z$7*100</f>
        <v>54.660848869496235</v>
      </c>
    </row>
    <row r="128" spans="19:32" x14ac:dyDescent="0.25">
      <c r="S128" s="105" t="s">
        <v>110</v>
      </c>
      <c r="T128" s="116"/>
      <c r="U128" s="116"/>
      <c r="V128" s="116">
        <v>2045</v>
      </c>
      <c r="W128" s="116">
        <v>2001</v>
      </c>
      <c r="X128" s="116">
        <v>2160</v>
      </c>
      <c r="Y128" s="116">
        <v>2444</v>
      </c>
      <c r="Z128" s="116">
        <v>2290</v>
      </c>
      <c r="AB128" s="113" t="str">
        <f>TEXT(Z128,"###,###")</f>
        <v>2,290</v>
      </c>
      <c r="AD128" s="131">
        <f>Z128/$Z$7*100</f>
        <v>45.418484728282429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E9D9DB7-69E7-4AA7-9E12-1154225DA8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8AFEE94B-A003-4E79-B0B9-3BD2C9D063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501F7F39-F16A-443D-B7A1-8A557B5498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C50A77FA-52C9-4A48-A35D-8AFAB0DF2A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59B1B-A5CD-4737-95D0-A5EB3AEB23FC}">
  <sheetPr codeName="Sheet10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Northern Areas</v>
      </c>
      <c r="T1" s="103"/>
      <c r="U1" s="103"/>
      <c r="V1" s="103"/>
      <c r="W1" s="103"/>
      <c r="X1" s="103"/>
      <c r="Y1" s="104" t="str">
        <f>Y3</f>
        <v>10.40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153</v>
      </c>
      <c r="Y3" s="109" t="s">
        <v>154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10.40 Northern Areas,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2878</v>
      </c>
      <c r="W4" s="112">
        <v>2839</v>
      </c>
      <c r="X4" s="112">
        <v>3203</v>
      </c>
      <c r="Y4" s="112">
        <v>3717</v>
      </c>
      <c r="Z4" s="112">
        <v>3383</v>
      </c>
      <c r="AB4" s="113" t="str">
        <f>TEXT(Z4,"###,###")</f>
        <v>3,383</v>
      </c>
      <c r="AD4" s="114">
        <f>Z4/Y4-1</f>
        <v>-8.9857411891310246E-2</v>
      </c>
      <c r="AF4" s="114">
        <f>Z4/V4-1</f>
        <v>0.17546907574704651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1573</v>
      </c>
      <c r="W5" s="112">
        <v>1538</v>
      </c>
      <c r="X5" s="112">
        <v>1728</v>
      </c>
      <c r="Y5" s="112">
        <v>1998</v>
      </c>
      <c r="Z5" s="112">
        <v>1801</v>
      </c>
      <c r="AB5" s="113" t="str">
        <f>TEXT(Z5,"###,###")</f>
        <v>1,801</v>
      </c>
      <c r="AD5" s="114">
        <f t="shared" ref="AD5:AD9" si="0">Z5/Y5-1</f>
        <v>-9.8598598598598652E-2</v>
      </c>
      <c r="AF5" s="114">
        <f t="shared" ref="AF5:AF9" si="1">Z5/V5-1</f>
        <v>0.14494596312778141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1306</v>
      </c>
      <c r="W6" s="112">
        <v>1306</v>
      </c>
      <c r="X6" s="112">
        <v>1475</v>
      </c>
      <c r="Y6" s="112">
        <v>1718</v>
      </c>
      <c r="Z6" s="112">
        <v>1583</v>
      </c>
      <c r="AB6" s="113" t="str">
        <f>TEXT(Z6,"###,###")</f>
        <v>1,583</v>
      </c>
      <c r="AD6" s="114">
        <f t="shared" si="0"/>
        <v>-7.8579743888242182E-2</v>
      </c>
      <c r="AF6" s="114">
        <f t="shared" si="1"/>
        <v>0.2120980091883613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1955</v>
      </c>
      <c r="W7" s="112">
        <v>1955</v>
      </c>
      <c r="X7" s="112">
        <v>2157</v>
      </c>
      <c r="Y7" s="112">
        <v>2457</v>
      </c>
      <c r="Z7" s="112">
        <v>2271</v>
      </c>
      <c r="AB7" s="113" t="str">
        <f>TEXT(Z7,"###,###")</f>
        <v>2,271</v>
      </c>
      <c r="AD7" s="114">
        <f t="shared" si="0"/>
        <v>-7.5702075702075655E-2</v>
      </c>
      <c r="AF7" s="114">
        <f t="shared" si="1"/>
        <v>0.16163682864450135</v>
      </c>
    </row>
    <row r="8" spans="1:32" ht="17.25" customHeight="1" x14ac:dyDescent="0.25">
      <c r="A8" s="66" t="s">
        <v>13</v>
      </c>
      <c r="B8" s="67"/>
      <c r="C8" s="31"/>
      <c r="D8" s="68" t="str">
        <f>AB4</f>
        <v>3,383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2,271</v>
      </c>
      <c r="P8" s="69"/>
      <c r="S8" s="111" t="s">
        <v>87</v>
      </c>
      <c r="T8" s="112"/>
      <c r="U8" s="112"/>
      <c r="V8" s="112">
        <v>30717</v>
      </c>
      <c r="W8" s="112">
        <v>30025</v>
      </c>
      <c r="X8" s="112">
        <v>32829</v>
      </c>
      <c r="Y8" s="112">
        <v>31930</v>
      </c>
      <c r="Z8" s="112">
        <v>32253.23</v>
      </c>
      <c r="AB8" s="113" t="str">
        <f>TEXT(Z8,"$###,###")</f>
        <v>$32,253</v>
      </c>
      <c r="AD8" s="114">
        <f t="shared" si="0"/>
        <v>1.0123081741309159E-2</v>
      </c>
      <c r="AF8" s="114">
        <f t="shared" si="1"/>
        <v>5.0012370999772182E-2</v>
      </c>
    </row>
    <row r="9" spans="1:32" x14ac:dyDescent="0.25">
      <c r="A9" s="32" t="s">
        <v>15</v>
      </c>
      <c r="B9" s="73"/>
      <c r="C9" s="74"/>
      <c r="D9" s="75">
        <f>AD104</f>
        <v>62.07508128879693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53.544693967415235</v>
      </c>
      <c r="P9" s="76" t="s">
        <v>88</v>
      </c>
      <c r="S9" s="111" t="s">
        <v>7</v>
      </c>
      <c r="T9" s="112"/>
      <c r="U9" s="112"/>
      <c r="V9" s="112">
        <v>93800703</v>
      </c>
      <c r="W9" s="112">
        <v>88557329</v>
      </c>
      <c r="X9" s="112">
        <v>108959982</v>
      </c>
      <c r="Y9" s="112">
        <v>124810655</v>
      </c>
      <c r="Z9" s="112">
        <v>103612383</v>
      </c>
      <c r="AB9" s="113" t="str">
        <f>TEXT(Z9/1000000,"$#,###.0")&amp;" mil"</f>
        <v>$103.6 mil</v>
      </c>
      <c r="AD9" s="114">
        <f t="shared" si="0"/>
        <v>-0.16984344806138552</v>
      </c>
      <c r="AF9" s="114">
        <f t="shared" si="1"/>
        <v>0.10460134824362677</v>
      </c>
    </row>
    <row r="10" spans="1:32" x14ac:dyDescent="0.25">
      <c r="A10" s="32" t="s">
        <v>18</v>
      </c>
      <c r="B10" s="73"/>
      <c r="C10" s="74"/>
      <c r="D10" s="75">
        <f>AD105</f>
        <v>15.637008572273132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46.631439894319684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82.07837956847203</v>
      </c>
      <c r="P11" s="76" t="s">
        <v>88</v>
      </c>
      <c r="S11" s="111" t="s">
        <v>30</v>
      </c>
      <c r="T11" s="116"/>
      <c r="U11" s="116"/>
      <c r="V11" s="116">
        <v>2309</v>
      </c>
      <c r="W11" s="116">
        <v>2284</v>
      </c>
      <c r="X11" s="116">
        <v>2550</v>
      </c>
      <c r="Y11" s="116">
        <v>2873</v>
      </c>
      <c r="Z11" s="116">
        <v>2674</v>
      </c>
    </row>
    <row r="12" spans="1:32" ht="28.5" customHeight="1" x14ac:dyDescent="0.25">
      <c r="A12" s="32" t="s">
        <v>20</v>
      </c>
      <c r="B12" s="74"/>
      <c r="C12" s="74"/>
      <c r="D12" s="75">
        <f>AD108</f>
        <v>15.341412947088385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31.351827388815501</v>
      </c>
      <c r="P12" s="76" t="s">
        <v>88</v>
      </c>
      <c r="S12" s="111" t="s">
        <v>31</v>
      </c>
      <c r="T12" s="116"/>
      <c r="U12" s="116"/>
      <c r="V12" s="116">
        <v>572</v>
      </c>
      <c r="W12" s="116">
        <v>557</v>
      </c>
      <c r="X12" s="116">
        <v>653</v>
      </c>
      <c r="Y12" s="116">
        <v>846</v>
      </c>
      <c r="Z12" s="116">
        <v>714</v>
      </c>
    </row>
    <row r="13" spans="1:32" ht="15" customHeight="1" x14ac:dyDescent="0.25">
      <c r="A13" s="32" t="s">
        <v>21</v>
      </c>
      <c r="B13" s="74"/>
      <c r="C13" s="74"/>
      <c r="D13" s="75">
        <f>AD109</f>
        <v>18.888560449305348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44.9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18.44516701152823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16.043956043956044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24.977830328111146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83.956043956043956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611</v>
      </c>
      <c r="Z15" s="116">
        <v>566</v>
      </c>
      <c r="AB15" s="121">
        <f t="shared" ref="AB15:AB34" si="2">IF(Z15="np",0,Z15/$Z$34)</f>
        <v>0.16735659373151981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37</v>
      </c>
      <c r="Z16" s="116">
        <v>34</v>
      </c>
      <c r="AB16" s="121">
        <f t="shared" si="2"/>
        <v>1.0053222945002957E-2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250</v>
      </c>
      <c r="Z17" s="116">
        <v>178</v>
      </c>
      <c r="AB17" s="121">
        <f t="shared" si="2"/>
        <v>5.2631578947368418E-2</v>
      </c>
    </row>
    <row r="18" spans="1:28" x14ac:dyDescent="0.25">
      <c r="A18" s="65" t="str">
        <f>$S$1&amp;" ("&amp;$V$2&amp;" to "&amp;$Z$2&amp;")"</f>
        <v>Northern Areas (2014-15 to 2018-19)</v>
      </c>
      <c r="B18" s="65"/>
      <c r="C18" s="65"/>
      <c r="D18" s="65"/>
      <c r="E18" s="65"/>
      <c r="F18" s="65"/>
      <c r="G18" s="65" t="str">
        <f>$S$1&amp;" ("&amp;$V$2&amp;" to "&amp;$Z$2&amp;")"</f>
        <v>Northern Areas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35</v>
      </c>
      <c r="Z18" s="116">
        <v>40</v>
      </c>
      <c r="AB18" s="121">
        <f t="shared" si="2"/>
        <v>1.1827321111768185E-2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226</v>
      </c>
      <c r="Z19" s="116">
        <v>220</v>
      </c>
      <c r="AB19" s="121">
        <f t="shared" si="2"/>
        <v>6.5050266114725017E-2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92</v>
      </c>
      <c r="Z20" s="116">
        <v>96</v>
      </c>
      <c r="AB20" s="121">
        <f t="shared" si="2"/>
        <v>2.8385570668243643E-2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278</v>
      </c>
      <c r="Z21" s="116">
        <v>251</v>
      </c>
      <c r="AB21" s="121">
        <f t="shared" si="2"/>
        <v>7.4216439976345361E-2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131</v>
      </c>
      <c r="Z22" s="116">
        <v>146</v>
      </c>
      <c r="AB22" s="121">
        <f t="shared" si="2"/>
        <v>4.3169722057953872E-2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160</v>
      </c>
      <c r="Z23" s="116">
        <v>128</v>
      </c>
      <c r="AB23" s="121">
        <f t="shared" si="2"/>
        <v>3.7847427557658193E-2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7</v>
      </c>
      <c r="Z24" s="116">
        <v>5</v>
      </c>
      <c r="AB24" s="121">
        <f t="shared" si="2"/>
        <v>1.4784151389710231E-3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57</v>
      </c>
      <c r="Z25" s="116">
        <v>57</v>
      </c>
      <c r="AB25" s="121">
        <f t="shared" si="2"/>
        <v>1.6853932584269662E-2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29</v>
      </c>
      <c r="Z26" s="116">
        <v>23</v>
      </c>
      <c r="AB26" s="121">
        <f t="shared" si="2"/>
        <v>6.8007096392667058E-3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109</v>
      </c>
      <c r="Z27" s="116">
        <v>109</v>
      </c>
      <c r="AB27" s="121">
        <f t="shared" si="2"/>
        <v>3.2229450029568306E-2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165</v>
      </c>
      <c r="Z28" s="116">
        <v>162</v>
      </c>
      <c r="AB28" s="121">
        <f t="shared" si="2"/>
        <v>4.7900650502661145E-2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143</v>
      </c>
      <c r="Z29" s="116">
        <v>161</v>
      </c>
      <c r="AB29" s="121">
        <f t="shared" si="2"/>
        <v>4.7604967474866942E-2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271</v>
      </c>
      <c r="Z30" s="116">
        <v>235</v>
      </c>
      <c r="AB30" s="121">
        <f t="shared" si="2"/>
        <v>6.9485511531638081E-2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371</v>
      </c>
      <c r="Z31" s="116">
        <v>359</v>
      </c>
      <c r="AB31" s="121">
        <f t="shared" si="2"/>
        <v>0.10615020697811946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12</v>
      </c>
      <c r="Z32" s="116">
        <v>11</v>
      </c>
      <c r="AB32" s="121">
        <f t="shared" si="2"/>
        <v>3.2525133057362508E-3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115</v>
      </c>
      <c r="Z33" s="116">
        <v>127</v>
      </c>
      <c r="AB33" s="121">
        <f t="shared" si="2"/>
        <v>3.7551744529863984E-2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3719</v>
      </c>
      <c r="Z34" s="124">
        <v>3382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1910</v>
      </c>
      <c r="AB37" s="136">
        <f>Z37/Z40*100</f>
        <v>83.956043956043956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365</v>
      </c>
      <c r="AB38" s="136">
        <f>Z38/Z40*100</f>
        <v>16.043956043956044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2275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</v>
      </c>
      <c r="X44" s="116">
        <v>0</v>
      </c>
      <c r="Y44" s="116">
        <v>7</v>
      </c>
      <c r="Z44" s="116">
        <v>10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36</v>
      </c>
      <c r="X45" s="116">
        <v>30</v>
      </c>
      <c r="Y45" s="116">
        <v>27</v>
      </c>
      <c r="Z45" s="116">
        <v>35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106</v>
      </c>
      <c r="X46" s="116">
        <v>115</v>
      </c>
      <c r="Y46" s="116">
        <v>134</v>
      </c>
      <c r="Z46" s="116">
        <v>142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163</v>
      </c>
      <c r="X47" s="116">
        <v>157</v>
      </c>
      <c r="Y47" s="116">
        <v>172</v>
      </c>
      <c r="Z47" s="116">
        <v>172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157</v>
      </c>
      <c r="X48" s="116">
        <v>186</v>
      </c>
      <c r="Y48" s="116">
        <v>168</v>
      </c>
      <c r="Z48" s="116">
        <v>173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Northern Areas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136</v>
      </c>
      <c r="X49" s="116">
        <v>176</v>
      </c>
      <c r="Y49" s="116">
        <v>163</v>
      </c>
      <c r="Z49" s="116">
        <v>159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102</v>
      </c>
      <c r="X50" s="116">
        <v>136</v>
      </c>
      <c r="Y50" s="116">
        <v>146</v>
      </c>
      <c r="Z50" s="116">
        <v>162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96</v>
      </c>
      <c r="X51" s="116">
        <v>120</v>
      </c>
      <c r="Y51" s="116">
        <v>133</v>
      </c>
      <c r="Z51" s="116">
        <v>138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162</v>
      </c>
      <c r="X52" s="116">
        <v>141</v>
      </c>
      <c r="Y52" s="116">
        <v>153</v>
      </c>
      <c r="Z52" s="116">
        <v>133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147</v>
      </c>
      <c r="X53" s="116">
        <v>155</v>
      </c>
      <c r="Y53" s="116">
        <v>136</v>
      </c>
      <c r="Z53" s="116">
        <v>149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150</v>
      </c>
      <c r="X54" s="116">
        <v>193</v>
      </c>
      <c r="Y54" s="116">
        <v>196</v>
      </c>
      <c r="Z54" s="116">
        <v>190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129</v>
      </c>
      <c r="X55" s="116">
        <v>136</v>
      </c>
      <c r="Y55" s="116">
        <v>170</v>
      </c>
      <c r="Z55" s="116">
        <v>137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83</v>
      </c>
      <c r="X56" s="116">
        <v>104</v>
      </c>
      <c r="Y56" s="116">
        <v>130</v>
      </c>
      <c r="Z56" s="116">
        <v>110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40</v>
      </c>
      <c r="X57" s="116">
        <v>52</v>
      </c>
      <c r="Y57" s="116">
        <v>71</v>
      </c>
      <c r="Z57" s="116">
        <v>59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13</v>
      </c>
      <c r="X58" s="116">
        <v>14</v>
      </c>
      <c r="Y58" s="116">
        <v>20</v>
      </c>
      <c r="Z58" s="116">
        <v>23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6</v>
      </c>
      <c r="X59" s="116">
        <v>5</v>
      </c>
      <c r="Y59" s="116">
        <v>8</v>
      </c>
      <c r="Z59" s="116">
        <v>12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7</v>
      </c>
      <c r="Y60" s="116">
        <v>8</v>
      </c>
      <c r="Z60" s="116">
        <v>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1541</v>
      </c>
      <c r="X61" s="116">
        <v>1728</v>
      </c>
      <c r="Y61" s="116">
        <v>2000</v>
      </c>
      <c r="Z61" s="116">
        <v>1804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5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Northern Areas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22</v>
      </c>
      <c r="X64" s="116">
        <v>35</v>
      </c>
      <c r="Y64" s="116">
        <v>55</v>
      </c>
      <c r="Z64" s="116">
        <v>52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103</v>
      </c>
      <c r="X65" s="116">
        <v>75</v>
      </c>
      <c r="Y65" s="116">
        <v>88</v>
      </c>
      <c r="Z65" s="116">
        <v>102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110</v>
      </c>
      <c r="X66" s="116">
        <v>117</v>
      </c>
      <c r="Y66" s="116">
        <v>133</v>
      </c>
      <c r="Z66" s="116">
        <v>104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99</v>
      </c>
      <c r="X67" s="116">
        <v>132</v>
      </c>
      <c r="Y67" s="116">
        <v>139</v>
      </c>
      <c r="Z67" s="116">
        <v>171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113</v>
      </c>
      <c r="X68" s="116">
        <v>120</v>
      </c>
      <c r="Y68" s="116">
        <v>116</v>
      </c>
      <c r="Z68" s="116">
        <v>129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108</v>
      </c>
      <c r="X69" s="116">
        <v>107</v>
      </c>
      <c r="Y69" s="116">
        <v>124</v>
      </c>
      <c r="Z69" s="116">
        <v>107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134</v>
      </c>
      <c r="X70" s="116">
        <v>124</v>
      </c>
      <c r="Y70" s="116">
        <v>162</v>
      </c>
      <c r="Z70" s="116">
        <v>134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114</v>
      </c>
      <c r="X71" s="116">
        <v>168</v>
      </c>
      <c r="Y71" s="116">
        <v>174</v>
      </c>
      <c r="Z71" s="116">
        <v>160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162</v>
      </c>
      <c r="X72" s="116">
        <v>170</v>
      </c>
      <c r="Y72" s="116">
        <v>180</v>
      </c>
      <c r="Z72" s="116">
        <v>157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141</v>
      </c>
      <c r="X73" s="116">
        <v>187</v>
      </c>
      <c r="Y73" s="116">
        <v>222</v>
      </c>
      <c r="Z73" s="116">
        <v>191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93</v>
      </c>
      <c r="X74" s="116">
        <v>128</v>
      </c>
      <c r="Y74" s="116">
        <v>154</v>
      </c>
      <c r="Z74" s="116">
        <v>136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65</v>
      </c>
      <c r="X75" s="116">
        <v>69</v>
      </c>
      <c r="Y75" s="116">
        <v>86</v>
      </c>
      <c r="Z75" s="116">
        <v>70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14</v>
      </c>
      <c r="X76" s="116">
        <v>21</v>
      </c>
      <c r="Y76" s="116">
        <v>38</v>
      </c>
      <c r="Z76" s="116">
        <v>30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4</v>
      </c>
      <c r="X77" s="116">
        <v>10</v>
      </c>
      <c r="Y77" s="116">
        <v>17</v>
      </c>
      <c r="Z77" s="116">
        <v>17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9</v>
      </c>
      <c r="X78" s="116">
        <v>5</v>
      </c>
      <c r="Y78" s="116">
        <v>7</v>
      </c>
      <c r="Z78" s="116">
        <v>9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5</v>
      </c>
      <c r="X79" s="116">
        <v>4</v>
      </c>
      <c r="Y79" s="116">
        <v>5</v>
      </c>
      <c r="Z79" s="116">
        <v>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1301</v>
      </c>
      <c r="X80" s="116">
        <v>1475</v>
      </c>
      <c r="Y80" s="116">
        <v>1717</v>
      </c>
      <c r="Z80" s="116">
        <v>1579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Northern Areas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75</v>
      </c>
      <c r="X83" s="116">
        <v>84</v>
      </c>
      <c r="Y83" s="116">
        <v>102</v>
      </c>
      <c r="Z83" s="116">
        <v>96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50</v>
      </c>
      <c r="X84" s="116">
        <v>56</v>
      </c>
      <c r="Y84" s="116">
        <v>59</v>
      </c>
      <c r="Z84" s="116">
        <v>63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3,383</v>
      </c>
      <c r="D85" s="98">
        <f t="shared" ref="D85:D90" si="4">AD4</f>
        <v>-8.9857411891310246E-2</v>
      </c>
      <c r="E85" s="99">
        <f t="shared" ref="E85:E90" si="5">AD4</f>
        <v>-8.9857411891310246E-2</v>
      </c>
      <c r="F85" s="98">
        <f t="shared" ref="F85:F90" si="6">AF4</f>
        <v>0.17546907574704651</v>
      </c>
      <c r="G85" s="99">
        <f t="shared" ref="G85:G90" si="7">AF4</f>
        <v>0.17546907574704651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220</v>
      </c>
      <c r="X85" s="116">
        <v>215</v>
      </c>
      <c r="Y85" s="116">
        <v>234</v>
      </c>
      <c r="Z85" s="116">
        <v>229</v>
      </c>
    </row>
    <row r="86" spans="1:30" ht="15" customHeight="1" x14ac:dyDescent="0.25">
      <c r="A86" s="100" t="s">
        <v>4</v>
      </c>
      <c r="B86" s="51"/>
      <c r="C86" s="101" t="str">
        <f t="shared" si="3"/>
        <v>1,801</v>
      </c>
      <c r="D86" s="98">
        <f t="shared" si="4"/>
        <v>-9.8598598598598652E-2</v>
      </c>
      <c r="E86" s="99">
        <f t="shared" si="5"/>
        <v>-9.8598598598598652E-2</v>
      </c>
      <c r="F86" s="98">
        <f t="shared" si="6"/>
        <v>0.14494596312778141</v>
      </c>
      <c r="G86" s="99">
        <f t="shared" si="7"/>
        <v>0.14494596312778141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16</v>
      </c>
      <c r="X86" s="116">
        <v>19</v>
      </c>
      <c r="Y86" s="116">
        <v>22</v>
      </c>
      <c r="Z86" s="116">
        <v>28</v>
      </c>
    </row>
    <row r="87" spans="1:30" ht="15" customHeight="1" x14ac:dyDescent="0.25">
      <c r="A87" s="100" t="s">
        <v>5</v>
      </c>
      <c r="B87" s="51"/>
      <c r="C87" s="101" t="str">
        <f t="shared" si="3"/>
        <v>1,583</v>
      </c>
      <c r="D87" s="98">
        <f t="shared" si="4"/>
        <v>-7.8579743888242182E-2</v>
      </c>
      <c r="E87" s="99">
        <f t="shared" si="5"/>
        <v>-7.8579743888242182E-2</v>
      </c>
      <c r="F87" s="98">
        <f t="shared" si="6"/>
        <v>0.2120980091883613</v>
      </c>
      <c r="G87" s="99">
        <f t="shared" si="7"/>
        <v>0.2120980091883613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37</v>
      </c>
      <c r="X87" s="116">
        <v>30</v>
      </c>
      <c r="Y87" s="116">
        <v>27</v>
      </c>
      <c r="Z87" s="116">
        <v>29</v>
      </c>
    </row>
    <row r="88" spans="1:30" ht="15" customHeight="1" x14ac:dyDescent="0.25">
      <c r="A88" s="51" t="s">
        <v>6</v>
      </c>
      <c r="B88" s="51"/>
      <c r="C88" s="101" t="str">
        <f t="shared" si="3"/>
        <v>2,271</v>
      </c>
      <c r="D88" s="98">
        <f t="shared" si="4"/>
        <v>-7.5702075702075655E-2</v>
      </c>
      <c r="E88" s="99">
        <f t="shared" si="5"/>
        <v>-7.5702075702075655E-2</v>
      </c>
      <c r="F88" s="98">
        <f t="shared" si="6"/>
        <v>0.16163682864450135</v>
      </c>
      <c r="G88" s="99">
        <f t="shared" si="7"/>
        <v>0.16163682864450135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37</v>
      </c>
      <c r="X88" s="116">
        <v>47</v>
      </c>
      <c r="Y88" s="116">
        <v>43</v>
      </c>
      <c r="Z88" s="116">
        <v>47</v>
      </c>
    </row>
    <row r="89" spans="1:30" ht="15" customHeight="1" x14ac:dyDescent="0.25">
      <c r="A89" s="51" t="s">
        <v>102</v>
      </c>
      <c r="B89" s="51"/>
      <c r="C89" s="101" t="str">
        <f t="shared" si="3"/>
        <v>$32,253</v>
      </c>
      <c r="D89" s="98">
        <f t="shared" si="4"/>
        <v>1.0123081741309159E-2</v>
      </c>
      <c r="E89" s="99">
        <f t="shared" si="5"/>
        <v>1.0123081741309159E-2</v>
      </c>
      <c r="F89" s="98">
        <f t="shared" si="6"/>
        <v>5.0012370999772182E-2</v>
      </c>
      <c r="G89" s="99">
        <f t="shared" si="7"/>
        <v>5.0012370999772182E-2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141</v>
      </c>
      <c r="X89" s="116">
        <v>157</v>
      </c>
      <c r="Y89" s="116">
        <v>161</v>
      </c>
      <c r="Z89" s="116">
        <v>147</v>
      </c>
    </row>
    <row r="90" spans="1:30" ht="15" customHeight="1" x14ac:dyDescent="0.25">
      <c r="A90" s="51" t="s">
        <v>7</v>
      </c>
      <c r="B90" s="51"/>
      <c r="C90" s="101" t="str">
        <f t="shared" si="3"/>
        <v>$103.6 mil</v>
      </c>
      <c r="D90" s="98">
        <f t="shared" si="4"/>
        <v>-0.16984344806138552</v>
      </c>
      <c r="E90" s="99">
        <f t="shared" si="5"/>
        <v>-0.16984344806138552</v>
      </c>
      <c r="F90" s="98">
        <f t="shared" si="6"/>
        <v>0.10460134824362677</v>
      </c>
      <c r="G90" s="99">
        <f t="shared" si="7"/>
        <v>0.10460134824362677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190</v>
      </c>
      <c r="X90" s="116">
        <v>214</v>
      </c>
      <c r="Y90" s="116">
        <v>225</v>
      </c>
      <c r="Z90" s="116">
        <v>214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1048</v>
      </c>
      <c r="X91" s="116">
        <v>1156</v>
      </c>
      <c r="Y91" s="116">
        <v>1322</v>
      </c>
      <c r="Z91" s="116">
        <v>1216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48</v>
      </c>
      <c r="X93" s="116">
        <v>54</v>
      </c>
      <c r="Y93" s="116">
        <v>61</v>
      </c>
      <c r="Z93" s="116">
        <v>53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177</v>
      </c>
      <c r="X94" s="116">
        <v>209</v>
      </c>
      <c r="Y94" s="116">
        <v>231</v>
      </c>
      <c r="Z94" s="116">
        <v>228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27</v>
      </c>
      <c r="X95" s="116">
        <v>29</v>
      </c>
      <c r="Y95" s="116">
        <v>38</v>
      </c>
      <c r="Z95" s="116">
        <v>34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132</v>
      </c>
      <c r="X96" s="116">
        <v>155</v>
      </c>
      <c r="Y96" s="116">
        <v>170</v>
      </c>
      <c r="Z96" s="116">
        <v>160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119</v>
      </c>
      <c r="X97" s="116">
        <v>131</v>
      </c>
      <c r="Y97" s="116">
        <v>146</v>
      </c>
      <c r="Z97" s="116">
        <v>142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108</v>
      </c>
      <c r="X98" s="116">
        <v>110</v>
      </c>
      <c r="Y98" s="116">
        <v>121</v>
      </c>
      <c r="Z98" s="116">
        <v>102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9</v>
      </c>
      <c r="X99" s="116">
        <v>7</v>
      </c>
      <c r="Y99" s="116">
        <v>8</v>
      </c>
      <c r="Z99" s="116">
        <v>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83</v>
      </c>
      <c r="X100" s="116">
        <v>86</v>
      </c>
      <c r="Y100" s="116">
        <v>103</v>
      </c>
      <c r="Z100" s="116">
        <v>105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909</v>
      </c>
      <c r="X101" s="116">
        <v>1001</v>
      </c>
      <c r="Y101" s="116">
        <v>1133</v>
      </c>
      <c r="Z101" s="116">
        <v>1061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1746</v>
      </c>
      <c r="X104" s="116">
        <v>2064</v>
      </c>
      <c r="Y104" s="116">
        <v>2259</v>
      </c>
      <c r="Z104" s="116">
        <v>2100</v>
      </c>
      <c r="AB104" s="113" t="str">
        <f>TEXT(Z104,"###,###")</f>
        <v>2,100</v>
      </c>
      <c r="AD104" s="134">
        <f>Z104/($Z$4)*100</f>
        <v>62.07508128879693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464</v>
      </c>
      <c r="X105" s="116">
        <v>529</v>
      </c>
      <c r="Y105" s="116">
        <v>548</v>
      </c>
      <c r="Z105" s="116">
        <v>529</v>
      </c>
      <c r="AB105" s="113" t="str">
        <f>TEXT(Z105,"###,###")</f>
        <v>529</v>
      </c>
      <c r="AD105" s="134">
        <f>Z105/($Z$4)*100</f>
        <v>15.637008572273132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2210</v>
      </c>
      <c r="X106" s="124">
        <v>2593</v>
      </c>
      <c r="Y106" s="124">
        <v>2807</v>
      </c>
      <c r="Z106" s="124">
        <v>2629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447</v>
      </c>
      <c r="X108" s="116">
        <v>545</v>
      </c>
      <c r="Y108" s="116">
        <v>677</v>
      </c>
      <c r="Z108" s="116">
        <v>519</v>
      </c>
      <c r="AB108" s="113" t="str">
        <f>TEXT(Z108,"###,###")</f>
        <v>519</v>
      </c>
      <c r="AD108" s="134">
        <f>Z108/($Z$4)*100</f>
        <v>15.341412947088385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498</v>
      </c>
      <c r="X109" s="116">
        <v>618</v>
      </c>
      <c r="Y109" s="116">
        <v>684</v>
      </c>
      <c r="Z109" s="116">
        <v>639</v>
      </c>
      <c r="AB109" s="113" t="str">
        <f>TEXT(Z109,"###,###")</f>
        <v>639</v>
      </c>
      <c r="AD109" s="134">
        <f>Z109/($Z$4)*100</f>
        <v>18.888560449305348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513</v>
      </c>
      <c r="X110" s="116">
        <v>590</v>
      </c>
      <c r="Y110" s="116">
        <v>582</v>
      </c>
      <c r="Z110" s="116">
        <v>624</v>
      </c>
      <c r="AB110" s="113" t="str">
        <f>TEXT(Z110,"###,###")</f>
        <v>624</v>
      </c>
      <c r="AD110" s="134">
        <f>Z110/($Z$4)*100</f>
        <v>18.44516701152823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749</v>
      </c>
      <c r="X111" s="116">
        <v>840</v>
      </c>
      <c r="Y111" s="116">
        <v>854</v>
      </c>
      <c r="Z111" s="116">
        <v>845</v>
      </c>
      <c r="AB111" s="113" t="str">
        <f>TEXT(Z111,"###,###")</f>
        <v>845</v>
      </c>
      <c r="AD111" s="134">
        <f>Z111/($Z$4)*100</f>
        <v>24.977830328111146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2839</v>
      </c>
      <c r="X112" s="116">
        <v>3203</v>
      </c>
      <c r="Y112" s="116">
        <v>3718</v>
      </c>
      <c r="Z112" s="116">
        <v>3382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44.59</v>
      </c>
      <c r="W118" s="135">
        <v>46.99</v>
      </c>
      <c r="X118" s="135">
        <v>44.74</v>
      </c>
      <c r="Y118" s="135">
        <v>45.81</v>
      </c>
      <c r="Z118" s="135">
        <v>44.87</v>
      </c>
      <c r="AB118" s="113" t="str">
        <f>TEXT(Z118,"##.0")</f>
        <v>44.9</v>
      </c>
    </row>
    <row r="120" spans="19:32" x14ac:dyDescent="0.25">
      <c r="S120" s="105" t="s">
        <v>104</v>
      </c>
      <c r="T120" s="116"/>
      <c r="U120" s="116"/>
      <c r="V120" s="116">
        <v>1390</v>
      </c>
      <c r="W120" s="116">
        <v>1402</v>
      </c>
      <c r="X120" s="116">
        <v>1504</v>
      </c>
      <c r="Y120" s="116">
        <v>1614</v>
      </c>
      <c r="Z120" s="116">
        <v>1562</v>
      </c>
      <c r="AB120" s="113" t="str">
        <f>TEXT(Z120,"###,###")</f>
        <v>1,562</v>
      </c>
    </row>
    <row r="121" spans="19:32" x14ac:dyDescent="0.25">
      <c r="S121" s="105" t="s">
        <v>105</v>
      </c>
      <c r="T121" s="116"/>
      <c r="U121" s="116"/>
      <c r="V121" s="116">
        <v>335</v>
      </c>
      <c r="W121" s="116">
        <v>315</v>
      </c>
      <c r="X121" s="116">
        <v>370</v>
      </c>
      <c r="Y121" s="116">
        <v>500</v>
      </c>
      <c r="Z121" s="116">
        <v>410</v>
      </c>
      <c r="AB121" s="113" t="str">
        <f>TEXT(Z121,"###,###")</f>
        <v>410</v>
      </c>
    </row>
    <row r="122" spans="19:32" x14ac:dyDescent="0.25">
      <c r="S122" s="105" t="s">
        <v>106</v>
      </c>
      <c r="T122" s="116"/>
      <c r="U122" s="116"/>
      <c r="V122" s="116">
        <v>236</v>
      </c>
      <c r="W122" s="116">
        <v>238</v>
      </c>
      <c r="X122" s="116">
        <v>283</v>
      </c>
      <c r="Y122" s="116">
        <v>349</v>
      </c>
      <c r="Z122" s="116">
        <v>302</v>
      </c>
      <c r="AB122" s="113" t="str">
        <f>TEXT(Z122,"###,###")</f>
        <v>302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1626</v>
      </c>
      <c r="W124" s="116">
        <v>1640</v>
      </c>
      <c r="X124" s="116">
        <v>1787</v>
      </c>
      <c r="Y124" s="116">
        <v>1963</v>
      </c>
      <c r="Z124" s="116">
        <v>1864</v>
      </c>
      <c r="AB124" s="113" t="str">
        <f>TEXT(Z124,"###,###")</f>
        <v>1,864</v>
      </c>
      <c r="AD124" s="131">
        <f>Z124/$Z$7*100</f>
        <v>82.07837956847203</v>
      </c>
    </row>
    <row r="125" spans="19:32" x14ac:dyDescent="0.25">
      <c r="S125" s="105" t="s">
        <v>108</v>
      </c>
      <c r="T125" s="116"/>
      <c r="U125" s="116"/>
      <c r="V125" s="116">
        <v>571</v>
      </c>
      <c r="W125" s="116">
        <v>553</v>
      </c>
      <c r="X125" s="116">
        <v>653</v>
      </c>
      <c r="Y125" s="116">
        <v>849</v>
      </c>
      <c r="Z125" s="116">
        <v>712</v>
      </c>
      <c r="AB125" s="113" t="str">
        <f>TEXT(Z125,"###,###")</f>
        <v>712</v>
      </c>
      <c r="AD125" s="131">
        <f>Z125/$Z$7*100</f>
        <v>31.351827388815501</v>
      </c>
    </row>
    <row r="127" spans="19:32" x14ac:dyDescent="0.25">
      <c r="S127" s="105" t="s">
        <v>109</v>
      </c>
      <c r="T127" s="116"/>
      <c r="U127" s="116"/>
      <c r="V127" s="116">
        <v>1055</v>
      </c>
      <c r="W127" s="116">
        <v>1044</v>
      </c>
      <c r="X127" s="116">
        <v>1156</v>
      </c>
      <c r="Y127" s="116">
        <v>1321</v>
      </c>
      <c r="Z127" s="116">
        <v>1216</v>
      </c>
      <c r="AB127" s="113" t="str">
        <f>TEXT(Z127,"###,###")</f>
        <v>1,216</v>
      </c>
      <c r="AD127" s="131">
        <f>Z127/$Z$7*100</f>
        <v>53.544693967415235</v>
      </c>
    </row>
    <row r="128" spans="19:32" x14ac:dyDescent="0.25">
      <c r="S128" s="105" t="s">
        <v>110</v>
      </c>
      <c r="T128" s="116"/>
      <c r="U128" s="116"/>
      <c r="V128" s="116">
        <v>899</v>
      </c>
      <c r="W128" s="116">
        <v>914</v>
      </c>
      <c r="X128" s="116">
        <v>1001</v>
      </c>
      <c r="Y128" s="116">
        <v>1136</v>
      </c>
      <c r="Z128" s="116">
        <v>1059</v>
      </c>
      <c r="AB128" s="113" t="str">
        <f>TEXT(Z128,"###,###")</f>
        <v>1,059</v>
      </c>
      <c r="AD128" s="131">
        <f>Z128/$Z$7*100</f>
        <v>46.631439894319684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36701CB-FD40-4C49-AF4E-C949C63C26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064BC6B6-154C-4325-ABA2-0F2F9B3853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8998B349-F589-40EA-AA36-47B3F3352E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EC0ADA25-1CB6-4396-8853-71F09A6E4E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5E389-38F9-486C-ABF3-7081E63D6320}">
  <sheetPr codeName="Sheet10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Norwood Payneham St Peters</v>
      </c>
      <c r="T1" s="103"/>
      <c r="U1" s="103"/>
      <c r="V1" s="103"/>
      <c r="W1" s="103"/>
      <c r="X1" s="103"/>
      <c r="Y1" s="104" t="str">
        <f>Y3</f>
        <v>10.41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155</v>
      </c>
      <c r="Y3" s="109" t="s">
        <v>239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10.41 Norwood Payneham St Peters,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28275</v>
      </c>
      <c r="W4" s="112">
        <v>28198</v>
      </c>
      <c r="X4" s="112">
        <v>28527</v>
      </c>
      <c r="Y4" s="112">
        <v>29239</v>
      </c>
      <c r="Z4" s="112">
        <v>29695</v>
      </c>
      <c r="AB4" s="113" t="str">
        <f>TEXT(Z4,"###,###")</f>
        <v>29,695</v>
      </c>
      <c r="AD4" s="114">
        <f>Z4/Y4-1</f>
        <v>1.5595608604945355E-2</v>
      </c>
      <c r="AF4" s="114">
        <f>Z4/V4-1</f>
        <v>5.0221043324491621E-2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13888</v>
      </c>
      <c r="W5" s="112">
        <v>13769</v>
      </c>
      <c r="X5" s="112">
        <v>14049</v>
      </c>
      <c r="Y5" s="112">
        <v>14472</v>
      </c>
      <c r="Z5" s="112">
        <v>14561</v>
      </c>
      <c r="AB5" s="113" t="str">
        <f>TEXT(Z5,"###,###")</f>
        <v>14,561</v>
      </c>
      <c r="AD5" s="114">
        <f t="shared" ref="AD5:AD9" si="0">Z5/Y5-1</f>
        <v>6.1498065229408372E-3</v>
      </c>
      <c r="AF5" s="114">
        <f t="shared" ref="AF5:AF9" si="1">Z5/V5-1</f>
        <v>4.8459101382488434E-2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14387</v>
      </c>
      <c r="W6" s="112">
        <v>14429</v>
      </c>
      <c r="X6" s="112">
        <v>14478</v>
      </c>
      <c r="Y6" s="112">
        <v>14766</v>
      </c>
      <c r="Z6" s="112">
        <v>15130</v>
      </c>
      <c r="AB6" s="113" t="str">
        <f>TEXT(Z6,"###,###")</f>
        <v>15,130</v>
      </c>
      <c r="AD6" s="114">
        <f t="shared" si="0"/>
        <v>2.4651225788974607E-2</v>
      </c>
      <c r="AF6" s="114">
        <f t="shared" si="1"/>
        <v>5.1643845137971711E-2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19979</v>
      </c>
      <c r="W7" s="112">
        <v>19926</v>
      </c>
      <c r="X7" s="112">
        <v>20051</v>
      </c>
      <c r="Y7" s="112">
        <v>20435</v>
      </c>
      <c r="Z7" s="112">
        <v>20701</v>
      </c>
      <c r="AB7" s="113" t="str">
        <f>TEXT(Z7,"###,###")</f>
        <v>20,701</v>
      </c>
      <c r="AD7" s="114">
        <f t="shared" si="0"/>
        <v>1.3016882799119056E-2</v>
      </c>
      <c r="AF7" s="114">
        <f t="shared" si="1"/>
        <v>3.6137944842084213E-2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29,695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20,701</v>
      </c>
      <c r="P8" s="69"/>
      <c r="S8" s="111" t="s">
        <v>87</v>
      </c>
      <c r="T8" s="112"/>
      <c r="U8" s="112"/>
      <c r="V8" s="112">
        <v>39720</v>
      </c>
      <c r="W8" s="112">
        <v>40805</v>
      </c>
      <c r="X8" s="112">
        <v>42364.35</v>
      </c>
      <c r="Y8" s="112">
        <v>43821</v>
      </c>
      <c r="Z8" s="112">
        <v>45864.47</v>
      </c>
      <c r="AB8" s="113" t="str">
        <f>TEXT(Z8,"$###,###")</f>
        <v>$45,864</v>
      </c>
      <c r="AD8" s="114">
        <f t="shared" si="0"/>
        <v>4.6632208301955691E-2</v>
      </c>
      <c r="AF8" s="114">
        <f t="shared" si="1"/>
        <v>0.15469461228600201</v>
      </c>
    </row>
    <row r="9" spans="1:32" x14ac:dyDescent="0.25">
      <c r="A9" s="32" t="s">
        <v>15</v>
      </c>
      <c r="B9" s="73"/>
      <c r="C9" s="74"/>
      <c r="D9" s="75">
        <f>AD104</f>
        <v>71.544030981646742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49.87681754504613</v>
      </c>
      <c r="P9" s="76" t="s">
        <v>88</v>
      </c>
      <c r="S9" s="111" t="s">
        <v>7</v>
      </c>
      <c r="T9" s="112"/>
      <c r="U9" s="112"/>
      <c r="V9" s="112">
        <v>1251723593</v>
      </c>
      <c r="W9" s="112">
        <v>1283940755</v>
      </c>
      <c r="X9" s="112">
        <v>1320628995</v>
      </c>
      <c r="Y9" s="112">
        <v>1382555355</v>
      </c>
      <c r="Z9" s="112">
        <v>1444513233</v>
      </c>
      <c r="AB9" s="113" t="str">
        <f>TEXT(Z9/1000000,"$#,###.0")&amp;" mil"</f>
        <v>$1,444.5 mil</v>
      </c>
      <c r="AD9" s="114">
        <f t="shared" si="0"/>
        <v>4.481403061073097E-2</v>
      </c>
      <c r="AF9" s="114">
        <f t="shared" si="1"/>
        <v>0.15401933867679363</v>
      </c>
    </row>
    <row r="10" spans="1:32" x14ac:dyDescent="0.25">
      <c r="A10" s="32" t="s">
        <v>18</v>
      </c>
      <c r="B10" s="73"/>
      <c r="C10" s="74"/>
      <c r="D10" s="75">
        <f>AD105</f>
        <v>20.683616770500084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50.137674508477851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91.821651127964827</v>
      </c>
      <c r="P11" s="76" t="s">
        <v>88</v>
      </c>
      <c r="S11" s="111" t="s">
        <v>30</v>
      </c>
      <c r="T11" s="116"/>
      <c r="U11" s="116"/>
      <c r="V11" s="116">
        <v>25073</v>
      </c>
      <c r="W11" s="116">
        <v>24917</v>
      </c>
      <c r="X11" s="116">
        <v>25143</v>
      </c>
      <c r="Y11" s="116">
        <v>25780</v>
      </c>
      <c r="Z11" s="116">
        <v>26149</v>
      </c>
    </row>
    <row r="12" spans="1:32" ht="28.5" customHeight="1" x14ac:dyDescent="0.25">
      <c r="A12" s="32" t="s">
        <v>20</v>
      </c>
      <c r="B12" s="74"/>
      <c r="C12" s="74"/>
      <c r="D12" s="75">
        <f>AD108</f>
        <v>15.31234214514228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17.129607265349499</v>
      </c>
      <c r="P12" s="76" t="s">
        <v>88</v>
      </c>
      <c r="S12" s="111" t="s">
        <v>31</v>
      </c>
      <c r="T12" s="116"/>
      <c r="U12" s="116"/>
      <c r="V12" s="116">
        <v>3200</v>
      </c>
      <c r="W12" s="116">
        <v>3278</v>
      </c>
      <c r="X12" s="116">
        <v>3384</v>
      </c>
      <c r="Y12" s="116">
        <v>3459</v>
      </c>
      <c r="Z12" s="116">
        <v>3545</v>
      </c>
    </row>
    <row r="13" spans="1:32" ht="15" customHeight="1" x14ac:dyDescent="0.25">
      <c r="A13" s="32" t="s">
        <v>21</v>
      </c>
      <c r="B13" s="74"/>
      <c r="C13" s="74"/>
      <c r="D13" s="75">
        <f>AD109</f>
        <v>13.285064825728238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41.6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22.108099006566761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17.208403767205986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41.505303923219401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82.791596232794006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239</v>
      </c>
      <c r="Z15" s="116">
        <v>244</v>
      </c>
      <c r="AB15" s="121">
        <f t="shared" ref="AB15:AB34" si="2">IF(Z15="np",0,Z15/$Z$34)</f>
        <v>8.21687152719313E-3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216</v>
      </c>
      <c r="Z16" s="116">
        <v>212</v>
      </c>
      <c r="AB16" s="121">
        <f t="shared" si="2"/>
        <v>7.1392490318235389E-3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1170</v>
      </c>
      <c r="Z17" s="116">
        <v>1197</v>
      </c>
      <c r="AB17" s="121">
        <f t="shared" si="2"/>
        <v>4.0309816467418755E-2</v>
      </c>
    </row>
    <row r="18" spans="1:28" x14ac:dyDescent="0.25">
      <c r="A18" s="65" t="str">
        <f>$S$1&amp;" ("&amp;$V$2&amp;" to "&amp;$Z$2&amp;")"</f>
        <v>Norwood Payneham St Peters (2014-15 to 2018-19)</v>
      </c>
      <c r="B18" s="65"/>
      <c r="C18" s="65"/>
      <c r="D18" s="65"/>
      <c r="E18" s="65"/>
      <c r="F18" s="65"/>
      <c r="G18" s="65" t="str">
        <f>$S$1&amp;" ("&amp;$V$2&amp;" to "&amp;$Z$2&amp;")"</f>
        <v>Norwood Payneham St Peters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170</v>
      </c>
      <c r="Z18" s="116">
        <v>169</v>
      </c>
      <c r="AB18" s="121">
        <f t="shared" si="2"/>
        <v>5.6911938036706515E-3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1270</v>
      </c>
      <c r="Z19" s="116">
        <v>1267</v>
      </c>
      <c r="AB19" s="121">
        <f t="shared" si="2"/>
        <v>4.2667115676039737E-2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839</v>
      </c>
      <c r="Z20" s="116">
        <v>897</v>
      </c>
      <c r="AB20" s="121">
        <f t="shared" si="2"/>
        <v>3.0207105573328844E-2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2204</v>
      </c>
      <c r="Z21" s="116">
        <v>2202</v>
      </c>
      <c r="AB21" s="121">
        <f t="shared" si="2"/>
        <v>7.4153897962619966E-2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2303</v>
      </c>
      <c r="Z22" s="116">
        <v>2453</v>
      </c>
      <c r="AB22" s="121">
        <f t="shared" si="2"/>
        <v>8.2606499410675202E-2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610</v>
      </c>
      <c r="Z23" s="116">
        <v>706</v>
      </c>
      <c r="AB23" s="121">
        <f t="shared" si="2"/>
        <v>2.3775046304091597E-2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575</v>
      </c>
      <c r="Z24" s="116">
        <v>663</v>
      </c>
      <c r="AB24" s="121">
        <f t="shared" si="2"/>
        <v>2.2326991075938711E-2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1045</v>
      </c>
      <c r="Z25" s="116">
        <v>1022</v>
      </c>
      <c r="AB25" s="121">
        <f t="shared" si="2"/>
        <v>3.4416568445866311E-2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558</v>
      </c>
      <c r="Z26" s="116">
        <v>597</v>
      </c>
      <c r="AB26" s="121">
        <f t="shared" si="2"/>
        <v>2.010439467923893E-2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2937</v>
      </c>
      <c r="Z27" s="116">
        <v>3025</v>
      </c>
      <c r="AB27" s="121">
        <f t="shared" si="2"/>
        <v>0.10186900151540663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2338</v>
      </c>
      <c r="Z28" s="116">
        <v>2343</v>
      </c>
      <c r="AB28" s="121">
        <f t="shared" si="2"/>
        <v>7.8902172082842226E-2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1897</v>
      </c>
      <c r="Z29" s="116">
        <v>2052</v>
      </c>
      <c r="AB29" s="121">
        <f t="shared" si="2"/>
        <v>6.9102542515575016E-2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3385</v>
      </c>
      <c r="Z30" s="116">
        <v>3219</v>
      </c>
      <c r="AB30" s="121">
        <f t="shared" si="2"/>
        <v>0.10840208789358478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4362</v>
      </c>
      <c r="Z31" s="116">
        <v>4420</v>
      </c>
      <c r="AB31" s="121">
        <f t="shared" si="2"/>
        <v>0.14884660717292472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800</v>
      </c>
      <c r="Z32" s="116">
        <v>814</v>
      </c>
      <c r="AB32" s="121">
        <f t="shared" si="2"/>
        <v>2.7412022225963967E-2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854</v>
      </c>
      <c r="Z33" s="116">
        <v>963</v>
      </c>
      <c r="AB33" s="121">
        <f t="shared" si="2"/>
        <v>3.2429701970028625E-2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29239</v>
      </c>
      <c r="Z34" s="124">
        <v>29695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17142</v>
      </c>
      <c r="AB37" s="136">
        <f>Z37/Z40*100</f>
        <v>82.791596232794006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3563</v>
      </c>
      <c r="AB38" s="136">
        <f>Z38/Z40*100</f>
        <v>17.208403767205986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20705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10</v>
      </c>
      <c r="X44" s="116">
        <v>13</v>
      </c>
      <c r="Y44" s="116">
        <v>13</v>
      </c>
      <c r="Z44" s="116">
        <v>8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151</v>
      </c>
      <c r="X45" s="116">
        <v>138</v>
      </c>
      <c r="Y45" s="116">
        <v>140</v>
      </c>
      <c r="Z45" s="116">
        <v>186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578</v>
      </c>
      <c r="X46" s="116">
        <v>582</v>
      </c>
      <c r="Y46" s="116">
        <v>681</v>
      </c>
      <c r="Z46" s="116">
        <v>657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1307</v>
      </c>
      <c r="X47" s="116">
        <v>1456</v>
      </c>
      <c r="Y47" s="116">
        <v>1405</v>
      </c>
      <c r="Z47" s="116">
        <v>1429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1959</v>
      </c>
      <c r="X48" s="116">
        <v>1972</v>
      </c>
      <c r="Y48" s="116">
        <v>2077</v>
      </c>
      <c r="Z48" s="116">
        <v>2107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Norwood Payneham St Peters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1816</v>
      </c>
      <c r="X49" s="116">
        <v>1789</v>
      </c>
      <c r="Y49" s="116">
        <v>1840</v>
      </c>
      <c r="Z49" s="116">
        <v>1882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1494</v>
      </c>
      <c r="X50" s="116">
        <v>1478</v>
      </c>
      <c r="Y50" s="116">
        <v>1594</v>
      </c>
      <c r="Z50" s="116">
        <v>1579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1303</v>
      </c>
      <c r="X51" s="116">
        <v>1334</v>
      </c>
      <c r="Y51" s="116">
        <v>1283</v>
      </c>
      <c r="Z51" s="116">
        <v>1322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1193</v>
      </c>
      <c r="X52" s="116">
        <v>1251</v>
      </c>
      <c r="Y52" s="116">
        <v>1335</v>
      </c>
      <c r="Z52" s="116">
        <v>1299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1167</v>
      </c>
      <c r="X53" s="116">
        <v>1196</v>
      </c>
      <c r="Y53" s="116">
        <v>1118</v>
      </c>
      <c r="Z53" s="116">
        <v>1142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1106</v>
      </c>
      <c r="X54" s="116">
        <v>1093</v>
      </c>
      <c r="Y54" s="116">
        <v>1152</v>
      </c>
      <c r="Z54" s="116">
        <v>1099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762</v>
      </c>
      <c r="X55" s="116">
        <v>826</v>
      </c>
      <c r="Y55" s="116">
        <v>860</v>
      </c>
      <c r="Z55" s="116">
        <v>893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523</v>
      </c>
      <c r="X56" s="116">
        <v>495</v>
      </c>
      <c r="Y56" s="116">
        <v>499</v>
      </c>
      <c r="Z56" s="116">
        <v>514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234</v>
      </c>
      <c r="X57" s="116">
        <v>253</v>
      </c>
      <c r="Y57" s="116">
        <v>289</v>
      </c>
      <c r="Z57" s="116">
        <v>275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92</v>
      </c>
      <c r="X58" s="116">
        <v>94</v>
      </c>
      <c r="Y58" s="116">
        <v>105</v>
      </c>
      <c r="Z58" s="116">
        <v>109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40</v>
      </c>
      <c r="X59" s="116">
        <v>46</v>
      </c>
      <c r="Y59" s="116">
        <v>43</v>
      </c>
      <c r="Z59" s="116">
        <v>36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29</v>
      </c>
      <c r="X60" s="116">
        <v>31</v>
      </c>
      <c r="Y60" s="116">
        <v>26</v>
      </c>
      <c r="Z60" s="116">
        <v>32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13769</v>
      </c>
      <c r="X61" s="116">
        <v>14049</v>
      </c>
      <c r="Y61" s="116">
        <v>14472</v>
      </c>
      <c r="Z61" s="116">
        <v>14563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7</v>
      </c>
      <c r="X63" s="116">
        <v>5</v>
      </c>
      <c r="Y63" s="116">
        <v>11</v>
      </c>
      <c r="Z63" s="116">
        <v>13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Norwood Payneham St Peters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190</v>
      </c>
      <c r="X64" s="116">
        <v>198</v>
      </c>
      <c r="Y64" s="116">
        <v>185</v>
      </c>
      <c r="Z64" s="116">
        <v>224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726</v>
      </c>
      <c r="X65" s="116">
        <v>686</v>
      </c>
      <c r="Y65" s="116">
        <v>656</v>
      </c>
      <c r="Z65" s="116">
        <v>732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1562</v>
      </c>
      <c r="X66" s="116">
        <v>1510</v>
      </c>
      <c r="Y66" s="116">
        <v>1504</v>
      </c>
      <c r="Z66" s="116">
        <v>1581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2109</v>
      </c>
      <c r="X67" s="116">
        <v>2060</v>
      </c>
      <c r="Y67" s="116">
        <v>2128</v>
      </c>
      <c r="Z67" s="116">
        <v>2099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1645</v>
      </c>
      <c r="X68" s="116">
        <v>1725</v>
      </c>
      <c r="Y68" s="116">
        <v>1740</v>
      </c>
      <c r="Z68" s="116">
        <v>1760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1361</v>
      </c>
      <c r="X69" s="116">
        <v>1395</v>
      </c>
      <c r="Y69" s="116">
        <v>1456</v>
      </c>
      <c r="Z69" s="116">
        <v>1558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1304</v>
      </c>
      <c r="X70" s="116">
        <v>1305</v>
      </c>
      <c r="Y70" s="116">
        <v>1337</v>
      </c>
      <c r="Z70" s="116">
        <v>1300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1347</v>
      </c>
      <c r="X71" s="116">
        <v>1393</v>
      </c>
      <c r="Y71" s="116">
        <v>1463</v>
      </c>
      <c r="Z71" s="116">
        <v>1456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1364</v>
      </c>
      <c r="X72" s="116">
        <v>1293</v>
      </c>
      <c r="Y72" s="116">
        <v>1271</v>
      </c>
      <c r="Z72" s="116">
        <v>1341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1165</v>
      </c>
      <c r="X73" s="116">
        <v>1157</v>
      </c>
      <c r="Y73" s="116">
        <v>1214</v>
      </c>
      <c r="Z73" s="116">
        <v>1284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879</v>
      </c>
      <c r="X74" s="116">
        <v>916</v>
      </c>
      <c r="Y74" s="116">
        <v>950</v>
      </c>
      <c r="Z74" s="116">
        <v>881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445</v>
      </c>
      <c r="X75" s="116">
        <v>478</v>
      </c>
      <c r="Y75" s="116">
        <v>460</v>
      </c>
      <c r="Z75" s="116">
        <v>506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162</v>
      </c>
      <c r="X76" s="116">
        <v>183</v>
      </c>
      <c r="Y76" s="116">
        <v>216</v>
      </c>
      <c r="Z76" s="116">
        <v>230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77</v>
      </c>
      <c r="X77" s="116">
        <v>78</v>
      </c>
      <c r="Y77" s="116">
        <v>82</v>
      </c>
      <c r="Z77" s="116">
        <v>77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39</v>
      </c>
      <c r="X78" s="116">
        <v>37</v>
      </c>
      <c r="Y78" s="116">
        <v>45</v>
      </c>
      <c r="Z78" s="116">
        <v>43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57</v>
      </c>
      <c r="X79" s="116">
        <v>57</v>
      </c>
      <c r="Y79" s="116">
        <v>61</v>
      </c>
      <c r="Z79" s="116">
        <v>47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14429</v>
      </c>
      <c r="X80" s="116">
        <v>14478</v>
      </c>
      <c r="Y80" s="116">
        <v>14766</v>
      </c>
      <c r="Z80" s="116">
        <v>15130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Norwood Payneham St Peters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1271</v>
      </c>
      <c r="X83" s="116">
        <v>1325</v>
      </c>
      <c r="Y83" s="116">
        <v>1365</v>
      </c>
      <c r="Z83" s="116">
        <v>1346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2592</v>
      </c>
      <c r="X84" s="116">
        <v>2618</v>
      </c>
      <c r="Y84" s="116">
        <v>2748</v>
      </c>
      <c r="Z84" s="116">
        <v>2844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29,695</v>
      </c>
      <c r="D85" s="98">
        <f t="shared" ref="D85:D90" si="4">AD4</f>
        <v>1.5595608604945355E-2</v>
      </c>
      <c r="E85" s="99">
        <f t="shared" ref="E85:E90" si="5">AD4</f>
        <v>1.5595608604945355E-2</v>
      </c>
      <c r="F85" s="98">
        <f t="shared" ref="F85:F90" si="6">AF4</f>
        <v>5.0221043324491621E-2</v>
      </c>
      <c r="G85" s="99">
        <f t="shared" ref="G85:G90" si="7">AF4</f>
        <v>5.0221043324491621E-2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1003</v>
      </c>
      <c r="X85" s="116">
        <v>993</v>
      </c>
      <c r="Y85" s="116">
        <v>1019</v>
      </c>
      <c r="Z85" s="116">
        <v>1022</v>
      </c>
    </row>
    <row r="86" spans="1:30" ht="15" customHeight="1" x14ac:dyDescent="0.25">
      <c r="A86" s="100" t="s">
        <v>4</v>
      </c>
      <c r="B86" s="51"/>
      <c r="C86" s="101" t="str">
        <f t="shared" si="3"/>
        <v>14,561</v>
      </c>
      <c r="D86" s="98">
        <f t="shared" si="4"/>
        <v>6.1498065229408372E-3</v>
      </c>
      <c r="E86" s="99">
        <f t="shared" si="5"/>
        <v>6.1498065229408372E-3</v>
      </c>
      <c r="F86" s="98">
        <f t="shared" si="6"/>
        <v>4.8459101382488434E-2</v>
      </c>
      <c r="G86" s="99">
        <f t="shared" si="7"/>
        <v>4.8459101382488434E-2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635</v>
      </c>
      <c r="X86" s="116">
        <v>673</v>
      </c>
      <c r="Y86" s="116">
        <v>667</v>
      </c>
      <c r="Z86" s="116">
        <v>669</v>
      </c>
    </row>
    <row r="87" spans="1:30" ht="15" customHeight="1" x14ac:dyDescent="0.25">
      <c r="A87" s="100" t="s">
        <v>5</v>
      </c>
      <c r="B87" s="51"/>
      <c r="C87" s="101" t="str">
        <f t="shared" si="3"/>
        <v>15,130</v>
      </c>
      <c r="D87" s="98">
        <f t="shared" si="4"/>
        <v>2.4651225788974607E-2</v>
      </c>
      <c r="E87" s="99">
        <f t="shared" si="5"/>
        <v>2.4651225788974607E-2</v>
      </c>
      <c r="F87" s="98">
        <f t="shared" si="6"/>
        <v>5.1643845137971711E-2</v>
      </c>
      <c r="G87" s="99">
        <f t="shared" si="7"/>
        <v>5.1643845137971711E-2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599</v>
      </c>
      <c r="X87" s="116">
        <v>584</v>
      </c>
      <c r="Y87" s="116">
        <v>642</v>
      </c>
      <c r="Z87" s="116">
        <v>669</v>
      </c>
    </row>
    <row r="88" spans="1:30" ht="15" customHeight="1" x14ac:dyDescent="0.25">
      <c r="A88" s="51" t="s">
        <v>6</v>
      </c>
      <c r="B88" s="51"/>
      <c r="C88" s="101" t="str">
        <f t="shared" si="3"/>
        <v>20,701</v>
      </c>
      <c r="D88" s="98">
        <f t="shared" si="4"/>
        <v>1.3016882799119056E-2</v>
      </c>
      <c r="E88" s="99">
        <f t="shared" si="5"/>
        <v>1.3016882799119056E-2</v>
      </c>
      <c r="F88" s="98">
        <f t="shared" si="6"/>
        <v>3.6137944842084213E-2</v>
      </c>
      <c r="G88" s="99">
        <f t="shared" si="7"/>
        <v>3.6137944842084213E-2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599</v>
      </c>
      <c r="X88" s="116">
        <v>612</v>
      </c>
      <c r="Y88" s="116">
        <v>627</v>
      </c>
      <c r="Z88" s="116">
        <v>614</v>
      </c>
    </row>
    <row r="89" spans="1:30" ht="15" customHeight="1" x14ac:dyDescent="0.25">
      <c r="A89" s="51" t="s">
        <v>102</v>
      </c>
      <c r="B89" s="51"/>
      <c r="C89" s="101" t="str">
        <f t="shared" si="3"/>
        <v>$45,864</v>
      </c>
      <c r="D89" s="98">
        <f t="shared" si="4"/>
        <v>4.6632208301955691E-2</v>
      </c>
      <c r="E89" s="99">
        <f t="shared" si="5"/>
        <v>4.6632208301955691E-2</v>
      </c>
      <c r="F89" s="98">
        <f t="shared" si="6"/>
        <v>0.15469461228600201</v>
      </c>
      <c r="G89" s="99">
        <f t="shared" si="7"/>
        <v>0.15469461228600201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325</v>
      </c>
      <c r="X89" s="116">
        <v>332</v>
      </c>
      <c r="Y89" s="116">
        <v>357</v>
      </c>
      <c r="Z89" s="116">
        <v>377</v>
      </c>
    </row>
    <row r="90" spans="1:30" ht="15" customHeight="1" x14ac:dyDescent="0.25">
      <c r="A90" s="51" t="s">
        <v>7</v>
      </c>
      <c r="B90" s="51"/>
      <c r="C90" s="101" t="str">
        <f t="shared" si="3"/>
        <v>$1,444.5 mil</v>
      </c>
      <c r="D90" s="98">
        <f t="shared" si="4"/>
        <v>4.481403061073097E-2</v>
      </c>
      <c r="E90" s="99">
        <f t="shared" si="5"/>
        <v>4.481403061073097E-2</v>
      </c>
      <c r="F90" s="98">
        <f t="shared" si="6"/>
        <v>0.15401933867679363</v>
      </c>
      <c r="G90" s="99">
        <f t="shared" si="7"/>
        <v>0.15401933867679363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631</v>
      </c>
      <c r="X90" s="116">
        <v>659</v>
      </c>
      <c r="Y90" s="116">
        <v>711</v>
      </c>
      <c r="Z90" s="116">
        <v>736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9936</v>
      </c>
      <c r="X91" s="116">
        <v>9957</v>
      </c>
      <c r="Y91" s="116">
        <v>10215</v>
      </c>
      <c r="Z91" s="116">
        <v>10329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893</v>
      </c>
      <c r="X93" s="116">
        <v>928</v>
      </c>
      <c r="Y93" s="116">
        <v>987</v>
      </c>
      <c r="Z93" s="116">
        <v>1013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3009</v>
      </c>
      <c r="X94" s="116">
        <v>3067</v>
      </c>
      <c r="Y94" s="116">
        <v>3150</v>
      </c>
      <c r="Z94" s="116">
        <v>3241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237</v>
      </c>
      <c r="X95" s="116">
        <v>249</v>
      </c>
      <c r="Y95" s="116">
        <v>264</v>
      </c>
      <c r="Z95" s="116">
        <v>257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1069</v>
      </c>
      <c r="X96" s="116">
        <v>1165</v>
      </c>
      <c r="Y96" s="116">
        <v>1219</v>
      </c>
      <c r="Z96" s="116">
        <v>1237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1617</v>
      </c>
      <c r="X97" s="116">
        <v>1727</v>
      </c>
      <c r="Y97" s="116">
        <v>1741</v>
      </c>
      <c r="Z97" s="116">
        <v>1714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830</v>
      </c>
      <c r="X98" s="116">
        <v>815</v>
      </c>
      <c r="Y98" s="116">
        <v>840</v>
      </c>
      <c r="Z98" s="116">
        <v>851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26</v>
      </c>
      <c r="X99" s="116">
        <v>23</v>
      </c>
      <c r="Y99" s="116">
        <v>27</v>
      </c>
      <c r="Z99" s="116">
        <v>36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312</v>
      </c>
      <c r="X100" s="116">
        <v>322</v>
      </c>
      <c r="Y100" s="116">
        <v>333</v>
      </c>
      <c r="Z100" s="116">
        <v>334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9990</v>
      </c>
      <c r="X101" s="116">
        <v>10094</v>
      </c>
      <c r="Y101" s="116">
        <v>10219</v>
      </c>
      <c r="Z101" s="116">
        <v>10376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19394</v>
      </c>
      <c r="X104" s="116">
        <v>20103</v>
      </c>
      <c r="Y104" s="116">
        <v>20686</v>
      </c>
      <c r="Z104" s="116">
        <v>21245</v>
      </c>
      <c r="AB104" s="113" t="str">
        <f>TEXT(Z104,"###,###")</f>
        <v>21,245</v>
      </c>
      <c r="AD104" s="134">
        <f>Z104/($Z$4)*100</f>
        <v>71.544030981646742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6187</v>
      </c>
      <c r="X105" s="116">
        <v>6193</v>
      </c>
      <c r="Y105" s="116">
        <v>6210</v>
      </c>
      <c r="Z105" s="116">
        <v>6142</v>
      </c>
      <c r="AB105" s="113" t="str">
        <f>TEXT(Z105,"###,###")</f>
        <v>6,142</v>
      </c>
      <c r="AD105" s="134">
        <f>Z105/($Z$4)*100</f>
        <v>20.683616770500084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25581</v>
      </c>
      <c r="X106" s="124">
        <v>26296</v>
      </c>
      <c r="Y106" s="124">
        <v>26896</v>
      </c>
      <c r="Z106" s="124">
        <v>27387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3899</v>
      </c>
      <c r="X108" s="116">
        <v>4264</v>
      </c>
      <c r="Y108" s="116">
        <v>4991</v>
      </c>
      <c r="Z108" s="116">
        <v>4547</v>
      </c>
      <c r="AB108" s="113" t="str">
        <f>TEXT(Z108,"###,###")</f>
        <v>4,547</v>
      </c>
      <c r="AD108" s="134">
        <f>Z108/($Z$4)*100</f>
        <v>15.31234214514228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3834</v>
      </c>
      <c r="X109" s="116">
        <v>4114</v>
      </c>
      <c r="Y109" s="116">
        <v>3962</v>
      </c>
      <c r="Z109" s="116">
        <v>3945</v>
      </c>
      <c r="AB109" s="113" t="str">
        <f>TEXT(Z109,"###,###")</f>
        <v>3,945</v>
      </c>
      <c r="AD109" s="134">
        <f>Z109/($Z$4)*100</f>
        <v>13.285064825728238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6111</v>
      </c>
      <c r="X110" s="116">
        <v>6048</v>
      </c>
      <c r="Y110" s="116">
        <v>6114</v>
      </c>
      <c r="Z110" s="116">
        <v>6565</v>
      </c>
      <c r="AB110" s="113" t="str">
        <f>TEXT(Z110,"###,###")</f>
        <v>6,565</v>
      </c>
      <c r="AD110" s="134">
        <f>Z110/($Z$4)*100</f>
        <v>22.108099006566761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11738</v>
      </c>
      <c r="X111" s="116">
        <v>11870</v>
      </c>
      <c r="Y111" s="116">
        <v>11824</v>
      </c>
      <c r="Z111" s="116">
        <v>12325</v>
      </c>
      <c r="AB111" s="113" t="str">
        <f>TEXT(Z111,"###,###")</f>
        <v>12,325</v>
      </c>
      <c r="AD111" s="134">
        <f>Z111/($Z$4)*100</f>
        <v>41.505303923219401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28198</v>
      </c>
      <c r="X112" s="116">
        <v>28527</v>
      </c>
      <c r="Y112" s="116">
        <v>29239</v>
      </c>
      <c r="Z112" s="116">
        <v>29696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41.16</v>
      </c>
      <c r="W118" s="135">
        <v>38.54</v>
      </c>
      <c r="X118" s="135">
        <v>41.72</v>
      </c>
      <c r="Y118" s="135">
        <v>41.81</v>
      </c>
      <c r="Z118" s="135">
        <v>41.6</v>
      </c>
      <c r="AB118" s="113" t="str">
        <f>TEXT(Z118,"##.0")</f>
        <v>41.6</v>
      </c>
    </row>
    <row r="120" spans="19:32" x14ac:dyDescent="0.25">
      <c r="S120" s="105" t="s">
        <v>104</v>
      </c>
      <c r="T120" s="116"/>
      <c r="U120" s="116"/>
      <c r="V120" s="116">
        <v>16777</v>
      </c>
      <c r="W120" s="116">
        <v>16645</v>
      </c>
      <c r="X120" s="116">
        <v>16667</v>
      </c>
      <c r="Y120" s="116">
        <v>16976</v>
      </c>
      <c r="Z120" s="116">
        <v>17157</v>
      </c>
      <c r="AB120" s="113" t="str">
        <f>TEXT(Z120,"###,###")</f>
        <v>17,157</v>
      </c>
    </row>
    <row r="121" spans="19:32" x14ac:dyDescent="0.25">
      <c r="S121" s="105" t="s">
        <v>105</v>
      </c>
      <c r="T121" s="116"/>
      <c r="U121" s="116"/>
      <c r="V121" s="116">
        <v>1584</v>
      </c>
      <c r="W121" s="116">
        <v>1683</v>
      </c>
      <c r="X121" s="116">
        <v>1716</v>
      </c>
      <c r="Y121" s="116">
        <v>1694</v>
      </c>
      <c r="Z121" s="116">
        <v>1695</v>
      </c>
      <c r="AB121" s="113" t="str">
        <f>TEXT(Z121,"###,###")</f>
        <v>1,695</v>
      </c>
    </row>
    <row r="122" spans="19:32" x14ac:dyDescent="0.25">
      <c r="S122" s="105" t="s">
        <v>106</v>
      </c>
      <c r="T122" s="116"/>
      <c r="U122" s="116"/>
      <c r="V122" s="116">
        <v>1618</v>
      </c>
      <c r="W122" s="116">
        <v>1596</v>
      </c>
      <c r="X122" s="116">
        <v>1668</v>
      </c>
      <c r="Y122" s="116">
        <v>1769</v>
      </c>
      <c r="Z122" s="116">
        <v>1851</v>
      </c>
      <c r="AB122" s="113" t="str">
        <f>TEXT(Z122,"###,###")</f>
        <v>1,851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18395</v>
      </c>
      <c r="W124" s="116">
        <v>18241</v>
      </c>
      <c r="X124" s="116">
        <v>18335</v>
      </c>
      <c r="Y124" s="116">
        <v>18745</v>
      </c>
      <c r="Z124" s="116">
        <v>19008</v>
      </c>
      <c r="AB124" s="113" t="str">
        <f>TEXT(Z124,"###,###")</f>
        <v>19,008</v>
      </c>
      <c r="AD124" s="131">
        <f>Z124/$Z$7*100</f>
        <v>91.821651127964827</v>
      </c>
    </row>
    <row r="125" spans="19:32" x14ac:dyDescent="0.25">
      <c r="S125" s="105" t="s">
        <v>108</v>
      </c>
      <c r="T125" s="116"/>
      <c r="U125" s="116"/>
      <c r="V125" s="116">
        <v>3202</v>
      </c>
      <c r="W125" s="116">
        <v>3279</v>
      </c>
      <c r="X125" s="116">
        <v>3384</v>
      </c>
      <c r="Y125" s="116">
        <v>3463</v>
      </c>
      <c r="Z125" s="116">
        <v>3546</v>
      </c>
      <c r="AB125" s="113" t="str">
        <f>TEXT(Z125,"###,###")</f>
        <v>3,546</v>
      </c>
      <c r="AD125" s="131">
        <f>Z125/$Z$7*100</f>
        <v>17.129607265349499</v>
      </c>
    </row>
    <row r="127" spans="19:32" x14ac:dyDescent="0.25">
      <c r="S127" s="105" t="s">
        <v>109</v>
      </c>
      <c r="T127" s="116"/>
      <c r="U127" s="116"/>
      <c r="V127" s="116">
        <v>9977</v>
      </c>
      <c r="W127" s="116">
        <v>9936</v>
      </c>
      <c r="X127" s="116">
        <v>9957</v>
      </c>
      <c r="Y127" s="116">
        <v>10215</v>
      </c>
      <c r="Z127" s="116">
        <v>10325</v>
      </c>
      <c r="AB127" s="113" t="str">
        <f>TEXT(Z127,"###,###")</f>
        <v>10,325</v>
      </c>
      <c r="AD127" s="131">
        <f>Z127/$Z$7*100</f>
        <v>49.87681754504613</v>
      </c>
    </row>
    <row r="128" spans="19:32" x14ac:dyDescent="0.25">
      <c r="S128" s="105" t="s">
        <v>110</v>
      </c>
      <c r="T128" s="116"/>
      <c r="U128" s="116"/>
      <c r="V128" s="116">
        <v>10000</v>
      </c>
      <c r="W128" s="116">
        <v>9989</v>
      </c>
      <c r="X128" s="116">
        <v>10094</v>
      </c>
      <c r="Y128" s="116">
        <v>10219</v>
      </c>
      <c r="Z128" s="116">
        <v>10379</v>
      </c>
      <c r="AB128" s="113" t="str">
        <f>TEXT(Z128,"###,###")</f>
        <v>10,379</v>
      </c>
      <c r="AD128" s="131">
        <f>Z128/$Z$7*100</f>
        <v>50.137674508477851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FEDBB97-4A97-4369-9F27-6800AE4DCD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4F920863-9EDC-4E91-8D8C-407E8B4541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30B74363-6E42-4AED-9DEE-C6AE4FEBA5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B3074E29-6DAA-4EC4-AC4F-E6CA78284D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D1D30-D1CF-4CD8-8D12-E48227845BC2}">
  <sheetPr codeName="Sheet10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Onkaparinga</v>
      </c>
      <c r="T1" s="103"/>
      <c r="U1" s="103"/>
      <c r="V1" s="103"/>
      <c r="W1" s="103"/>
      <c r="X1" s="103"/>
      <c r="Y1" s="104" t="str">
        <f>Y3</f>
        <v>10.42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156</v>
      </c>
      <c r="Y3" s="109" t="s">
        <v>240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10.42 Onkaparinga,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117311</v>
      </c>
      <c r="W4" s="112">
        <v>115753</v>
      </c>
      <c r="X4" s="112">
        <v>118734</v>
      </c>
      <c r="Y4" s="112">
        <v>122798</v>
      </c>
      <c r="Z4" s="112">
        <v>123767</v>
      </c>
      <c r="AB4" s="113" t="str">
        <f>TEXT(Z4,"###,###")</f>
        <v>123,767</v>
      </c>
      <c r="AD4" s="114">
        <f>Z4/Y4-1</f>
        <v>7.891007996872812E-3</v>
      </c>
      <c r="AF4" s="114">
        <f>Z4/V4-1</f>
        <v>5.5033202342491316E-2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60173</v>
      </c>
      <c r="W5" s="112">
        <v>59080</v>
      </c>
      <c r="X5" s="112">
        <v>60583</v>
      </c>
      <c r="Y5" s="112">
        <v>62410</v>
      </c>
      <c r="Z5" s="112">
        <v>62311</v>
      </c>
      <c r="AB5" s="113" t="str">
        <f>TEXT(Z5,"###,###")</f>
        <v>62,311</v>
      </c>
      <c r="AD5" s="114">
        <f t="shared" ref="AD5:AD9" si="0">Z5/Y5-1</f>
        <v>-1.5862842493190588E-3</v>
      </c>
      <c r="AF5" s="114">
        <f t="shared" ref="AF5:AF9" si="1">Z5/V5-1</f>
        <v>3.5530885945523671E-2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57138</v>
      </c>
      <c r="W6" s="112">
        <v>56673</v>
      </c>
      <c r="X6" s="112">
        <v>58151</v>
      </c>
      <c r="Y6" s="112">
        <v>60387</v>
      </c>
      <c r="Z6" s="112">
        <v>61462</v>
      </c>
      <c r="AB6" s="113" t="str">
        <f>TEXT(Z6,"###,###")</f>
        <v>61,462</v>
      </c>
      <c r="AD6" s="114">
        <f t="shared" si="0"/>
        <v>1.7801844767913577E-2</v>
      </c>
      <c r="AF6" s="114">
        <f t="shared" si="1"/>
        <v>7.5676432496762258E-2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87380</v>
      </c>
      <c r="W7" s="112">
        <v>87300</v>
      </c>
      <c r="X7" s="112">
        <v>88334</v>
      </c>
      <c r="Y7" s="112">
        <v>90224</v>
      </c>
      <c r="Z7" s="112">
        <v>91126</v>
      </c>
      <c r="AB7" s="113" t="str">
        <f>TEXT(Z7,"###,###")</f>
        <v>91,126</v>
      </c>
      <c r="AD7" s="114">
        <f t="shared" si="0"/>
        <v>9.9973399538926255E-3</v>
      </c>
      <c r="AF7" s="114">
        <f t="shared" si="1"/>
        <v>4.2870222018768667E-2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123,767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91,126</v>
      </c>
      <c r="P8" s="69"/>
      <c r="S8" s="111" t="s">
        <v>87</v>
      </c>
      <c r="T8" s="112"/>
      <c r="U8" s="112"/>
      <c r="V8" s="112">
        <v>40680.769999999997</v>
      </c>
      <c r="W8" s="112">
        <v>42425.42</v>
      </c>
      <c r="X8" s="112">
        <v>42961.47</v>
      </c>
      <c r="Y8" s="112">
        <v>44401.42</v>
      </c>
      <c r="Z8" s="112">
        <v>45657.5</v>
      </c>
      <c r="AB8" s="113" t="str">
        <f>TEXT(Z8,"$###,###")</f>
        <v>$45,658</v>
      </c>
      <c r="AD8" s="114">
        <f t="shared" si="0"/>
        <v>2.8289185345874213E-2</v>
      </c>
      <c r="AF8" s="114">
        <f t="shared" si="1"/>
        <v>0.12233617996906165</v>
      </c>
    </row>
    <row r="9" spans="1:32" x14ac:dyDescent="0.25">
      <c r="A9" s="32" t="s">
        <v>15</v>
      </c>
      <c r="B9" s="73"/>
      <c r="C9" s="74"/>
      <c r="D9" s="75">
        <f>AD104</f>
        <v>75.408630733555796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50.896560805917076</v>
      </c>
      <c r="P9" s="76" t="s">
        <v>88</v>
      </c>
      <c r="S9" s="111" t="s">
        <v>7</v>
      </c>
      <c r="T9" s="112"/>
      <c r="U9" s="112"/>
      <c r="V9" s="112">
        <v>4222826960</v>
      </c>
      <c r="W9" s="112">
        <v>4315391093</v>
      </c>
      <c r="X9" s="112">
        <v>4457546075</v>
      </c>
      <c r="Y9" s="112">
        <v>4706915910</v>
      </c>
      <c r="Z9" s="112">
        <v>4881995221</v>
      </c>
      <c r="AB9" s="113" t="str">
        <f>TEXT(Z9/1000000,"$#,###.0")&amp;" mil"</f>
        <v>$4,882.0 mil</v>
      </c>
      <c r="AD9" s="114">
        <f t="shared" si="0"/>
        <v>3.7196184157026968E-2</v>
      </c>
      <c r="AF9" s="114">
        <f t="shared" si="1"/>
        <v>0.1560964413753767</v>
      </c>
    </row>
    <row r="10" spans="1:32" x14ac:dyDescent="0.25">
      <c r="A10" s="32" t="s">
        <v>18</v>
      </c>
      <c r="B10" s="73"/>
      <c r="C10" s="74"/>
      <c r="D10" s="75">
        <f>AD105</f>
        <v>17.480426931249848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49.100147049140752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92.510370256567825</v>
      </c>
      <c r="P11" s="76" t="s">
        <v>88</v>
      </c>
      <c r="S11" s="111" t="s">
        <v>30</v>
      </c>
      <c r="T11" s="116"/>
      <c r="U11" s="116"/>
      <c r="V11" s="116">
        <v>105870</v>
      </c>
      <c r="W11" s="116">
        <v>104006</v>
      </c>
      <c r="X11" s="116">
        <v>106713</v>
      </c>
      <c r="Y11" s="116">
        <v>110546</v>
      </c>
      <c r="Z11" s="116">
        <v>111434</v>
      </c>
    </row>
    <row r="12" spans="1:32" ht="28.5" customHeight="1" x14ac:dyDescent="0.25">
      <c r="A12" s="32" t="s">
        <v>20</v>
      </c>
      <c r="B12" s="74"/>
      <c r="C12" s="74"/>
      <c r="D12" s="75">
        <f>AD108</f>
        <v>12.571202339880582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13.532910475605206</v>
      </c>
      <c r="P12" s="76" t="s">
        <v>88</v>
      </c>
      <c r="S12" s="111" t="s">
        <v>31</v>
      </c>
      <c r="T12" s="116"/>
      <c r="U12" s="116"/>
      <c r="V12" s="116">
        <v>11441</v>
      </c>
      <c r="W12" s="116">
        <v>11747</v>
      </c>
      <c r="X12" s="116">
        <v>12021</v>
      </c>
      <c r="Y12" s="116">
        <v>12252</v>
      </c>
      <c r="Z12" s="116">
        <v>12334</v>
      </c>
    </row>
    <row r="13" spans="1:32" ht="15" customHeight="1" x14ac:dyDescent="0.25">
      <c r="A13" s="32" t="s">
        <v>21</v>
      </c>
      <c r="B13" s="74"/>
      <c r="C13" s="74"/>
      <c r="D13" s="75">
        <f>AD109</f>
        <v>13.85829825397723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41.4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21.124370793507154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14.462696557702648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45.343265975583151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85.537303442297357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1486</v>
      </c>
      <c r="Z15" s="116">
        <v>1603</v>
      </c>
      <c r="AB15" s="121">
        <f t="shared" ref="AB15:AB34" si="2">IF(Z15="np",0,Z15/$Z$34)</f>
        <v>1.2951546833213486E-2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912</v>
      </c>
      <c r="Z16" s="116">
        <v>908</v>
      </c>
      <c r="AB16" s="121">
        <f t="shared" si="2"/>
        <v>7.3362473640410765E-3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8678</v>
      </c>
      <c r="Z17" s="116">
        <v>8479</v>
      </c>
      <c r="AB17" s="121">
        <f t="shared" si="2"/>
        <v>6.8506653523903407E-2</v>
      </c>
    </row>
    <row r="18" spans="1:28" x14ac:dyDescent="0.25">
      <c r="A18" s="65" t="str">
        <f>$S$1&amp;" ("&amp;$V$2&amp;" to "&amp;$Z$2&amp;")"</f>
        <v>Onkaparinga (2014-15 to 2018-19)</v>
      </c>
      <c r="B18" s="65"/>
      <c r="C18" s="65"/>
      <c r="D18" s="65"/>
      <c r="E18" s="65"/>
      <c r="F18" s="65"/>
      <c r="G18" s="65" t="str">
        <f>$S$1&amp;" ("&amp;$V$2&amp;" to "&amp;$Z$2&amp;")"</f>
        <v>Onkaparinga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991</v>
      </c>
      <c r="Z18" s="116">
        <v>1040</v>
      </c>
      <c r="AB18" s="121">
        <f t="shared" si="2"/>
        <v>8.4027502848047567E-3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10844</v>
      </c>
      <c r="Z19" s="116">
        <v>11062</v>
      </c>
      <c r="AB19" s="121">
        <f t="shared" si="2"/>
        <v>8.9376176587029066E-2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3774</v>
      </c>
      <c r="Z20" s="116">
        <v>3744</v>
      </c>
      <c r="AB20" s="121">
        <f t="shared" si="2"/>
        <v>3.0249901025297125E-2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12566</v>
      </c>
      <c r="Z21" s="116">
        <v>12440</v>
      </c>
      <c r="AB21" s="121">
        <f t="shared" si="2"/>
        <v>0.10050982071439536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7990</v>
      </c>
      <c r="Z22" s="116">
        <v>7965</v>
      </c>
      <c r="AB22" s="121">
        <f t="shared" si="2"/>
        <v>6.4353755786990277E-2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3908</v>
      </c>
      <c r="Z23" s="116">
        <v>3836</v>
      </c>
      <c r="AB23" s="121">
        <f t="shared" si="2"/>
        <v>3.0993221242799084E-2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1130</v>
      </c>
      <c r="Z24" s="116">
        <v>1248</v>
      </c>
      <c r="AB24" s="121">
        <f t="shared" si="2"/>
        <v>1.0083300341765709E-2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4141</v>
      </c>
      <c r="Z25" s="116">
        <v>4149</v>
      </c>
      <c r="AB25" s="121">
        <f t="shared" si="2"/>
        <v>3.3522125895822055E-2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1815</v>
      </c>
      <c r="Z26" s="116">
        <v>1799</v>
      </c>
      <c r="AB26" s="121">
        <f t="shared" si="2"/>
        <v>1.4535142079195922E-2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6397</v>
      </c>
      <c r="Z27" s="116">
        <v>6640</v>
      </c>
      <c r="AB27" s="121">
        <f t="shared" si="2"/>
        <v>5.3648328741445761E-2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10921</v>
      </c>
      <c r="Z28" s="116">
        <v>10792</v>
      </c>
      <c r="AB28" s="121">
        <f t="shared" si="2"/>
        <v>8.7194693340012439E-2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7172</v>
      </c>
      <c r="Z29" s="116">
        <v>8102</v>
      </c>
      <c r="AB29" s="121">
        <f t="shared" si="2"/>
        <v>6.5460656545661675E-2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9931</v>
      </c>
      <c r="Z30" s="116">
        <v>9704</v>
      </c>
      <c r="AB30" s="121">
        <f t="shared" si="2"/>
        <v>7.8404123811293622E-2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17542</v>
      </c>
      <c r="Z31" s="116">
        <v>18512</v>
      </c>
      <c r="AB31" s="121">
        <f t="shared" si="2"/>
        <v>0.14956895506952467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2048</v>
      </c>
      <c r="Z32" s="116">
        <v>2111</v>
      </c>
      <c r="AB32" s="121">
        <f t="shared" si="2"/>
        <v>1.7055967164637347E-2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4723</v>
      </c>
      <c r="Z33" s="116">
        <v>4968</v>
      </c>
      <c r="AB33" s="121">
        <f t="shared" si="2"/>
        <v>4.0139291745105804E-2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122798</v>
      </c>
      <c r="Z34" s="124">
        <v>123769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77951</v>
      </c>
      <c r="AB37" s="136">
        <f>Z37/Z40*100</f>
        <v>85.537303442297357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13180</v>
      </c>
      <c r="AB38" s="136">
        <f>Z38/Z40*100</f>
        <v>14.462696557702648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91131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30</v>
      </c>
      <c r="X44" s="116">
        <v>29</v>
      </c>
      <c r="Y44" s="116">
        <v>45</v>
      </c>
      <c r="Z44" s="116">
        <v>37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984</v>
      </c>
      <c r="X45" s="116">
        <v>983</v>
      </c>
      <c r="Y45" s="116">
        <v>1052</v>
      </c>
      <c r="Z45" s="116">
        <v>1125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3270</v>
      </c>
      <c r="X46" s="116">
        <v>3358</v>
      </c>
      <c r="Y46" s="116">
        <v>3465</v>
      </c>
      <c r="Z46" s="116">
        <v>3515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5362</v>
      </c>
      <c r="X47" s="116">
        <v>5472</v>
      </c>
      <c r="Y47" s="116">
        <v>5662</v>
      </c>
      <c r="Z47" s="116">
        <v>5577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6672</v>
      </c>
      <c r="X48" s="116">
        <v>6979</v>
      </c>
      <c r="Y48" s="116">
        <v>7074</v>
      </c>
      <c r="Z48" s="116">
        <v>7019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Onkaparinga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6879</v>
      </c>
      <c r="X49" s="116">
        <v>7154</v>
      </c>
      <c r="Y49" s="116">
        <v>7178</v>
      </c>
      <c r="Z49" s="116">
        <v>7142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6067</v>
      </c>
      <c r="X50" s="116">
        <v>6212</v>
      </c>
      <c r="Y50" s="116">
        <v>6620</v>
      </c>
      <c r="Z50" s="116">
        <v>6777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6301</v>
      </c>
      <c r="X51" s="116">
        <v>6223</v>
      </c>
      <c r="Y51" s="116">
        <v>6232</v>
      </c>
      <c r="Z51" s="116">
        <v>6177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6111</v>
      </c>
      <c r="X52" s="116">
        <v>6328</v>
      </c>
      <c r="Y52" s="116">
        <v>6529</v>
      </c>
      <c r="Z52" s="116">
        <v>6431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5716</v>
      </c>
      <c r="X53" s="116">
        <v>5730</v>
      </c>
      <c r="Y53" s="116">
        <v>5882</v>
      </c>
      <c r="Z53" s="116">
        <v>5860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5015</v>
      </c>
      <c r="X54" s="116">
        <v>5195</v>
      </c>
      <c r="Y54" s="116">
        <v>5400</v>
      </c>
      <c r="Z54" s="116">
        <v>5376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3884</v>
      </c>
      <c r="X55" s="116">
        <v>3951</v>
      </c>
      <c r="Y55" s="116">
        <v>4071</v>
      </c>
      <c r="Z55" s="116">
        <v>4085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1907</v>
      </c>
      <c r="X56" s="116">
        <v>1954</v>
      </c>
      <c r="Y56" s="116">
        <v>2037</v>
      </c>
      <c r="Z56" s="116">
        <v>2056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535</v>
      </c>
      <c r="X57" s="116">
        <v>669</v>
      </c>
      <c r="Y57" s="116">
        <v>752</v>
      </c>
      <c r="Z57" s="116">
        <v>756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179</v>
      </c>
      <c r="X58" s="116">
        <v>190</v>
      </c>
      <c r="Y58" s="116">
        <v>227</v>
      </c>
      <c r="Z58" s="116">
        <v>219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101</v>
      </c>
      <c r="X59" s="116">
        <v>95</v>
      </c>
      <c r="Y59" s="116">
        <v>101</v>
      </c>
      <c r="Z59" s="116">
        <v>90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70</v>
      </c>
      <c r="X60" s="116">
        <v>60</v>
      </c>
      <c r="Y60" s="116">
        <v>62</v>
      </c>
      <c r="Z60" s="116">
        <v>60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59080</v>
      </c>
      <c r="X61" s="116">
        <v>60583</v>
      </c>
      <c r="Y61" s="116">
        <v>62410</v>
      </c>
      <c r="Z61" s="116">
        <v>62306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45</v>
      </c>
      <c r="X63" s="116">
        <v>41</v>
      </c>
      <c r="Y63" s="116">
        <v>54</v>
      </c>
      <c r="Z63" s="116">
        <v>53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Onkaparinga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1266</v>
      </c>
      <c r="X64" s="116">
        <v>1263</v>
      </c>
      <c r="Y64" s="116">
        <v>1297</v>
      </c>
      <c r="Z64" s="116">
        <v>1391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3709</v>
      </c>
      <c r="X65" s="116">
        <v>3792</v>
      </c>
      <c r="Y65" s="116">
        <v>4006</v>
      </c>
      <c r="Z65" s="116">
        <v>3967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5442</v>
      </c>
      <c r="X66" s="116">
        <v>5663</v>
      </c>
      <c r="Y66" s="116">
        <v>5808</v>
      </c>
      <c r="Z66" s="116">
        <v>5998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5968</v>
      </c>
      <c r="X67" s="116">
        <v>6208</v>
      </c>
      <c r="Y67" s="116">
        <v>6580</v>
      </c>
      <c r="Z67" s="116">
        <v>6725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6015</v>
      </c>
      <c r="X68" s="116">
        <v>6142</v>
      </c>
      <c r="Y68" s="116">
        <v>6303</v>
      </c>
      <c r="Z68" s="116">
        <v>6348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5534</v>
      </c>
      <c r="X69" s="116">
        <v>5694</v>
      </c>
      <c r="Y69" s="116">
        <v>5926</v>
      </c>
      <c r="Z69" s="116">
        <v>6217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5725</v>
      </c>
      <c r="X70" s="116">
        <v>5735</v>
      </c>
      <c r="Y70" s="116">
        <v>6008</v>
      </c>
      <c r="Z70" s="116">
        <v>6053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6168</v>
      </c>
      <c r="X71" s="116">
        <v>6339</v>
      </c>
      <c r="Y71" s="116">
        <v>6426</v>
      </c>
      <c r="Z71" s="116">
        <v>6359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5826</v>
      </c>
      <c r="X72" s="116">
        <v>5907</v>
      </c>
      <c r="Y72" s="116">
        <v>6110</v>
      </c>
      <c r="Z72" s="116">
        <v>6168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5261</v>
      </c>
      <c r="X73" s="116">
        <v>5341</v>
      </c>
      <c r="Y73" s="116">
        <v>5474</v>
      </c>
      <c r="Z73" s="116">
        <v>5531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3494</v>
      </c>
      <c r="X74" s="116">
        <v>3703</v>
      </c>
      <c r="Y74" s="116">
        <v>3869</v>
      </c>
      <c r="Z74" s="116">
        <v>4020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1484</v>
      </c>
      <c r="X75" s="116">
        <v>1516</v>
      </c>
      <c r="Y75" s="116">
        <v>1602</v>
      </c>
      <c r="Z75" s="116">
        <v>1730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396</v>
      </c>
      <c r="X76" s="116">
        <v>463</v>
      </c>
      <c r="Y76" s="116">
        <v>515</v>
      </c>
      <c r="Z76" s="116">
        <v>557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162</v>
      </c>
      <c r="X77" s="116">
        <v>178</v>
      </c>
      <c r="Y77" s="116">
        <v>201</v>
      </c>
      <c r="Z77" s="116">
        <v>174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84</v>
      </c>
      <c r="X78" s="116">
        <v>87</v>
      </c>
      <c r="Y78" s="116">
        <v>95</v>
      </c>
      <c r="Z78" s="116">
        <v>86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90</v>
      </c>
      <c r="X79" s="116">
        <v>79</v>
      </c>
      <c r="Y79" s="116">
        <v>75</v>
      </c>
      <c r="Z79" s="116">
        <v>71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56673</v>
      </c>
      <c r="X80" s="116">
        <v>58151</v>
      </c>
      <c r="Y80" s="116">
        <v>60387</v>
      </c>
      <c r="Z80" s="116">
        <v>61461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Onkaparinga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4484</v>
      </c>
      <c r="X83" s="116">
        <v>4659</v>
      </c>
      <c r="Y83" s="116">
        <v>4825</v>
      </c>
      <c r="Z83" s="116">
        <v>4825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4810</v>
      </c>
      <c r="X84" s="116">
        <v>4895</v>
      </c>
      <c r="Y84" s="116">
        <v>5076</v>
      </c>
      <c r="Z84" s="116">
        <v>5237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123,767</v>
      </c>
      <c r="D85" s="98">
        <f t="shared" ref="D85:D90" si="4">AD4</f>
        <v>7.891007996872812E-3</v>
      </c>
      <c r="E85" s="99">
        <f t="shared" ref="E85:E90" si="5">AD4</f>
        <v>7.891007996872812E-3</v>
      </c>
      <c r="F85" s="98">
        <f t="shared" ref="F85:F90" si="6">AF4</f>
        <v>5.5033202342491316E-2</v>
      </c>
      <c r="G85" s="99">
        <f t="shared" ref="G85:G90" si="7">AF4</f>
        <v>5.5033202342491316E-2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9239</v>
      </c>
      <c r="X85" s="116">
        <v>9447</v>
      </c>
      <c r="Y85" s="116">
        <v>9776</v>
      </c>
      <c r="Z85" s="116">
        <v>9941</v>
      </c>
    </row>
    <row r="86" spans="1:30" ht="15" customHeight="1" x14ac:dyDescent="0.25">
      <c r="A86" s="100" t="s">
        <v>4</v>
      </c>
      <c r="B86" s="51"/>
      <c r="C86" s="101" t="str">
        <f t="shared" si="3"/>
        <v>62,311</v>
      </c>
      <c r="D86" s="98">
        <f t="shared" si="4"/>
        <v>-1.5862842493190588E-3</v>
      </c>
      <c r="E86" s="99">
        <f t="shared" si="5"/>
        <v>-1.5862842493190588E-3</v>
      </c>
      <c r="F86" s="98">
        <f t="shared" si="6"/>
        <v>3.5530885945523671E-2</v>
      </c>
      <c r="G86" s="99">
        <f t="shared" si="7"/>
        <v>3.5530885945523671E-2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2973</v>
      </c>
      <c r="X86" s="116">
        <v>3073</v>
      </c>
      <c r="Y86" s="116">
        <v>3181</v>
      </c>
      <c r="Z86" s="116">
        <v>3297</v>
      </c>
    </row>
    <row r="87" spans="1:30" ht="15" customHeight="1" x14ac:dyDescent="0.25">
      <c r="A87" s="100" t="s">
        <v>5</v>
      </c>
      <c r="B87" s="51"/>
      <c r="C87" s="101" t="str">
        <f t="shared" si="3"/>
        <v>61,462</v>
      </c>
      <c r="D87" s="98">
        <f t="shared" si="4"/>
        <v>1.7801844767913577E-2</v>
      </c>
      <c r="E87" s="99">
        <f t="shared" si="5"/>
        <v>1.7801844767913577E-2</v>
      </c>
      <c r="F87" s="98">
        <f t="shared" si="6"/>
        <v>7.5676432496762258E-2</v>
      </c>
      <c r="G87" s="99">
        <f t="shared" si="7"/>
        <v>7.5676432496762258E-2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2361</v>
      </c>
      <c r="X87" s="116">
        <v>2412</v>
      </c>
      <c r="Y87" s="116">
        <v>2443</v>
      </c>
      <c r="Z87" s="116">
        <v>2468</v>
      </c>
    </row>
    <row r="88" spans="1:30" ht="15" customHeight="1" x14ac:dyDescent="0.25">
      <c r="A88" s="51" t="s">
        <v>6</v>
      </c>
      <c r="B88" s="51"/>
      <c r="C88" s="101" t="str">
        <f t="shared" si="3"/>
        <v>91,126</v>
      </c>
      <c r="D88" s="98">
        <f t="shared" si="4"/>
        <v>9.9973399538926255E-3</v>
      </c>
      <c r="E88" s="99">
        <f t="shared" si="5"/>
        <v>9.9973399538926255E-3</v>
      </c>
      <c r="F88" s="98">
        <f t="shared" si="6"/>
        <v>4.2870222018768667E-2</v>
      </c>
      <c r="G88" s="99">
        <f t="shared" si="7"/>
        <v>4.2870222018768667E-2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2608</v>
      </c>
      <c r="X88" s="116">
        <v>2658</v>
      </c>
      <c r="Y88" s="116">
        <v>2747</v>
      </c>
      <c r="Z88" s="116">
        <v>2779</v>
      </c>
    </row>
    <row r="89" spans="1:30" ht="15" customHeight="1" x14ac:dyDescent="0.25">
      <c r="A89" s="51" t="s">
        <v>102</v>
      </c>
      <c r="B89" s="51"/>
      <c r="C89" s="101" t="str">
        <f t="shared" si="3"/>
        <v>$45,658</v>
      </c>
      <c r="D89" s="98">
        <f t="shared" si="4"/>
        <v>2.8289185345874213E-2</v>
      </c>
      <c r="E89" s="99">
        <f t="shared" si="5"/>
        <v>2.8289185345874213E-2</v>
      </c>
      <c r="F89" s="98">
        <f t="shared" si="6"/>
        <v>0.12233617996906165</v>
      </c>
      <c r="G89" s="99">
        <f t="shared" si="7"/>
        <v>0.12233617996906165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3799</v>
      </c>
      <c r="X89" s="116">
        <v>3851</v>
      </c>
      <c r="Y89" s="116">
        <v>3962</v>
      </c>
      <c r="Z89" s="116">
        <v>3963</v>
      </c>
    </row>
    <row r="90" spans="1:30" ht="15" customHeight="1" x14ac:dyDescent="0.25">
      <c r="A90" s="51" t="s">
        <v>7</v>
      </c>
      <c r="B90" s="51"/>
      <c r="C90" s="101" t="str">
        <f t="shared" si="3"/>
        <v>$4,882.0 mil</v>
      </c>
      <c r="D90" s="98">
        <f t="shared" si="4"/>
        <v>3.7196184157026968E-2</v>
      </c>
      <c r="E90" s="99">
        <f t="shared" si="5"/>
        <v>3.7196184157026968E-2</v>
      </c>
      <c r="F90" s="98">
        <f t="shared" si="6"/>
        <v>0.1560964413753767</v>
      </c>
      <c r="G90" s="99">
        <f t="shared" si="7"/>
        <v>0.1560964413753767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5129</v>
      </c>
      <c r="X90" s="116">
        <v>5346</v>
      </c>
      <c r="Y90" s="116">
        <v>5581</v>
      </c>
      <c r="Z90" s="116">
        <v>5677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44795</v>
      </c>
      <c r="X91" s="116">
        <v>45325</v>
      </c>
      <c r="Y91" s="116">
        <v>46107</v>
      </c>
      <c r="Z91" s="116">
        <v>46383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3073</v>
      </c>
      <c r="X93" s="116">
        <v>3307</v>
      </c>
      <c r="Y93" s="116">
        <v>3565</v>
      </c>
      <c r="Z93" s="116">
        <v>3668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7456</v>
      </c>
      <c r="X94" s="116">
        <v>7663</v>
      </c>
      <c r="Y94" s="116">
        <v>7945</v>
      </c>
      <c r="Z94" s="116">
        <v>8186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1544</v>
      </c>
      <c r="X95" s="116">
        <v>1542</v>
      </c>
      <c r="Y95" s="116">
        <v>1677</v>
      </c>
      <c r="Z95" s="116">
        <v>1727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7559</v>
      </c>
      <c r="X96" s="116">
        <v>7991</v>
      </c>
      <c r="Y96" s="116">
        <v>8403</v>
      </c>
      <c r="Z96" s="116">
        <v>8779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8000</v>
      </c>
      <c r="X97" s="116">
        <v>8494</v>
      </c>
      <c r="Y97" s="116">
        <v>8573</v>
      </c>
      <c r="Z97" s="116">
        <v>8529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4977</v>
      </c>
      <c r="X98" s="116">
        <v>4954</v>
      </c>
      <c r="Y98" s="116">
        <v>5132</v>
      </c>
      <c r="Z98" s="116">
        <v>5146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280</v>
      </c>
      <c r="X99" s="116">
        <v>282</v>
      </c>
      <c r="Y99" s="116">
        <v>294</v>
      </c>
      <c r="Z99" s="116">
        <v>334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2282</v>
      </c>
      <c r="X100" s="116">
        <v>2383</v>
      </c>
      <c r="Y100" s="116">
        <v>2527</v>
      </c>
      <c r="Z100" s="116">
        <v>2604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42505</v>
      </c>
      <c r="X101" s="116">
        <v>43009</v>
      </c>
      <c r="Y101" s="116">
        <v>44116</v>
      </c>
      <c r="Z101" s="116">
        <v>44743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85021</v>
      </c>
      <c r="X104" s="116">
        <v>89278</v>
      </c>
      <c r="Y104" s="116">
        <v>92131</v>
      </c>
      <c r="Z104" s="116">
        <v>93331</v>
      </c>
      <c r="AB104" s="113" t="str">
        <f>TEXT(Z104,"###,###")</f>
        <v>93,331</v>
      </c>
      <c r="AD104" s="134">
        <f>Z104/($Z$4)*100</f>
        <v>75.408630733555796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20589</v>
      </c>
      <c r="X105" s="116">
        <v>20855</v>
      </c>
      <c r="Y105" s="116">
        <v>21291</v>
      </c>
      <c r="Z105" s="116">
        <v>21635</v>
      </c>
      <c r="AB105" s="113" t="str">
        <f>TEXT(Z105,"###,###")</f>
        <v>21,635</v>
      </c>
      <c r="AD105" s="134">
        <f>Z105/($Z$4)*100</f>
        <v>17.480426931249848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105610</v>
      </c>
      <c r="X106" s="124">
        <v>110133</v>
      </c>
      <c r="Y106" s="124">
        <v>113422</v>
      </c>
      <c r="Z106" s="124">
        <v>114966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13906</v>
      </c>
      <c r="X108" s="116">
        <v>15353</v>
      </c>
      <c r="Y108" s="116">
        <v>18141</v>
      </c>
      <c r="Z108" s="116">
        <v>15559</v>
      </c>
      <c r="AB108" s="113" t="str">
        <f>TEXT(Z108,"###,###")</f>
        <v>15,559</v>
      </c>
      <c r="AD108" s="134">
        <f>Z108/($Z$4)*100</f>
        <v>12.571202339880582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15718</v>
      </c>
      <c r="X109" s="116">
        <v>17172</v>
      </c>
      <c r="Y109" s="116">
        <v>17039</v>
      </c>
      <c r="Z109" s="116">
        <v>17152</v>
      </c>
      <c r="AB109" s="113" t="str">
        <f>TEXT(Z109,"###,###")</f>
        <v>17,152</v>
      </c>
      <c r="AD109" s="134">
        <f>Z109/($Z$4)*100</f>
        <v>13.85829825397723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23945</v>
      </c>
      <c r="X110" s="116">
        <v>24029</v>
      </c>
      <c r="Y110" s="116">
        <v>24642</v>
      </c>
      <c r="Z110" s="116">
        <v>26145</v>
      </c>
      <c r="AB110" s="113" t="str">
        <f>TEXT(Z110,"###,###")</f>
        <v>26,145</v>
      </c>
      <c r="AD110" s="134">
        <f>Z110/($Z$4)*100</f>
        <v>21.124370793507154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52041</v>
      </c>
      <c r="X111" s="116">
        <v>53579</v>
      </c>
      <c r="Y111" s="116">
        <v>53600</v>
      </c>
      <c r="Z111" s="116">
        <v>56120</v>
      </c>
      <c r="AB111" s="113" t="str">
        <f>TEXT(Z111,"###,###")</f>
        <v>56,120</v>
      </c>
      <c r="AD111" s="134">
        <f>Z111/($Z$4)*100</f>
        <v>45.343265975583151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115753</v>
      </c>
      <c r="X112" s="116">
        <v>118734</v>
      </c>
      <c r="Y112" s="116">
        <v>122798</v>
      </c>
      <c r="Z112" s="116">
        <v>123768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44.19</v>
      </c>
      <c r="W118" s="135">
        <v>42.31</v>
      </c>
      <c r="X118" s="135">
        <v>41.42</v>
      </c>
      <c r="Y118" s="135">
        <v>41.49</v>
      </c>
      <c r="Z118" s="135">
        <v>41.43</v>
      </c>
      <c r="AB118" s="113" t="str">
        <f>TEXT(Z118,"##.0")</f>
        <v>41.4</v>
      </c>
    </row>
    <row r="120" spans="19:32" x14ac:dyDescent="0.25">
      <c r="S120" s="105" t="s">
        <v>104</v>
      </c>
      <c r="T120" s="116"/>
      <c r="U120" s="116"/>
      <c r="V120" s="116">
        <v>75939</v>
      </c>
      <c r="W120" s="116">
        <v>75553</v>
      </c>
      <c r="X120" s="116">
        <v>76313</v>
      </c>
      <c r="Y120" s="116">
        <v>77972</v>
      </c>
      <c r="Z120" s="116">
        <v>78785</v>
      </c>
      <c r="AB120" s="113" t="str">
        <f>TEXT(Z120,"###,###")</f>
        <v>78,785</v>
      </c>
    </row>
    <row r="121" spans="19:32" x14ac:dyDescent="0.25">
      <c r="S121" s="105" t="s">
        <v>105</v>
      </c>
      <c r="T121" s="116"/>
      <c r="U121" s="116"/>
      <c r="V121" s="116">
        <v>6560</v>
      </c>
      <c r="W121" s="116">
        <v>6723</v>
      </c>
      <c r="X121" s="116">
        <v>6752</v>
      </c>
      <c r="Y121" s="116">
        <v>6805</v>
      </c>
      <c r="Z121" s="116">
        <v>6816</v>
      </c>
      <c r="AB121" s="113" t="str">
        <f>TEXT(Z121,"###,###")</f>
        <v>6,816</v>
      </c>
    </row>
    <row r="122" spans="19:32" x14ac:dyDescent="0.25">
      <c r="S122" s="105" t="s">
        <v>106</v>
      </c>
      <c r="T122" s="116"/>
      <c r="U122" s="116"/>
      <c r="V122" s="116">
        <v>4884</v>
      </c>
      <c r="W122" s="116">
        <v>5019</v>
      </c>
      <c r="X122" s="116">
        <v>5269</v>
      </c>
      <c r="Y122" s="116">
        <v>5447</v>
      </c>
      <c r="Z122" s="116">
        <v>5516</v>
      </c>
      <c r="AB122" s="113" t="str">
        <f>TEXT(Z122,"###,###")</f>
        <v>5,516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80823</v>
      </c>
      <c r="W124" s="116">
        <v>80572</v>
      </c>
      <c r="X124" s="116">
        <v>81582</v>
      </c>
      <c r="Y124" s="116">
        <v>83419</v>
      </c>
      <c r="Z124" s="116">
        <v>84301</v>
      </c>
      <c r="AB124" s="113" t="str">
        <f>TEXT(Z124,"###,###")</f>
        <v>84,301</v>
      </c>
      <c r="AD124" s="131">
        <f>Z124/$Z$7*100</f>
        <v>92.510370256567825</v>
      </c>
    </row>
    <row r="125" spans="19:32" x14ac:dyDescent="0.25">
      <c r="S125" s="105" t="s">
        <v>108</v>
      </c>
      <c r="T125" s="116"/>
      <c r="U125" s="116"/>
      <c r="V125" s="116">
        <v>11444</v>
      </c>
      <c r="W125" s="116">
        <v>11742</v>
      </c>
      <c r="X125" s="116">
        <v>12021</v>
      </c>
      <c r="Y125" s="116">
        <v>12252</v>
      </c>
      <c r="Z125" s="116">
        <v>12332</v>
      </c>
      <c r="AB125" s="113" t="str">
        <f>TEXT(Z125,"###,###")</f>
        <v>12,332</v>
      </c>
      <c r="AD125" s="131">
        <f>Z125/$Z$7*100</f>
        <v>13.532910475605206</v>
      </c>
    </row>
    <row r="127" spans="19:32" x14ac:dyDescent="0.25">
      <c r="S127" s="105" t="s">
        <v>109</v>
      </c>
      <c r="T127" s="116"/>
      <c r="U127" s="116"/>
      <c r="V127" s="116">
        <v>45159</v>
      </c>
      <c r="W127" s="116">
        <v>44795</v>
      </c>
      <c r="X127" s="116">
        <v>45325</v>
      </c>
      <c r="Y127" s="116">
        <v>46107</v>
      </c>
      <c r="Z127" s="116">
        <v>46380</v>
      </c>
      <c r="AB127" s="113" t="str">
        <f>TEXT(Z127,"###,###")</f>
        <v>46,380</v>
      </c>
      <c r="AD127" s="131">
        <f>Z127/$Z$7*100</f>
        <v>50.896560805917076</v>
      </c>
    </row>
    <row r="128" spans="19:32" x14ac:dyDescent="0.25">
      <c r="S128" s="105" t="s">
        <v>110</v>
      </c>
      <c r="T128" s="116"/>
      <c r="U128" s="116"/>
      <c r="V128" s="116">
        <v>42221</v>
      </c>
      <c r="W128" s="116">
        <v>42505</v>
      </c>
      <c r="X128" s="116">
        <v>43009</v>
      </c>
      <c r="Y128" s="116">
        <v>44116</v>
      </c>
      <c r="Z128" s="116">
        <v>44743</v>
      </c>
      <c r="AB128" s="113" t="str">
        <f>TEXT(Z128,"###,###")</f>
        <v>44,743</v>
      </c>
      <c r="AD128" s="131">
        <f>Z128/$Z$7*100</f>
        <v>49.100147049140752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B46B121-5BAC-4E69-94E2-A0307F4C5C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C2310C14-6892-4F80-AB74-4BA3E86884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5B06D71B-E72D-4BE5-8B9B-556D8855D8B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9C141E1A-5735-4288-80C0-117E30E02F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6955E-4713-49F4-90FA-82B2FA5B0BB7}">
  <sheetPr codeName="Sheet10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Orroroo/Carrieton</v>
      </c>
      <c r="T1" s="103"/>
      <c r="U1" s="103"/>
      <c r="V1" s="103"/>
      <c r="W1" s="103"/>
      <c r="X1" s="103"/>
      <c r="Y1" s="104" t="str">
        <f>Y3</f>
        <v>10.43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157</v>
      </c>
      <c r="Y3" s="109" t="s">
        <v>241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10.43 Orroroo/Carrieton,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710</v>
      </c>
      <c r="W4" s="112">
        <v>587</v>
      </c>
      <c r="X4" s="112">
        <v>740</v>
      </c>
      <c r="Y4" s="112">
        <v>910</v>
      </c>
      <c r="Z4" s="112">
        <v>836</v>
      </c>
      <c r="AB4" s="113" t="str">
        <f>TEXT(Z4,"###,###")</f>
        <v>836</v>
      </c>
      <c r="AD4" s="114">
        <f>Z4/Y4-1</f>
        <v>-8.1318681318681363E-2</v>
      </c>
      <c r="AF4" s="114">
        <f>Z4/V4-1</f>
        <v>0.17746478873239435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387</v>
      </c>
      <c r="W5" s="112">
        <v>322</v>
      </c>
      <c r="X5" s="112">
        <v>416</v>
      </c>
      <c r="Y5" s="112">
        <v>543</v>
      </c>
      <c r="Z5" s="112">
        <v>480</v>
      </c>
      <c r="AB5" s="113" t="str">
        <f>TEXT(Z5,"###,###")</f>
        <v>480</v>
      </c>
      <c r="AD5" s="114">
        <f t="shared" ref="AD5:AD9" si="0">Z5/Y5-1</f>
        <v>-0.11602209944751385</v>
      </c>
      <c r="AF5" s="114">
        <f t="shared" ref="AF5:AF9" si="1">Z5/V5-1</f>
        <v>0.24031007751937983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323</v>
      </c>
      <c r="W6" s="112">
        <v>261</v>
      </c>
      <c r="X6" s="112">
        <v>324</v>
      </c>
      <c r="Y6" s="112">
        <v>364</v>
      </c>
      <c r="Z6" s="112">
        <v>353</v>
      </c>
      <c r="AB6" s="113" t="str">
        <f>TEXT(Z6,"###,###")</f>
        <v>353</v>
      </c>
      <c r="AD6" s="114">
        <f t="shared" si="0"/>
        <v>-3.0219780219780223E-2</v>
      </c>
      <c r="AF6" s="114">
        <f t="shared" si="1"/>
        <v>9.2879256965944235E-2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399</v>
      </c>
      <c r="W7" s="112">
        <v>354</v>
      </c>
      <c r="X7" s="112">
        <v>424</v>
      </c>
      <c r="Y7" s="112">
        <v>506</v>
      </c>
      <c r="Z7" s="112">
        <v>451</v>
      </c>
      <c r="AB7" s="113" t="str">
        <f>TEXT(Z7,"###,###")</f>
        <v>451</v>
      </c>
      <c r="AD7" s="114">
        <f t="shared" si="0"/>
        <v>-0.10869565217391308</v>
      </c>
      <c r="AF7" s="114">
        <f t="shared" si="1"/>
        <v>0.13032581453634084</v>
      </c>
    </row>
    <row r="8" spans="1:32" ht="17.25" customHeight="1" x14ac:dyDescent="0.25">
      <c r="A8" s="66" t="s">
        <v>13</v>
      </c>
      <c r="B8" s="67"/>
      <c r="C8" s="31"/>
      <c r="D8" s="68" t="str">
        <f>AB4</f>
        <v>836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451</v>
      </c>
      <c r="P8" s="69"/>
      <c r="S8" s="111" t="s">
        <v>87</v>
      </c>
      <c r="T8" s="112"/>
      <c r="U8" s="112"/>
      <c r="V8" s="112">
        <v>21400</v>
      </c>
      <c r="W8" s="112">
        <v>20180.5</v>
      </c>
      <c r="X8" s="112">
        <v>23480.07</v>
      </c>
      <c r="Y8" s="112">
        <v>25079</v>
      </c>
      <c r="Z8" s="112">
        <v>21757.63</v>
      </c>
      <c r="AB8" s="113" t="str">
        <f>TEXT(Z8,"$###,###")</f>
        <v>$21,758</v>
      </c>
      <c r="AD8" s="114">
        <f t="shared" si="0"/>
        <v>-0.13243630128793005</v>
      </c>
      <c r="AF8" s="114">
        <f t="shared" si="1"/>
        <v>1.6711682242990689E-2</v>
      </c>
    </row>
    <row r="9" spans="1:32" x14ac:dyDescent="0.25">
      <c r="A9" s="32" t="s">
        <v>15</v>
      </c>
      <c r="B9" s="73"/>
      <c r="C9" s="74"/>
      <c r="D9" s="75">
        <f>AD104</f>
        <v>50.59808612440191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52.771618625277164</v>
      </c>
      <c r="P9" s="76" t="s">
        <v>88</v>
      </c>
      <c r="S9" s="111" t="s">
        <v>7</v>
      </c>
      <c r="T9" s="112"/>
      <c r="U9" s="112"/>
      <c r="V9" s="112">
        <v>18304381</v>
      </c>
      <c r="W9" s="112">
        <v>17131207</v>
      </c>
      <c r="X9" s="112">
        <v>20880723</v>
      </c>
      <c r="Y9" s="112">
        <v>24561786</v>
      </c>
      <c r="Z9" s="112">
        <v>17104658</v>
      </c>
      <c r="AB9" s="113" t="str">
        <f>TEXT(Z9/1000000,"$#,###.0")&amp;" mil"</f>
        <v>$17.1 mil</v>
      </c>
      <c r="AD9" s="114">
        <f t="shared" si="0"/>
        <v>-0.30360691197293221</v>
      </c>
      <c r="AF9" s="114">
        <f t="shared" si="1"/>
        <v>-6.5542942970865825E-2</v>
      </c>
    </row>
    <row r="10" spans="1:32" x14ac:dyDescent="0.25">
      <c r="A10" s="32" t="s">
        <v>18</v>
      </c>
      <c r="B10" s="73"/>
      <c r="C10" s="74"/>
      <c r="D10" s="75">
        <f>AD105</f>
        <v>18.899521531100476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48.558758314855879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77.827050997782706</v>
      </c>
      <c r="P11" s="76" t="s">
        <v>88</v>
      </c>
      <c r="S11" s="111" t="s">
        <v>30</v>
      </c>
      <c r="T11" s="116"/>
      <c r="U11" s="116"/>
      <c r="V11" s="116">
        <v>541</v>
      </c>
      <c r="W11" s="116">
        <v>438</v>
      </c>
      <c r="X11" s="116">
        <v>556</v>
      </c>
      <c r="Y11" s="116">
        <v>682</v>
      </c>
      <c r="Z11" s="116">
        <v>637</v>
      </c>
    </row>
    <row r="12" spans="1:32" ht="28.5" customHeight="1" x14ac:dyDescent="0.25">
      <c r="A12" s="32" t="s">
        <v>20</v>
      </c>
      <c r="B12" s="74"/>
      <c r="C12" s="74"/>
      <c r="D12" s="75">
        <f>AD108</f>
        <v>16.148325358851675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43.458980044345893</v>
      </c>
      <c r="P12" s="76" t="s">
        <v>88</v>
      </c>
      <c r="S12" s="111" t="s">
        <v>31</v>
      </c>
      <c r="T12" s="116"/>
      <c r="U12" s="116"/>
      <c r="V12" s="116">
        <v>165</v>
      </c>
      <c r="W12" s="116">
        <v>147</v>
      </c>
      <c r="X12" s="116">
        <v>184</v>
      </c>
      <c r="Y12" s="116">
        <v>225</v>
      </c>
      <c r="Z12" s="116">
        <v>200</v>
      </c>
    </row>
    <row r="13" spans="1:32" ht="15" customHeight="1" x14ac:dyDescent="0.25">
      <c r="A13" s="32" t="s">
        <v>21</v>
      </c>
      <c r="B13" s="74"/>
      <c r="C13" s="74"/>
      <c r="D13" s="75">
        <f>AD109</f>
        <v>18.062200956937797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44.7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13.995215311004786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20.960698689956331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21.291866028708135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79.039301310043669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245</v>
      </c>
      <c r="Z15" s="116">
        <v>243</v>
      </c>
      <c r="AB15" s="121">
        <f t="shared" ref="AB15:AB34" si="2">IF(Z15="np",0,Z15/$Z$34)</f>
        <v>0.29066985645933013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16</v>
      </c>
      <c r="Z16" s="116">
        <v>17</v>
      </c>
      <c r="AB16" s="121">
        <f t="shared" si="2"/>
        <v>2.033492822966507E-2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42</v>
      </c>
      <c r="Z17" s="116">
        <v>32</v>
      </c>
      <c r="AB17" s="121">
        <f t="shared" si="2"/>
        <v>3.8277511961722487E-2</v>
      </c>
    </row>
    <row r="18" spans="1:28" x14ac:dyDescent="0.25">
      <c r="A18" s="65" t="str">
        <f>$S$1&amp;" ("&amp;$V$2&amp;" to "&amp;$Z$2&amp;")"</f>
        <v>Orroroo/Carrieton (2014-15 to 2018-19)</v>
      </c>
      <c r="B18" s="65"/>
      <c r="C18" s="65"/>
      <c r="D18" s="65"/>
      <c r="E18" s="65"/>
      <c r="F18" s="65"/>
      <c r="G18" s="65" t="str">
        <f>$S$1&amp;" ("&amp;$V$2&amp;" to "&amp;$Z$2&amp;")"</f>
        <v>Orroroo/Carrieton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50</v>
      </c>
      <c r="Z19" s="116">
        <v>47</v>
      </c>
      <c r="AB19" s="121">
        <f t="shared" si="2"/>
        <v>5.6220095693779906E-2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16</v>
      </c>
      <c r="Z20" s="116">
        <v>15</v>
      </c>
      <c r="AB20" s="121">
        <f t="shared" si="2"/>
        <v>1.7942583732057416E-2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48</v>
      </c>
      <c r="Z21" s="116">
        <v>44</v>
      </c>
      <c r="AB21" s="121">
        <f t="shared" si="2"/>
        <v>5.2631578947368418E-2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33</v>
      </c>
      <c r="Z22" s="116">
        <v>27</v>
      </c>
      <c r="AB22" s="121">
        <f t="shared" si="2"/>
        <v>3.2296650717703351E-2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21</v>
      </c>
      <c r="Z23" s="116">
        <v>18</v>
      </c>
      <c r="AB23" s="121">
        <f t="shared" si="2"/>
        <v>2.1531100478468901E-2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5</v>
      </c>
      <c r="Z25" s="116">
        <v>4</v>
      </c>
      <c r="AB25" s="121">
        <f t="shared" si="2"/>
        <v>4.7846889952153108E-3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16</v>
      </c>
      <c r="Z26" s="116">
        <v>13</v>
      </c>
      <c r="AB26" s="121">
        <f t="shared" si="2"/>
        <v>1.555023923444976E-2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9</v>
      </c>
      <c r="Z27" s="116">
        <v>11</v>
      </c>
      <c r="AB27" s="121">
        <f t="shared" si="2"/>
        <v>1.3157894736842105E-2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29</v>
      </c>
      <c r="Z28" s="116">
        <v>28</v>
      </c>
      <c r="AB28" s="121">
        <f t="shared" si="2"/>
        <v>3.3492822966507178E-2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24</v>
      </c>
      <c r="Z29" s="116">
        <v>39</v>
      </c>
      <c r="AB29" s="121">
        <f t="shared" si="2"/>
        <v>4.6650717703349283E-2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61</v>
      </c>
      <c r="Z30" s="116">
        <v>59</v>
      </c>
      <c r="AB30" s="121">
        <f t="shared" si="2"/>
        <v>7.0574162679425831E-2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97</v>
      </c>
      <c r="Z31" s="116">
        <v>82</v>
      </c>
      <c r="AB31" s="121">
        <f t="shared" si="2"/>
        <v>9.8086124401913874E-2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7</v>
      </c>
      <c r="Z32" s="116">
        <v>6</v>
      </c>
      <c r="AB32" s="121">
        <f t="shared" si="2"/>
        <v>7.1770334928229667E-3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22</v>
      </c>
      <c r="Z33" s="116">
        <v>24</v>
      </c>
      <c r="AB33" s="121">
        <f t="shared" si="2"/>
        <v>2.8708133971291867E-2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913</v>
      </c>
      <c r="Z34" s="124">
        <v>836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362</v>
      </c>
      <c r="AB37" s="136">
        <f>Z37/Z40*100</f>
        <v>79.039301310043669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96</v>
      </c>
      <c r="AB38" s="136">
        <f>Z38/Z40*100</f>
        <v>20.960698689956331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458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7</v>
      </c>
      <c r="Y45" s="116">
        <v>18</v>
      </c>
      <c r="Z45" s="116">
        <v>16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22</v>
      </c>
      <c r="X46" s="116">
        <v>17</v>
      </c>
      <c r="Y46" s="116">
        <v>30</v>
      </c>
      <c r="Z46" s="116">
        <v>31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20</v>
      </c>
      <c r="X47" s="116">
        <v>30</v>
      </c>
      <c r="Y47" s="116">
        <v>63</v>
      </c>
      <c r="Z47" s="116">
        <v>46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31</v>
      </c>
      <c r="X48" s="116">
        <v>33</v>
      </c>
      <c r="Y48" s="116">
        <v>34</v>
      </c>
      <c r="Z48" s="116">
        <v>22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Orroroo/Carrieton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21</v>
      </c>
      <c r="X49" s="116">
        <v>42</v>
      </c>
      <c r="Y49" s="116">
        <v>41</v>
      </c>
      <c r="Z49" s="116">
        <v>51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38</v>
      </c>
      <c r="X50" s="116">
        <v>48</v>
      </c>
      <c r="Y50" s="116">
        <v>46</v>
      </c>
      <c r="Z50" s="116">
        <v>64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22</v>
      </c>
      <c r="X51" s="116">
        <v>32</v>
      </c>
      <c r="Y51" s="116">
        <v>24</v>
      </c>
      <c r="Z51" s="116">
        <v>23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22</v>
      </c>
      <c r="X52" s="116">
        <v>26</v>
      </c>
      <c r="Y52" s="116">
        <v>21</v>
      </c>
      <c r="Z52" s="116">
        <v>27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32</v>
      </c>
      <c r="X53" s="116">
        <v>35</v>
      </c>
      <c r="Y53" s="116">
        <v>28</v>
      </c>
      <c r="Z53" s="116">
        <v>27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37</v>
      </c>
      <c r="X54" s="116">
        <v>50</v>
      </c>
      <c r="Y54" s="116">
        <v>64</v>
      </c>
      <c r="Z54" s="116">
        <v>65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38</v>
      </c>
      <c r="X55" s="116">
        <v>51</v>
      </c>
      <c r="Y55" s="116">
        <v>45</v>
      </c>
      <c r="Z55" s="116">
        <v>56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17</v>
      </c>
      <c r="X56" s="116">
        <v>22</v>
      </c>
      <c r="Y56" s="116">
        <v>32</v>
      </c>
      <c r="Z56" s="116">
        <v>17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11</v>
      </c>
      <c r="X57" s="116">
        <v>11</v>
      </c>
      <c r="Y57" s="116">
        <v>9</v>
      </c>
      <c r="Z57" s="116">
        <v>10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6</v>
      </c>
      <c r="X58" s="116">
        <v>6</v>
      </c>
      <c r="Y58" s="116">
        <v>9</v>
      </c>
      <c r="Z58" s="116">
        <v>4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321</v>
      </c>
      <c r="X61" s="116">
        <v>416</v>
      </c>
      <c r="Y61" s="116">
        <v>543</v>
      </c>
      <c r="Z61" s="116">
        <v>477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Orroroo/Carrieton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5</v>
      </c>
      <c r="X64" s="116">
        <v>4</v>
      </c>
      <c r="Y64" s="116">
        <v>15</v>
      </c>
      <c r="Z64" s="116">
        <v>10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20</v>
      </c>
      <c r="X65" s="116">
        <v>6</v>
      </c>
      <c r="Y65" s="116">
        <v>21</v>
      </c>
      <c r="Z65" s="116">
        <v>14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11</v>
      </c>
      <c r="X66" s="116">
        <v>36</v>
      </c>
      <c r="Y66" s="116">
        <v>28</v>
      </c>
      <c r="Z66" s="116">
        <v>38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31</v>
      </c>
      <c r="X67" s="116">
        <v>31</v>
      </c>
      <c r="Y67" s="116">
        <v>29</v>
      </c>
      <c r="Z67" s="116">
        <v>28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19</v>
      </c>
      <c r="X68" s="116">
        <v>35</v>
      </c>
      <c r="Y68" s="116">
        <v>28</v>
      </c>
      <c r="Z68" s="116">
        <v>45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28</v>
      </c>
      <c r="X69" s="116">
        <v>22</v>
      </c>
      <c r="Y69" s="116">
        <v>27</v>
      </c>
      <c r="Z69" s="116">
        <v>33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16</v>
      </c>
      <c r="X70" s="116">
        <v>25</v>
      </c>
      <c r="Y70" s="116">
        <v>20</v>
      </c>
      <c r="Z70" s="116">
        <v>16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29</v>
      </c>
      <c r="X71" s="116">
        <v>32</v>
      </c>
      <c r="Y71" s="116">
        <v>36</v>
      </c>
      <c r="Z71" s="116">
        <v>28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29</v>
      </c>
      <c r="X72" s="116">
        <v>46</v>
      </c>
      <c r="Y72" s="116">
        <v>46</v>
      </c>
      <c r="Z72" s="116">
        <v>49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35</v>
      </c>
      <c r="X73" s="116">
        <v>37</v>
      </c>
      <c r="Y73" s="116">
        <v>38</v>
      </c>
      <c r="Z73" s="116">
        <v>35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16</v>
      </c>
      <c r="X74" s="116">
        <v>23</v>
      </c>
      <c r="Y74" s="116">
        <v>40</v>
      </c>
      <c r="Z74" s="116">
        <v>31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5</v>
      </c>
      <c r="X75" s="116">
        <v>8</v>
      </c>
      <c r="Y75" s="116">
        <v>22</v>
      </c>
      <c r="Z75" s="116">
        <v>21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6</v>
      </c>
      <c r="X76" s="116">
        <v>10</v>
      </c>
      <c r="Y76" s="116">
        <v>6</v>
      </c>
      <c r="Z76" s="116">
        <v>8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1</v>
      </c>
      <c r="Z77" s="116">
        <v>7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261</v>
      </c>
      <c r="X80" s="116">
        <v>324</v>
      </c>
      <c r="Y80" s="116">
        <v>364</v>
      </c>
      <c r="Z80" s="116">
        <v>353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Orroroo/Carrieton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14</v>
      </c>
      <c r="X83" s="116">
        <v>20</v>
      </c>
      <c r="Y83" s="116">
        <v>21</v>
      </c>
      <c r="Z83" s="116">
        <v>15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12</v>
      </c>
      <c r="X84" s="116">
        <v>13</v>
      </c>
      <c r="Y84" s="116">
        <v>21</v>
      </c>
      <c r="Z84" s="116">
        <v>18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836</v>
      </c>
      <c r="D85" s="98">
        <f t="shared" ref="D85:D90" si="4">AD4</f>
        <v>-8.1318681318681363E-2</v>
      </c>
      <c r="E85" s="99">
        <f t="shared" ref="E85:E90" si="5">AD4</f>
        <v>-8.1318681318681363E-2</v>
      </c>
      <c r="F85" s="98">
        <f t="shared" ref="F85:F90" si="6">AF4</f>
        <v>0.17746478873239435</v>
      </c>
      <c r="G85" s="99">
        <f t="shared" ref="G85:G90" si="7">AF4</f>
        <v>0.17746478873239435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35</v>
      </c>
      <c r="X85" s="116">
        <v>41</v>
      </c>
      <c r="Y85" s="116">
        <v>41</v>
      </c>
      <c r="Z85" s="116">
        <v>44</v>
      </c>
    </row>
    <row r="86" spans="1:30" ht="15" customHeight="1" x14ac:dyDescent="0.25">
      <c r="A86" s="100" t="s">
        <v>4</v>
      </c>
      <c r="B86" s="51"/>
      <c r="C86" s="101" t="str">
        <f t="shared" si="3"/>
        <v>480</v>
      </c>
      <c r="D86" s="98">
        <f t="shared" si="4"/>
        <v>-0.11602209944751385</v>
      </c>
      <c r="E86" s="99">
        <f t="shared" si="5"/>
        <v>-0.11602209944751385</v>
      </c>
      <c r="F86" s="98">
        <f t="shared" si="6"/>
        <v>0.24031007751937983</v>
      </c>
      <c r="G86" s="99">
        <f t="shared" si="7"/>
        <v>0.24031007751937983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8</v>
      </c>
      <c r="X86" s="116">
        <v>10</v>
      </c>
      <c r="Y86" s="116">
        <v>8</v>
      </c>
      <c r="Z86" s="116">
        <v>9</v>
      </c>
    </row>
    <row r="87" spans="1:30" ht="15" customHeight="1" x14ac:dyDescent="0.25">
      <c r="A87" s="100" t="s">
        <v>5</v>
      </c>
      <c r="B87" s="51"/>
      <c r="C87" s="101" t="str">
        <f t="shared" si="3"/>
        <v>353</v>
      </c>
      <c r="D87" s="98">
        <f t="shared" si="4"/>
        <v>-3.0219780219780223E-2</v>
      </c>
      <c r="E87" s="99">
        <f t="shared" si="5"/>
        <v>-3.0219780219780223E-2</v>
      </c>
      <c r="F87" s="98">
        <f t="shared" si="6"/>
        <v>9.2879256965944235E-2</v>
      </c>
      <c r="G87" s="99">
        <f t="shared" si="7"/>
        <v>9.2879256965944235E-2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0</v>
      </c>
      <c r="X87" s="116">
        <v>0</v>
      </c>
      <c r="Y87" s="116">
        <v>0</v>
      </c>
      <c r="Z87" s="116">
        <v>0</v>
      </c>
    </row>
    <row r="88" spans="1:30" ht="15" customHeight="1" x14ac:dyDescent="0.25">
      <c r="A88" s="51" t="s">
        <v>6</v>
      </c>
      <c r="B88" s="51"/>
      <c r="C88" s="101" t="str">
        <f t="shared" si="3"/>
        <v>451</v>
      </c>
      <c r="D88" s="98">
        <f t="shared" si="4"/>
        <v>-0.10869565217391308</v>
      </c>
      <c r="E88" s="99">
        <f t="shared" si="5"/>
        <v>-0.10869565217391308</v>
      </c>
      <c r="F88" s="98">
        <f t="shared" si="6"/>
        <v>0.13032581453634084</v>
      </c>
      <c r="G88" s="99">
        <f t="shared" si="7"/>
        <v>0.13032581453634084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6</v>
      </c>
      <c r="X88" s="116">
        <v>7</v>
      </c>
      <c r="Y88" s="116">
        <v>11</v>
      </c>
      <c r="Z88" s="116">
        <v>5</v>
      </c>
    </row>
    <row r="89" spans="1:30" ht="15" customHeight="1" x14ac:dyDescent="0.25">
      <c r="A89" s="51" t="s">
        <v>102</v>
      </c>
      <c r="B89" s="51"/>
      <c r="C89" s="101" t="str">
        <f t="shared" si="3"/>
        <v>$21,758</v>
      </c>
      <c r="D89" s="98">
        <f t="shared" si="4"/>
        <v>-0.13243630128793005</v>
      </c>
      <c r="E89" s="99">
        <f t="shared" si="5"/>
        <v>-0.13243630128793005</v>
      </c>
      <c r="F89" s="98">
        <f t="shared" si="6"/>
        <v>1.6711682242990689E-2</v>
      </c>
      <c r="G89" s="99">
        <f t="shared" si="7"/>
        <v>1.6711682242990689E-2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16</v>
      </c>
      <c r="X89" s="116">
        <v>16</v>
      </c>
      <c r="Y89" s="116">
        <v>17</v>
      </c>
      <c r="Z89" s="116">
        <v>12</v>
      </c>
    </row>
    <row r="90" spans="1:30" ht="15" customHeight="1" x14ac:dyDescent="0.25">
      <c r="A90" s="51" t="s">
        <v>7</v>
      </c>
      <c r="B90" s="51"/>
      <c r="C90" s="101" t="str">
        <f t="shared" si="3"/>
        <v>$17.1 mil</v>
      </c>
      <c r="D90" s="98">
        <f t="shared" si="4"/>
        <v>-0.30360691197293221</v>
      </c>
      <c r="E90" s="99">
        <f t="shared" si="5"/>
        <v>-0.30360691197293221</v>
      </c>
      <c r="F90" s="98">
        <f t="shared" si="6"/>
        <v>-6.5542942970865825E-2</v>
      </c>
      <c r="G90" s="99">
        <f t="shared" si="7"/>
        <v>-6.5542942970865825E-2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29</v>
      </c>
      <c r="X90" s="116">
        <v>36</v>
      </c>
      <c r="Y90" s="116">
        <v>43</v>
      </c>
      <c r="Z90" s="116">
        <v>35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186</v>
      </c>
      <c r="X91" s="116">
        <v>220</v>
      </c>
      <c r="Y91" s="116">
        <v>266</v>
      </c>
      <c r="Z91" s="116">
        <v>236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4</v>
      </c>
      <c r="X93" s="116">
        <v>11</v>
      </c>
      <c r="Y93" s="116">
        <v>16</v>
      </c>
      <c r="Z93" s="116">
        <v>13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42</v>
      </c>
      <c r="X94" s="116">
        <v>46</v>
      </c>
      <c r="Y94" s="116">
        <v>62</v>
      </c>
      <c r="Z94" s="116">
        <v>60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0</v>
      </c>
      <c r="X95" s="116">
        <v>3</v>
      </c>
      <c r="Y95" s="116">
        <v>3</v>
      </c>
      <c r="Z95" s="116">
        <v>6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27</v>
      </c>
      <c r="X96" s="116">
        <v>32</v>
      </c>
      <c r="Y96" s="116">
        <v>32</v>
      </c>
      <c r="Z96" s="116">
        <v>33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19</v>
      </c>
      <c r="X97" s="116">
        <v>20</v>
      </c>
      <c r="Y97" s="116">
        <v>24</v>
      </c>
      <c r="Z97" s="116">
        <v>21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8</v>
      </c>
      <c r="X98" s="116">
        <v>8</v>
      </c>
      <c r="Y98" s="116">
        <v>9</v>
      </c>
      <c r="Z98" s="116">
        <v>14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21</v>
      </c>
      <c r="X100" s="116">
        <v>24</v>
      </c>
      <c r="Y100" s="116">
        <v>17</v>
      </c>
      <c r="Z100" s="116">
        <v>13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171</v>
      </c>
      <c r="X101" s="116">
        <v>204</v>
      </c>
      <c r="Y101" s="116">
        <v>242</v>
      </c>
      <c r="Z101" s="116">
        <v>216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293</v>
      </c>
      <c r="X104" s="116">
        <v>403</v>
      </c>
      <c r="Y104" s="116">
        <v>454</v>
      </c>
      <c r="Z104" s="116">
        <v>423</v>
      </c>
      <c r="AB104" s="113" t="str">
        <f>TEXT(Z104,"###,###")</f>
        <v>423</v>
      </c>
      <c r="AD104" s="134">
        <f>Z104/($Z$4)*100</f>
        <v>50.59808612440191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132</v>
      </c>
      <c r="X105" s="116">
        <v>154</v>
      </c>
      <c r="Y105" s="116">
        <v>156</v>
      </c>
      <c r="Z105" s="116">
        <v>158</v>
      </c>
      <c r="AB105" s="113" t="str">
        <f>TEXT(Z105,"###,###")</f>
        <v>158</v>
      </c>
      <c r="AD105" s="134">
        <f>Z105/($Z$4)*100</f>
        <v>18.899521531100476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425</v>
      </c>
      <c r="X106" s="124">
        <v>557</v>
      </c>
      <c r="Y106" s="124">
        <v>610</v>
      </c>
      <c r="Z106" s="124">
        <v>581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125</v>
      </c>
      <c r="X108" s="116">
        <v>163</v>
      </c>
      <c r="Y108" s="116">
        <v>190</v>
      </c>
      <c r="Z108" s="116">
        <v>135</v>
      </c>
      <c r="AB108" s="113" t="str">
        <f>TEXT(Z108,"###,###")</f>
        <v>135</v>
      </c>
      <c r="AD108" s="134">
        <f>Z108/($Z$4)*100</f>
        <v>16.148325358851675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67</v>
      </c>
      <c r="X109" s="116">
        <v>120</v>
      </c>
      <c r="Y109" s="116">
        <v>134</v>
      </c>
      <c r="Z109" s="116">
        <v>151</v>
      </c>
      <c r="AB109" s="113" t="str">
        <f>TEXT(Z109,"###,###")</f>
        <v>151</v>
      </c>
      <c r="AD109" s="134">
        <f>Z109/($Z$4)*100</f>
        <v>18.062200956937797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81</v>
      </c>
      <c r="X110" s="116">
        <v>89</v>
      </c>
      <c r="Y110" s="116">
        <v>89</v>
      </c>
      <c r="Z110" s="116">
        <v>117</v>
      </c>
      <c r="AB110" s="113" t="str">
        <f>TEXT(Z110,"###,###")</f>
        <v>117</v>
      </c>
      <c r="AD110" s="134">
        <f>Z110/($Z$4)*100</f>
        <v>13.995215311004786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160</v>
      </c>
      <c r="X111" s="116">
        <v>185</v>
      </c>
      <c r="Y111" s="116">
        <v>205</v>
      </c>
      <c r="Z111" s="116">
        <v>178</v>
      </c>
      <c r="AB111" s="113" t="str">
        <f>TEXT(Z111,"###,###")</f>
        <v>178</v>
      </c>
      <c r="AD111" s="134">
        <f>Z111/($Z$4)*100</f>
        <v>21.291866028708135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582</v>
      </c>
      <c r="X112" s="116">
        <v>740</v>
      </c>
      <c r="Y112" s="116">
        <v>909</v>
      </c>
      <c r="Z112" s="116">
        <v>834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45.6</v>
      </c>
      <c r="W118" s="135">
        <v>45.71</v>
      </c>
      <c r="X118" s="135">
        <v>45.01</v>
      </c>
      <c r="Y118" s="135">
        <v>45.79</v>
      </c>
      <c r="Z118" s="135">
        <v>44.74</v>
      </c>
      <c r="AB118" s="113" t="str">
        <f>TEXT(Z118,"##.0")</f>
        <v>44.7</v>
      </c>
    </row>
    <row r="120" spans="19:32" x14ac:dyDescent="0.25">
      <c r="S120" s="105" t="s">
        <v>104</v>
      </c>
      <c r="T120" s="116"/>
      <c r="U120" s="116"/>
      <c r="V120" s="116">
        <v>233</v>
      </c>
      <c r="W120" s="116">
        <v>210</v>
      </c>
      <c r="X120" s="116">
        <v>240</v>
      </c>
      <c r="Y120" s="116">
        <v>282</v>
      </c>
      <c r="Z120" s="116">
        <v>258</v>
      </c>
      <c r="AB120" s="113" t="str">
        <f>TEXT(Z120,"###,###")</f>
        <v>258</v>
      </c>
    </row>
    <row r="121" spans="19:32" x14ac:dyDescent="0.25">
      <c r="S121" s="105" t="s">
        <v>105</v>
      </c>
      <c r="T121" s="116"/>
      <c r="U121" s="116"/>
      <c r="V121" s="116">
        <v>73</v>
      </c>
      <c r="W121" s="116">
        <v>71</v>
      </c>
      <c r="X121" s="116">
        <v>83</v>
      </c>
      <c r="Y121" s="116">
        <v>123</v>
      </c>
      <c r="Z121" s="116">
        <v>103</v>
      </c>
      <c r="AB121" s="113" t="str">
        <f>TEXT(Z121,"###,###")</f>
        <v>103</v>
      </c>
    </row>
    <row r="122" spans="19:32" x14ac:dyDescent="0.25">
      <c r="S122" s="105" t="s">
        <v>106</v>
      </c>
      <c r="T122" s="116"/>
      <c r="U122" s="116"/>
      <c r="V122" s="116">
        <v>97</v>
      </c>
      <c r="W122" s="116">
        <v>78</v>
      </c>
      <c r="X122" s="116">
        <v>101</v>
      </c>
      <c r="Y122" s="116">
        <v>104</v>
      </c>
      <c r="Z122" s="116">
        <v>93</v>
      </c>
      <c r="AB122" s="113" t="str">
        <f>TEXT(Z122,"###,###")</f>
        <v>93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330</v>
      </c>
      <c r="W124" s="116">
        <v>288</v>
      </c>
      <c r="X124" s="116">
        <v>341</v>
      </c>
      <c r="Y124" s="116">
        <v>386</v>
      </c>
      <c r="Z124" s="116">
        <v>351</v>
      </c>
      <c r="AB124" s="113" t="str">
        <f>TEXT(Z124,"###,###")</f>
        <v>351</v>
      </c>
      <c r="AD124" s="131">
        <f>Z124/$Z$7*100</f>
        <v>77.827050997782706</v>
      </c>
    </row>
    <row r="125" spans="19:32" x14ac:dyDescent="0.25">
      <c r="S125" s="105" t="s">
        <v>108</v>
      </c>
      <c r="T125" s="116"/>
      <c r="U125" s="116"/>
      <c r="V125" s="116">
        <v>170</v>
      </c>
      <c r="W125" s="116">
        <v>149</v>
      </c>
      <c r="X125" s="116">
        <v>184</v>
      </c>
      <c r="Y125" s="116">
        <v>227</v>
      </c>
      <c r="Z125" s="116">
        <v>196</v>
      </c>
      <c r="AB125" s="113" t="str">
        <f>TEXT(Z125,"###,###")</f>
        <v>196</v>
      </c>
      <c r="AD125" s="131">
        <f>Z125/$Z$7*100</f>
        <v>43.458980044345893</v>
      </c>
    </row>
    <row r="127" spans="19:32" x14ac:dyDescent="0.25">
      <c r="S127" s="105" t="s">
        <v>109</v>
      </c>
      <c r="T127" s="116"/>
      <c r="U127" s="116"/>
      <c r="V127" s="116">
        <v>206</v>
      </c>
      <c r="W127" s="116">
        <v>187</v>
      </c>
      <c r="X127" s="116">
        <v>220</v>
      </c>
      <c r="Y127" s="116">
        <v>263</v>
      </c>
      <c r="Z127" s="116">
        <v>238</v>
      </c>
      <c r="AB127" s="113" t="str">
        <f>TEXT(Z127,"###,###")</f>
        <v>238</v>
      </c>
      <c r="AD127" s="131">
        <f>Z127/$Z$7*100</f>
        <v>52.771618625277164</v>
      </c>
    </row>
    <row r="128" spans="19:32" x14ac:dyDescent="0.25">
      <c r="S128" s="105" t="s">
        <v>110</v>
      </c>
      <c r="T128" s="116"/>
      <c r="U128" s="116"/>
      <c r="V128" s="116">
        <v>192</v>
      </c>
      <c r="W128" s="116">
        <v>169</v>
      </c>
      <c r="X128" s="116">
        <v>204</v>
      </c>
      <c r="Y128" s="116">
        <v>241</v>
      </c>
      <c r="Z128" s="116">
        <v>219</v>
      </c>
      <c r="AB128" s="113" t="str">
        <f>TEXT(Z128,"###,###")</f>
        <v>219</v>
      </c>
      <c r="AD128" s="131">
        <f>Z128/$Z$7*100</f>
        <v>48.558758314855879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D2F2A0D-84C5-48B6-8725-CFE4D84DA64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F433D23D-5ABE-4F24-99A9-9DA0D19FE0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EF1DA787-A0A9-42B7-8FF9-5B1551AB14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65A8EA37-75F8-414C-A097-F048A474CD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E9416-B0C9-423E-AA42-62CB2C674165}">
  <sheetPr codeName="Sheet10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Peterborough</v>
      </c>
      <c r="T1" s="103"/>
      <c r="U1" s="103"/>
      <c r="V1" s="103"/>
      <c r="W1" s="103"/>
      <c r="X1" s="103"/>
      <c r="Y1" s="104" t="str">
        <f>Y3</f>
        <v>10.44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158</v>
      </c>
      <c r="Y3" s="109" t="s">
        <v>242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10.44 Peterborough,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889</v>
      </c>
      <c r="W4" s="112">
        <v>869</v>
      </c>
      <c r="X4" s="112">
        <v>908</v>
      </c>
      <c r="Y4" s="112">
        <v>965</v>
      </c>
      <c r="Z4" s="112">
        <v>938</v>
      </c>
      <c r="AB4" s="113" t="str">
        <f>TEXT(Z4,"###,###")</f>
        <v>938</v>
      </c>
      <c r="AD4" s="114">
        <f>Z4/Y4-1</f>
        <v>-2.797927461139893E-2</v>
      </c>
      <c r="AF4" s="114">
        <f>Z4/V4-1</f>
        <v>5.5118110236220375E-2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452</v>
      </c>
      <c r="W5" s="112">
        <v>422</v>
      </c>
      <c r="X5" s="112">
        <v>483</v>
      </c>
      <c r="Y5" s="112">
        <v>533</v>
      </c>
      <c r="Z5" s="112">
        <v>515</v>
      </c>
      <c r="AB5" s="113" t="str">
        <f>TEXT(Z5,"###,###")</f>
        <v>515</v>
      </c>
      <c r="AD5" s="114">
        <f t="shared" ref="AD5:AD9" si="0">Z5/Y5-1</f>
        <v>-3.3771106941838602E-2</v>
      </c>
      <c r="AF5" s="114">
        <f t="shared" ref="AF5:AF9" si="1">Z5/V5-1</f>
        <v>0.13938053097345127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434</v>
      </c>
      <c r="W6" s="112">
        <v>448</v>
      </c>
      <c r="X6" s="112">
        <v>425</v>
      </c>
      <c r="Y6" s="112">
        <v>432</v>
      </c>
      <c r="Z6" s="112">
        <v>423</v>
      </c>
      <c r="AB6" s="113" t="str">
        <f>TEXT(Z6,"###,###")</f>
        <v>423</v>
      </c>
      <c r="AD6" s="114">
        <f t="shared" si="0"/>
        <v>-2.083333333333337E-2</v>
      </c>
      <c r="AF6" s="114">
        <f t="shared" si="1"/>
        <v>-2.5345622119815614E-2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611</v>
      </c>
      <c r="W7" s="112">
        <v>593</v>
      </c>
      <c r="X7" s="112">
        <v>603</v>
      </c>
      <c r="Y7" s="112">
        <v>637</v>
      </c>
      <c r="Z7" s="112">
        <v>617</v>
      </c>
      <c r="AB7" s="113" t="str">
        <f>TEXT(Z7,"###,###")</f>
        <v>617</v>
      </c>
      <c r="AD7" s="114">
        <f t="shared" si="0"/>
        <v>-3.1397174254317095E-2</v>
      </c>
      <c r="AF7" s="114">
        <f t="shared" si="1"/>
        <v>9.8199672667758087E-3</v>
      </c>
    </row>
    <row r="8" spans="1:32" ht="17.25" customHeight="1" x14ac:dyDescent="0.25">
      <c r="A8" s="66" t="s">
        <v>13</v>
      </c>
      <c r="B8" s="67"/>
      <c r="C8" s="31"/>
      <c r="D8" s="68" t="str">
        <f>AB4</f>
        <v>938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617</v>
      </c>
      <c r="P8" s="69"/>
      <c r="S8" s="111" t="s">
        <v>87</v>
      </c>
      <c r="T8" s="112"/>
      <c r="U8" s="112"/>
      <c r="V8" s="112">
        <v>24234</v>
      </c>
      <c r="W8" s="112">
        <v>23986.86</v>
      </c>
      <c r="X8" s="112">
        <v>23847.040000000001</v>
      </c>
      <c r="Y8" s="112">
        <v>26000</v>
      </c>
      <c r="Z8" s="112">
        <v>25624</v>
      </c>
      <c r="AB8" s="113" t="str">
        <f>TEXT(Z8,"$###,###")</f>
        <v>$25,624</v>
      </c>
      <c r="AD8" s="114">
        <f t="shared" si="0"/>
        <v>-1.4461538461538415E-2</v>
      </c>
      <c r="AF8" s="114">
        <f t="shared" si="1"/>
        <v>5.735743170751828E-2</v>
      </c>
    </row>
    <row r="9" spans="1:32" x14ac:dyDescent="0.25">
      <c r="A9" s="32" t="s">
        <v>15</v>
      </c>
      <c r="B9" s="73"/>
      <c r="C9" s="74"/>
      <c r="D9" s="75">
        <f>AD104</f>
        <v>64.285714285714292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52.836304700162074</v>
      </c>
      <c r="P9" s="76" t="s">
        <v>88</v>
      </c>
      <c r="S9" s="111" t="s">
        <v>7</v>
      </c>
      <c r="T9" s="112"/>
      <c r="U9" s="112"/>
      <c r="V9" s="112">
        <v>23118696</v>
      </c>
      <c r="W9" s="112">
        <v>23266942</v>
      </c>
      <c r="X9" s="112">
        <v>24088341</v>
      </c>
      <c r="Y9" s="112">
        <v>27488847</v>
      </c>
      <c r="Z9" s="112">
        <v>25193599</v>
      </c>
      <c r="AB9" s="113" t="str">
        <f>TEXT(Z9/1000000,"$#,###.0")&amp;" mil"</f>
        <v>$25.2 mil</v>
      </c>
      <c r="AD9" s="114">
        <f t="shared" si="0"/>
        <v>-8.3497427156548287E-2</v>
      </c>
      <c r="AF9" s="114">
        <f t="shared" si="1"/>
        <v>8.9750001470671137E-2</v>
      </c>
    </row>
    <row r="10" spans="1:32" x14ac:dyDescent="0.25">
      <c r="A10" s="32" t="s">
        <v>18</v>
      </c>
      <c r="B10" s="73"/>
      <c r="C10" s="74"/>
      <c r="D10" s="75">
        <f>AD105</f>
        <v>19.50959488272921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47.163695299837926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87.520259319286879</v>
      </c>
      <c r="P11" s="76" t="s">
        <v>88</v>
      </c>
      <c r="S11" s="111" t="s">
        <v>30</v>
      </c>
      <c r="T11" s="116"/>
      <c r="U11" s="116"/>
      <c r="V11" s="116">
        <v>758</v>
      </c>
      <c r="W11" s="116">
        <v>751</v>
      </c>
      <c r="X11" s="116">
        <v>781</v>
      </c>
      <c r="Y11" s="116">
        <v>816</v>
      </c>
      <c r="Z11" s="116">
        <v>804</v>
      </c>
    </row>
    <row r="12" spans="1:32" ht="28.5" customHeight="1" x14ac:dyDescent="0.25">
      <c r="A12" s="32" t="s">
        <v>20</v>
      </c>
      <c r="B12" s="74"/>
      <c r="C12" s="74"/>
      <c r="D12" s="75">
        <f>AD108</f>
        <v>16.950959488272922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22.042139384116695</v>
      </c>
      <c r="P12" s="76" t="s">
        <v>88</v>
      </c>
      <c r="S12" s="111" t="s">
        <v>31</v>
      </c>
      <c r="T12" s="116"/>
      <c r="U12" s="116"/>
      <c r="V12" s="116">
        <v>125</v>
      </c>
      <c r="W12" s="116">
        <v>117</v>
      </c>
      <c r="X12" s="116">
        <v>127</v>
      </c>
      <c r="Y12" s="116">
        <v>148</v>
      </c>
      <c r="Z12" s="116">
        <v>136</v>
      </c>
    </row>
    <row r="13" spans="1:32" ht="15" customHeight="1" x14ac:dyDescent="0.25">
      <c r="A13" s="32" t="s">
        <v>21</v>
      </c>
      <c r="B13" s="74"/>
      <c r="C13" s="74"/>
      <c r="D13" s="75">
        <f>AD109</f>
        <v>12.686567164179104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45.4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29.744136460554373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19.508196721311474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24.520255863539443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80.491803278688522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158</v>
      </c>
      <c r="Z15" s="116">
        <v>154</v>
      </c>
      <c r="AB15" s="121">
        <f t="shared" ref="AB15:AB34" si="2">IF(Z15="np",0,Z15/$Z$34)</f>
        <v>0.16400425985090522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17</v>
      </c>
      <c r="Z16" s="116">
        <v>9</v>
      </c>
      <c r="AB16" s="121">
        <f t="shared" si="2"/>
        <v>9.5846645367412137E-3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114</v>
      </c>
      <c r="Z17" s="116">
        <v>104</v>
      </c>
      <c r="AB17" s="121">
        <f t="shared" si="2"/>
        <v>0.11075612353567625</v>
      </c>
    </row>
    <row r="18" spans="1:28" x14ac:dyDescent="0.25">
      <c r="A18" s="65" t="str">
        <f>$S$1&amp;" ("&amp;$V$2&amp;" to "&amp;$Z$2&amp;")"</f>
        <v>Peterborough (2014-15 to 2018-19)</v>
      </c>
      <c r="B18" s="65"/>
      <c r="C18" s="65"/>
      <c r="D18" s="65"/>
      <c r="E18" s="65"/>
      <c r="F18" s="65"/>
      <c r="G18" s="65" t="str">
        <f>$S$1&amp;" ("&amp;$V$2&amp;" to "&amp;$Z$2&amp;")"</f>
        <v>Peterborough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7</v>
      </c>
      <c r="Z18" s="116">
        <v>4</v>
      </c>
      <c r="AB18" s="121">
        <f t="shared" si="2"/>
        <v>4.2598509052183178E-3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43</v>
      </c>
      <c r="Z19" s="116">
        <v>52</v>
      </c>
      <c r="AB19" s="121">
        <f t="shared" si="2"/>
        <v>5.5378061767838126E-2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15</v>
      </c>
      <c r="Z20" s="116">
        <v>10</v>
      </c>
      <c r="AB20" s="121">
        <f t="shared" si="2"/>
        <v>1.0649627263045794E-2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74</v>
      </c>
      <c r="Z21" s="116">
        <v>70</v>
      </c>
      <c r="AB21" s="121">
        <f t="shared" si="2"/>
        <v>7.454739084132056E-2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84</v>
      </c>
      <c r="Z22" s="116">
        <v>87</v>
      </c>
      <c r="AB22" s="121">
        <f t="shared" si="2"/>
        <v>9.2651757188498399E-2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38</v>
      </c>
      <c r="Z23" s="116">
        <v>35</v>
      </c>
      <c r="AB23" s="121">
        <f t="shared" si="2"/>
        <v>3.727369542066028E-2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4</v>
      </c>
      <c r="Z24" s="116">
        <v>4</v>
      </c>
      <c r="AB24" s="121">
        <f t="shared" si="2"/>
        <v>4.2598509052183178E-3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12</v>
      </c>
      <c r="Z25" s="116">
        <v>10</v>
      </c>
      <c r="AB25" s="121">
        <f t="shared" si="2"/>
        <v>1.0649627263045794E-2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8</v>
      </c>
      <c r="Z26" s="116">
        <v>8</v>
      </c>
      <c r="AB26" s="121">
        <f t="shared" si="2"/>
        <v>8.5197018104366355E-3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15</v>
      </c>
      <c r="Z27" s="116">
        <v>13</v>
      </c>
      <c r="AB27" s="121">
        <f t="shared" si="2"/>
        <v>1.3844515441959531E-2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56</v>
      </c>
      <c r="Z28" s="116">
        <v>67</v>
      </c>
      <c r="AB28" s="121">
        <f t="shared" si="2"/>
        <v>7.1352502662406822E-2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39</v>
      </c>
      <c r="Z29" s="116">
        <v>86</v>
      </c>
      <c r="AB29" s="121">
        <f t="shared" si="2"/>
        <v>9.1586794462193824E-2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45</v>
      </c>
      <c r="Z30" s="116">
        <v>61</v>
      </c>
      <c r="AB30" s="121">
        <f t="shared" si="2"/>
        <v>6.4962726304579346E-2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90</v>
      </c>
      <c r="Z31" s="116">
        <v>79</v>
      </c>
      <c r="AB31" s="121">
        <f t="shared" si="2"/>
        <v>8.4132055378061774E-2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0</v>
      </c>
      <c r="Z32" s="116">
        <v>0</v>
      </c>
      <c r="AB32" s="121">
        <f t="shared" si="2"/>
        <v>0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28</v>
      </c>
      <c r="Z33" s="116">
        <v>23</v>
      </c>
      <c r="AB33" s="121">
        <f t="shared" si="2"/>
        <v>2.4494142705005325E-2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961</v>
      </c>
      <c r="Z34" s="124">
        <v>939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491</v>
      </c>
      <c r="AB37" s="136">
        <f>Z37/Z40*100</f>
        <v>80.491803278688522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119</v>
      </c>
      <c r="AB38" s="136">
        <f>Z38/Z40*100</f>
        <v>19.508196721311474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610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9</v>
      </c>
      <c r="X45" s="116">
        <v>10</v>
      </c>
      <c r="Y45" s="116">
        <v>15</v>
      </c>
      <c r="Z45" s="116">
        <v>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29</v>
      </c>
      <c r="X46" s="116">
        <v>45</v>
      </c>
      <c r="Y46" s="116">
        <v>41</v>
      </c>
      <c r="Z46" s="116">
        <v>34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43</v>
      </c>
      <c r="X47" s="116">
        <v>41</v>
      </c>
      <c r="Y47" s="116">
        <v>46</v>
      </c>
      <c r="Z47" s="116">
        <v>50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37</v>
      </c>
      <c r="X48" s="116">
        <v>42</v>
      </c>
      <c r="Y48" s="116">
        <v>40</v>
      </c>
      <c r="Z48" s="116">
        <v>44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Peterborough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36</v>
      </c>
      <c r="X49" s="116">
        <v>41</v>
      </c>
      <c r="Y49" s="116">
        <v>33</v>
      </c>
      <c r="Z49" s="116">
        <v>50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30</v>
      </c>
      <c r="X50" s="116">
        <v>25</v>
      </c>
      <c r="Y50" s="116">
        <v>39</v>
      </c>
      <c r="Z50" s="116">
        <v>41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35</v>
      </c>
      <c r="X51" s="116">
        <v>37</v>
      </c>
      <c r="Y51" s="116">
        <v>38</v>
      </c>
      <c r="Z51" s="116">
        <v>27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40</v>
      </c>
      <c r="X52" s="116">
        <v>34</v>
      </c>
      <c r="Y52" s="116">
        <v>32</v>
      </c>
      <c r="Z52" s="116">
        <v>48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31</v>
      </c>
      <c r="X53" s="116">
        <v>48</v>
      </c>
      <c r="Y53" s="116">
        <v>53</v>
      </c>
      <c r="Z53" s="116">
        <v>53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55</v>
      </c>
      <c r="X54" s="116">
        <v>58</v>
      </c>
      <c r="Y54" s="116">
        <v>46</v>
      </c>
      <c r="Z54" s="116">
        <v>41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46</v>
      </c>
      <c r="X55" s="116">
        <v>51</v>
      </c>
      <c r="Y55" s="116">
        <v>51</v>
      </c>
      <c r="Z55" s="116">
        <v>61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20</v>
      </c>
      <c r="X56" s="116">
        <v>34</v>
      </c>
      <c r="Y56" s="116">
        <v>35</v>
      </c>
      <c r="Z56" s="116">
        <v>36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12</v>
      </c>
      <c r="X57" s="116">
        <v>14</v>
      </c>
      <c r="Y57" s="116">
        <v>18</v>
      </c>
      <c r="Z57" s="116">
        <v>13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4</v>
      </c>
      <c r="Y58" s="116">
        <v>0</v>
      </c>
      <c r="Z58" s="116">
        <v>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422</v>
      </c>
      <c r="X61" s="116">
        <v>483</v>
      </c>
      <c r="Y61" s="116">
        <v>532</v>
      </c>
      <c r="Z61" s="116">
        <v>518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Peterborough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7</v>
      </c>
      <c r="X64" s="116">
        <v>15</v>
      </c>
      <c r="Y64" s="116">
        <v>10</v>
      </c>
      <c r="Z64" s="116">
        <v>8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33</v>
      </c>
      <c r="X65" s="116">
        <v>18</v>
      </c>
      <c r="Y65" s="116">
        <v>31</v>
      </c>
      <c r="Z65" s="116">
        <v>36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28</v>
      </c>
      <c r="X66" s="116">
        <v>26</v>
      </c>
      <c r="Y66" s="116">
        <v>29</v>
      </c>
      <c r="Z66" s="116">
        <v>26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29</v>
      </c>
      <c r="X67" s="116">
        <v>24</v>
      </c>
      <c r="Y67" s="116">
        <v>20</v>
      </c>
      <c r="Z67" s="116">
        <v>32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28</v>
      </c>
      <c r="X68" s="116">
        <v>37</v>
      </c>
      <c r="Y68" s="116">
        <v>38</v>
      </c>
      <c r="Z68" s="116">
        <v>40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31</v>
      </c>
      <c r="X69" s="116">
        <v>36</v>
      </c>
      <c r="Y69" s="116">
        <v>26</v>
      </c>
      <c r="Z69" s="116">
        <v>33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28</v>
      </c>
      <c r="X70" s="116">
        <v>32</v>
      </c>
      <c r="Y70" s="116">
        <v>26</v>
      </c>
      <c r="Z70" s="116">
        <v>32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53</v>
      </c>
      <c r="X71" s="116">
        <v>41</v>
      </c>
      <c r="Y71" s="116">
        <v>42</v>
      </c>
      <c r="Z71" s="116">
        <v>46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42</v>
      </c>
      <c r="X72" s="116">
        <v>46</v>
      </c>
      <c r="Y72" s="116">
        <v>47</v>
      </c>
      <c r="Z72" s="116">
        <v>30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89</v>
      </c>
      <c r="X73" s="116">
        <v>76</v>
      </c>
      <c r="Y73" s="116">
        <v>67</v>
      </c>
      <c r="Z73" s="116">
        <v>70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45</v>
      </c>
      <c r="X74" s="116">
        <v>46</v>
      </c>
      <c r="Y74" s="116">
        <v>51</v>
      </c>
      <c r="Z74" s="116">
        <v>49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16</v>
      </c>
      <c r="X75" s="116">
        <v>21</v>
      </c>
      <c r="Y75" s="116">
        <v>16</v>
      </c>
      <c r="Z75" s="116">
        <v>21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6</v>
      </c>
      <c r="Z76" s="116">
        <v>7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3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450</v>
      </c>
      <c r="X80" s="116">
        <v>425</v>
      </c>
      <c r="Y80" s="116">
        <v>432</v>
      </c>
      <c r="Z80" s="116">
        <v>420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Peterborough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11</v>
      </c>
      <c r="X83" s="116">
        <v>14</v>
      </c>
      <c r="Y83" s="116">
        <v>13</v>
      </c>
      <c r="Z83" s="116">
        <v>17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13</v>
      </c>
      <c r="X84" s="116">
        <v>6</v>
      </c>
      <c r="Y84" s="116">
        <v>10</v>
      </c>
      <c r="Z84" s="116">
        <v>12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938</v>
      </c>
      <c r="D85" s="98">
        <f t="shared" ref="D85:D90" si="4">AD4</f>
        <v>-2.797927461139893E-2</v>
      </c>
      <c r="E85" s="99">
        <f t="shared" ref="E85:E90" si="5">AD4</f>
        <v>-2.797927461139893E-2</v>
      </c>
      <c r="F85" s="98">
        <f t="shared" ref="F85:F90" si="6">AF4</f>
        <v>5.5118110236220375E-2</v>
      </c>
      <c r="G85" s="99">
        <f t="shared" ref="G85:G90" si="7">AF4</f>
        <v>5.5118110236220375E-2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38</v>
      </c>
      <c r="X85" s="116">
        <v>40</v>
      </c>
      <c r="Y85" s="116">
        <v>42</v>
      </c>
      <c r="Z85" s="116">
        <v>48</v>
      </c>
    </row>
    <row r="86" spans="1:30" ht="15" customHeight="1" x14ac:dyDescent="0.25">
      <c r="A86" s="100" t="s">
        <v>4</v>
      </c>
      <c r="B86" s="51"/>
      <c r="C86" s="101" t="str">
        <f t="shared" si="3"/>
        <v>515</v>
      </c>
      <c r="D86" s="98">
        <f t="shared" si="4"/>
        <v>-3.3771106941838602E-2</v>
      </c>
      <c r="E86" s="99">
        <f t="shared" si="5"/>
        <v>-3.3771106941838602E-2</v>
      </c>
      <c r="F86" s="98">
        <f t="shared" si="6"/>
        <v>0.13938053097345127</v>
      </c>
      <c r="G86" s="99">
        <f t="shared" si="7"/>
        <v>0.13938053097345127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14</v>
      </c>
      <c r="X86" s="116">
        <v>10</v>
      </c>
      <c r="Y86" s="116">
        <v>11</v>
      </c>
      <c r="Z86" s="116">
        <v>16</v>
      </c>
    </row>
    <row r="87" spans="1:30" ht="15" customHeight="1" x14ac:dyDescent="0.25">
      <c r="A87" s="100" t="s">
        <v>5</v>
      </c>
      <c r="B87" s="51"/>
      <c r="C87" s="101" t="str">
        <f t="shared" si="3"/>
        <v>423</v>
      </c>
      <c r="D87" s="98">
        <f t="shared" si="4"/>
        <v>-2.083333333333337E-2</v>
      </c>
      <c r="E87" s="99">
        <f t="shared" si="5"/>
        <v>-2.083333333333337E-2</v>
      </c>
      <c r="F87" s="98">
        <f t="shared" si="6"/>
        <v>-2.5345622119815614E-2</v>
      </c>
      <c r="G87" s="99">
        <f t="shared" si="7"/>
        <v>-2.5345622119815614E-2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5</v>
      </c>
      <c r="X87" s="116">
        <v>10</v>
      </c>
      <c r="Y87" s="116">
        <v>9</v>
      </c>
      <c r="Z87" s="116">
        <v>9</v>
      </c>
    </row>
    <row r="88" spans="1:30" ht="15" customHeight="1" x14ac:dyDescent="0.25">
      <c r="A88" s="51" t="s">
        <v>6</v>
      </c>
      <c r="B88" s="51"/>
      <c r="C88" s="101" t="str">
        <f t="shared" si="3"/>
        <v>617</v>
      </c>
      <c r="D88" s="98">
        <f t="shared" si="4"/>
        <v>-3.1397174254317095E-2</v>
      </c>
      <c r="E88" s="99">
        <f t="shared" si="5"/>
        <v>-3.1397174254317095E-2</v>
      </c>
      <c r="F88" s="98">
        <f t="shared" si="6"/>
        <v>9.8199672667758087E-3</v>
      </c>
      <c r="G88" s="99">
        <f t="shared" si="7"/>
        <v>9.8199672667758087E-3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9</v>
      </c>
      <c r="X88" s="116">
        <v>10</v>
      </c>
      <c r="Y88" s="116">
        <v>13</v>
      </c>
      <c r="Z88" s="116">
        <v>12</v>
      </c>
    </row>
    <row r="89" spans="1:30" ht="15" customHeight="1" x14ac:dyDescent="0.25">
      <c r="A89" s="51" t="s">
        <v>102</v>
      </c>
      <c r="B89" s="51"/>
      <c r="C89" s="101" t="str">
        <f t="shared" si="3"/>
        <v>$25,624</v>
      </c>
      <c r="D89" s="98">
        <f t="shared" si="4"/>
        <v>-1.4461538461538415E-2</v>
      </c>
      <c r="E89" s="99">
        <f t="shared" si="5"/>
        <v>-1.4461538461538415E-2</v>
      </c>
      <c r="F89" s="98">
        <f t="shared" si="6"/>
        <v>5.735743170751828E-2</v>
      </c>
      <c r="G89" s="99">
        <f t="shared" si="7"/>
        <v>5.735743170751828E-2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37</v>
      </c>
      <c r="X89" s="116">
        <v>43</v>
      </c>
      <c r="Y89" s="116">
        <v>42</v>
      </c>
      <c r="Z89" s="116">
        <v>39</v>
      </c>
    </row>
    <row r="90" spans="1:30" ht="15" customHeight="1" x14ac:dyDescent="0.25">
      <c r="A90" s="51" t="s">
        <v>7</v>
      </c>
      <c r="B90" s="51"/>
      <c r="C90" s="101" t="str">
        <f t="shared" si="3"/>
        <v>$25.2 mil</v>
      </c>
      <c r="D90" s="98">
        <f t="shared" si="4"/>
        <v>-8.3497427156548287E-2</v>
      </c>
      <c r="E90" s="99">
        <f t="shared" si="5"/>
        <v>-8.3497427156548287E-2</v>
      </c>
      <c r="F90" s="98">
        <f t="shared" si="6"/>
        <v>8.9750001470671137E-2</v>
      </c>
      <c r="G90" s="99">
        <f t="shared" si="7"/>
        <v>8.9750001470671137E-2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86</v>
      </c>
      <c r="X90" s="116">
        <v>89</v>
      </c>
      <c r="Y90" s="116">
        <v>99</v>
      </c>
      <c r="Z90" s="116">
        <v>89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282</v>
      </c>
      <c r="X91" s="116">
        <v>308</v>
      </c>
      <c r="Y91" s="116">
        <v>328</v>
      </c>
      <c r="Z91" s="116">
        <v>325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9</v>
      </c>
      <c r="X93" s="116">
        <v>11</v>
      </c>
      <c r="Y93" s="116">
        <v>8</v>
      </c>
      <c r="Z93" s="116">
        <v>8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37</v>
      </c>
      <c r="X94" s="116">
        <v>37</v>
      </c>
      <c r="Y94" s="116">
        <v>37</v>
      </c>
      <c r="Z94" s="116">
        <v>37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15</v>
      </c>
      <c r="X95" s="116">
        <v>11</v>
      </c>
      <c r="Y95" s="116">
        <v>9</v>
      </c>
      <c r="Z95" s="116">
        <v>11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66</v>
      </c>
      <c r="X96" s="116">
        <v>50</v>
      </c>
      <c r="Y96" s="116">
        <v>61</v>
      </c>
      <c r="Z96" s="116">
        <v>55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21</v>
      </c>
      <c r="X97" s="116">
        <v>26</v>
      </c>
      <c r="Y97" s="116">
        <v>21</v>
      </c>
      <c r="Z97" s="116">
        <v>20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34</v>
      </c>
      <c r="X98" s="116">
        <v>34</v>
      </c>
      <c r="Y98" s="116">
        <v>39</v>
      </c>
      <c r="Z98" s="116">
        <v>35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0</v>
      </c>
      <c r="X99" s="116">
        <v>0</v>
      </c>
      <c r="Y99" s="116">
        <v>2</v>
      </c>
      <c r="Z99" s="116">
        <v>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46</v>
      </c>
      <c r="X100" s="116">
        <v>51</v>
      </c>
      <c r="Y100" s="116">
        <v>45</v>
      </c>
      <c r="Z100" s="116">
        <v>48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309</v>
      </c>
      <c r="X101" s="116">
        <v>295</v>
      </c>
      <c r="Y101" s="116">
        <v>309</v>
      </c>
      <c r="Z101" s="116">
        <v>291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554</v>
      </c>
      <c r="X104" s="116">
        <v>600</v>
      </c>
      <c r="Y104" s="116">
        <v>646</v>
      </c>
      <c r="Z104" s="116">
        <v>603</v>
      </c>
      <c r="AB104" s="113" t="str">
        <f>TEXT(Z104,"###,###")</f>
        <v>603</v>
      </c>
      <c r="AD104" s="134">
        <f>Z104/($Z$4)*100</f>
        <v>64.285714285714292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194</v>
      </c>
      <c r="X105" s="116">
        <v>188</v>
      </c>
      <c r="Y105" s="116">
        <v>139</v>
      </c>
      <c r="Z105" s="116">
        <v>183</v>
      </c>
      <c r="AB105" s="113" t="str">
        <f>TEXT(Z105,"###,###")</f>
        <v>183</v>
      </c>
      <c r="AD105" s="134">
        <f>Z105/($Z$4)*100</f>
        <v>19.50959488272921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748</v>
      </c>
      <c r="X106" s="124">
        <v>788</v>
      </c>
      <c r="Y106" s="124">
        <v>785</v>
      </c>
      <c r="Z106" s="124">
        <v>786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133</v>
      </c>
      <c r="X108" s="116">
        <v>137</v>
      </c>
      <c r="Y108" s="116">
        <v>175</v>
      </c>
      <c r="Z108" s="116">
        <v>159</v>
      </c>
      <c r="AB108" s="113" t="str">
        <f>TEXT(Z108,"###,###")</f>
        <v>159</v>
      </c>
      <c r="AD108" s="134">
        <f>Z108/($Z$4)*100</f>
        <v>16.950959488272922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161</v>
      </c>
      <c r="X109" s="116">
        <v>210</v>
      </c>
      <c r="Y109" s="116">
        <v>220</v>
      </c>
      <c r="Z109" s="116">
        <v>119</v>
      </c>
      <c r="AB109" s="113" t="str">
        <f>TEXT(Z109,"###,###")</f>
        <v>119</v>
      </c>
      <c r="AD109" s="134">
        <f>Z109/($Z$4)*100</f>
        <v>12.686567164179104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206</v>
      </c>
      <c r="X110" s="116">
        <v>201</v>
      </c>
      <c r="Y110" s="116">
        <v>164</v>
      </c>
      <c r="Z110" s="116">
        <v>279</v>
      </c>
      <c r="AB110" s="113" t="str">
        <f>TEXT(Z110,"###,###")</f>
        <v>279</v>
      </c>
      <c r="AD110" s="134">
        <f>Z110/($Z$4)*100</f>
        <v>29.744136460554373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253</v>
      </c>
      <c r="X111" s="116">
        <v>240</v>
      </c>
      <c r="Y111" s="116">
        <v>221</v>
      </c>
      <c r="Z111" s="116">
        <v>230</v>
      </c>
      <c r="AB111" s="113" t="str">
        <f>TEXT(Z111,"###,###")</f>
        <v>230</v>
      </c>
      <c r="AD111" s="134">
        <f>Z111/($Z$4)*100</f>
        <v>24.520255863539443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873</v>
      </c>
      <c r="X112" s="116">
        <v>908</v>
      </c>
      <c r="Y112" s="116">
        <v>961</v>
      </c>
      <c r="Z112" s="116">
        <v>936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42.28</v>
      </c>
      <c r="W118" s="135">
        <v>45.87</v>
      </c>
      <c r="X118" s="135">
        <v>45.6</v>
      </c>
      <c r="Y118" s="135">
        <v>45.56</v>
      </c>
      <c r="Z118" s="135">
        <v>45.42</v>
      </c>
      <c r="AB118" s="113" t="str">
        <f>TEXT(Z118,"##.0")</f>
        <v>45.4</v>
      </c>
    </row>
    <row r="120" spans="19:32" x14ac:dyDescent="0.25">
      <c r="S120" s="105" t="s">
        <v>104</v>
      </c>
      <c r="T120" s="116"/>
      <c r="U120" s="116"/>
      <c r="V120" s="116">
        <v>484</v>
      </c>
      <c r="W120" s="116">
        <v>475</v>
      </c>
      <c r="X120" s="116">
        <v>476</v>
      </c>
      <c r="Y120" s="116">
        <v>493</v>
      </c>
      <c r="Z120" s="116">
        <v>479</v>
      </c>
      <c r="AB120" s="113" t="str">
        <f>TEXT(Z120,"###,###")</f>
        <v>479</v>
      </c>
    </row>
    <row r="121" spans="19:32" x14ac:dyDescent="0.25">
      <c r="S121" s="105" t="s">
        <v>105</v>
      </c>
      <c r="T121" s="116"/>
      <c r="U121" s="116"/>
      <c r="V121" s="116">
        <v>63</v>
      </c>
      <c r="W121" s="116">
        <v>60</v>
      </c>
      <c r="X121" s="116">
        <v>66</v>
      </c>
      <c r="Y121" s="116">
        <v>88</v>
      </c>
      <c r="Z121" s="116">
        <v>75</v>
      </c>
      <c r="AB121" s="113" t="str">
        <f>TEXT(Z121,"###,###")</f>
        <v>75</v>
      </c>
    </row>
    <row r="122" spans="19:32" x14ac:dyDescent="0.25">
      <c r="S122" s="105" t="s">
        <v>106</v>
      </c>
      <c r="T122" s="116"/>
      <c r="U122" s="116"/>
      <c r="V122" s="116">
        <v>59</v>
      </c>
      <c r="W122" s="116">
        <v>58</v>
      </c>
      <c r="X122" s="116">
        <v>61</v>
      </c>
      <c r="Y122" s="116">
        <v>63</v>
      </c>
      <c r="Z122" s="116">
        <v>61</v>
      </c>
      <c r="AB122" s="113" t="str">
        <f>TEXT(Z122,"###,###")</f>
        <v>61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543</v>
      </c>
      <c r="W124" s="116">
        <v>533</v>
      </c>
      <c r="X124" s="116">
        <v>537</v>
      </c>
      <c r="Y124" s="116">
        <v>556</v>
      </c>
      <c r="Z124" s="116">
        <v>540</v>
      </c>
      <c r="AB124" s="113" t="str">
        <f>TEXT(Z124,"###,###")</f>
        <v>540</v>
      </c>
      <c r="AD124" s="131">
        <f>Z124/$Z$7*100</f>
        <v>87.520259319286879</v>
      </c>
    </row>
    <row r="125" spans="19:32" x14ac:dyDescent="0.25">
      <c r="S125" s="105" t="s">
        <v>108</v>
      </c>
      <c r="T125" s="116"/>
      <c r="U125" s="116"/>
      <c r="V125" s="116">
        <v>122</v>
      </c>
      <c r="W125" s="116">
        <v>118</v>
      </c>
      <c r="X125" s="116">
        <v>127</v>
      </c>
      <c r="Y125" s="116">
        <v>151</v>
      </c>
      <c r="Z125" s="116">
        <v>136</v>
      </c>
      <c r="AB125" s="113" t="str">
        <f>TEXT(Z125,"###,###")</f>
        <v>136</v>
      </c>
      <c r="AD125" s="131">
        <f>Z125/$Z$7*100</f>
        <v>22.042139384116695</v>
      </c>
    </row>
    <row r="127" spans="19:32" x14ac:dyDescent="0.25">
      <c r="S127" s="105" t="s">
        <v>109</v>
      </c>
      <c r="T127" s="116"/>
      <c r="U127" s="116"/>
      <c r="V127" s="116">
        <v>301</v>
      </c>
      <c r="W127" s="116">
        <v>283</v>
      </c>
      <c r="X127" s="116">
        <v>308</v>
      </c>
      <c r="Y127" s="116">
        <v>330</v>
      </c>
      <c r="Z127" s="116">
        <v>326</v>
      </c>
      <c r="AB127" s="113" t="str">
        <f>TEXT(Z127,"###,###")</f>
        <v>326</v>
      </c>
      <c r="AD127" s="131">
        <f>Z127/$Z$7*100</f>
        <v>52.836304700162074</v>
      </c>
    </row>
    <row r="128" spans="19:32" x14ac:dyDescent="0.25">
      <c r="S128" s="105" t="s">
        <v>110</v>
      </c>
      <c r="T128" s="116"/>
      <c r="U128" s="116"/>
      <c r="V128" s="116">
        <v>308</v>
      </c>
      <c r="W128" s="116">
        <v>308</v>
      </c>
      <c r="X128" s="116">
        <v>295</v>
      </c>
      <c r="Y128" s="116">
        <v>309</v>
      </c>
      <c r="Z128" s="116">
        <v>291</v>
      </c>
      <c r="AB128" s="113" t="str">
        <f>TEXT(Z128,"###,###")</f>
        <v>291</v>
      </c>
      <c r="AD128" s="131">
        <f>Z128/$Z$7*100</f>
        <v>47.163695299837926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D625185-E73D-4D0F-BC97-6C32AA9908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962CFA03-8B2F-4068-8874-D1C1C526F1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7471DD57-9BE5-460B-B6B4-FEA4ABA490C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FB72F2D4-B871-43C0-8D96-B73C376924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327AE-A25B-4B36-81F1-2325A66966F0}">
  <sheetPr codeName="Sheet10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Playford</v>
      </c>
      <c r="T1" s="103"/>
      <c r="U1" s="103"/>
      <c r="V1" s="103"/>
      <c r="W1" s="103"/>
      <c r="X1" s="103"/>
      <c r="Y1" s="104" t="str">
        <f>Y3</f>
        <v>10.45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159</v>
      </c>
      <c r="Y3" s="109" t="s">
        <v>243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10.45 Playford,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51040</v>
      </c>
      <c r="W4" s="112">
        <v>50939</v>
      </c>
      <c r="X4" s="112">
        <v>54126</v>
      </c>
      <c r="Y4" s="112">
        <v>57825</v>
      </c>
      <c r="Z4" s="112">
        <v>59147</v>
      </c>
      <c r="AB4" s="113" t="str">
        <f>TEXT(Z4,"###,###")</f>
        <v>59,147</v>
      </c>
      <c r="AD4" s="114">
        <f>Z4/Y4-1</f>
        <v>2.2862083873756989E-2</v>
      </c>
      <c r="AF4" s="114">
        <f>Z4/V4-1</f>
        <v>0.15883620689655165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27996</v>
      </c>
      <c r="W5" s="112">
        <v>28128</v>
      </c>
      <c r="X5" s="112">
        <v>29800</v>
      </c>
      <c r="Y5" s="112">
        <v>32138</v>
      </c>
      <c r="Z5" s="112">
        <v>32296</v>
      </c>
      <c r="AB5" s="113" t="str">
        <f>TEXT(Z5,"###,###")</f>
        <v>32,296</v>
      </c>
      <c r="AD5" s="114">
        <f t="shared" ref="AD5:AD9" si="0">Z5/Y5-1</f>
        <v>4.9162984628787765E-3</v>
      </c>
      <c r="AF5" s="114">
        <f t="shared" ref="AF5:AF9" si="1">Z5/V5-1</f>
        <v>0.15359337048149735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23044</v>
      </c>
      <c r="W6" s="112">
        <v>22811</v>
      </c>
      <c r="X6" s="112">
        <v>24326</v>
      </c>
      <c r="Y6" s="112">
        <v>25687</v>
      </c>
      <c r="Z6" s="112">
        <v>26848</v>
      </c>
      <c r="AB6" s="113" t="str">
        <f>TEXT(Z6,"###,###")</f>
        <v>26,848</v>
      </c>
      <c r="AD6" s="114">
        <f t="shared" si="0"/>
        <v>4.5197960057616671E-2</v>
      </c>
      <c r="AF6" s="114">
        <f t="shared" si="1"/>
        <v>0.16507550772435331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38537</v>
      </c>
      <c r="W7" s="112">
        <v>38882</v>
      </c>
      <c r="X7" s="112">
        <v>40300</v>
      </c>
      <c r="Y7" s="112">
        <v>42346</v>
      </c>
      <c r="Z7" s="112">
        <v>43395</v>
      </c>
      <c r="AB7" s="113" t="str">
        <f>TEXT(Z7,"###,###")</f>
        <v>43,395</v>
      </c>
      <c r="AD7" s="114">
        <f t="shared" si="0"/>
        <v>2.4772115430028885E-2</v>
      </c>
      <c r="AF7" s="114">
        <f t="shared" si="1"/>
        <v>0.12606066896748569</v>
      </c>
    </row>
    <row r="8" spans="1:32" ht="17.25" customHeight="1" x14ac:dyDescent="0.25">
      <c r="A8" s="66" t="s">
        <v>13</v>
      </c>
      <c r="B8" s="67"/>
      <c r="C8" s="31"/>
      <c r="D8" s="68" t="str">
        <f>AB4</f>
        <v>59,147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43,395</v>
      </c>
      <c r="P8" s="69"/>
      <c r="S8" s="111" t="s">
        <v>87</v>
      </c>
      <c r="T8" s="112"/>
      <c r="U8" s="112"/>
      <c r="V8" s="112">
        <v>40020</v>
      </c>
      <c r="W8" s="112">
        <v>41443.199999999997</v>
      </c>
      <c r="X8" s="112">
        <v>41494.870000000003</v>
      </c>
      <c r="Y8" s="112">
        <v>43046.43</v>
      </c>
      <c r="Z8" s="112">
        <v>43526.25</v>
      </c>
      <c r="AB8" s="113" t="str">
        <f>TEXT(Z8,"$###,###")</f>
        <v>$43,526</v>
      </c>
      <c r="AD8" s="114">
        <f t="shared" si="0"/>
        <v>1.1146568948923186E-2</v>
      </c>
      <c r="AF8" s="114">
        <f t="shared" si="1"/>
        <v>8.7612443778110949E-2</v>
      </c>
    </row>
    <row r="9" spans="1:32" x14ac:dyDescent="0.25">
      <c r="A9" s="32" t="s">
        <v>15</v>
      </c>
      <c r="B9" s="73"/>
      <c r="C9" s="74"/>
      <c r="D9" s="75">
        <f>AD104</f>
        <v>79.645628687845544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54.167530821523215</v>
      </c>
      <c r="P9" s="76" t="s">
        <v>88</v>
      </c>
      <c r="S9" s="111" t="s">
        <v>7</v>
      </c>
      <c r="T9" s="112"/>
      <c r="U9" s="112"/>
      <c r="V9" s="112">
        <v>1713572429</v>
      </c>
      <c r="W9" s="112">
        <v>1755362758</v>
      </c>
      <c r="X9" s="112">
        <v>1858902175</v>
      </c>
      <c r="Y9" s="112">
        <v>2027749386</v>
      </c>
      <c r="Z9" s="112">
        <v>2128660684</v>
      </c>
      <c r="AB9" s="113" t="str">
        <f>TEXT(Z9/1000000,"$#,###.0")&amp;" mil"</f>
        <v>$2,128.7 mil</v>
      </c>
      <c r="AD9" s="114">
        <f t="shared" si="0"/>
        <v>4.9765172509340871E-2</v>
      </c>
      <c r="AF9" s="114">
        <f t="shared" si="1"/>
        <v>0.24223560555431889</v>
      </c>
    </row>
    <row r="10" spans="1:32" x14ac:dyDescent="0.25">
      <c r="A10" s="32" t="s">
        <v>18</v>
      </c>
      <c r="B10" s="73"/>
      <c r="C10" s="74"/>
      <c r="D10" s="75">
        <f>AD105</f>
        <v>13.73357904881059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45.830164765525986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94.368014748242885</v>
      </c>
      <c r="P11" s="76" t="s">
        <v>88</v>
      </c>
      <c r="S11" s="111" t="s">
        <v>30</v>
      </c>
      <c r="T11" s="116"/>
      <c r="U11" s="116"/>
      <c r="V11" s="116">
        <v>47156</v>
      </c>
      <c r="W11" s="116">
        <v>47065</v>
      </c>
      <c r="X11" s="116">
        <v>50070</v>
      </c>
      <c r="Y11" s="116">
        <v>53589</v>
      </c>
      <c r="Z11" s="116">
        <v>54831</v>
      </c>
    </row>
    <row r="12" spans="1:32" ht="28.5" customHeight="1" x14ac:dyDescent="0.25">
      <c r="A12" s="32" t="s">
        <v>20</v>
      </c>
      <c r="B12" s="74"/>
      <c r="C12" s="74"/>
      <c r="D12" s="75">
        <f>AD108</f>
        <v>9.8737044989602172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9.927410992049774</v>
      </c>
      <c r="P12" s="76" t="s">
        <v>88</v>
      </c>
      <c r="S12" s="111" t="s">
        <v>31</v>
      </c>
      <c r="T12" s="116"/>
      <c r="U12" s="116"/>
      <c r="V12" s="116">
        <v>3882</v>
      </c>
      <c r="W12" s="116">
        <v>3873</v>
      </c>
      <c r="X12" s="116">
        <v>4056</v>
      </c>
      <c r="Y12" s="116">
        <v>4233</v>
      </c>
      <c r="Z12" s="116">
        <v>4310</v>
      </c>
    </row>
    <row r="13" spans="1:32" ht="15" customHeight="1" x14ac:dyDescent="0.25">
      <c r="A13" s="32" t="s">
        <v>21</v>
      </c>
      <c r="B13" s="74"/>
      <c r="C13" s="74"/>
      <c r="D13" s="75">
        <f>AD109</f>
        <v>11.640488951257037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38.7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23.663076741001234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14.97534448592101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48.190102625661488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85.024655514079001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923</v>
      </c>
      <c r="Z15" s="116">
        <v>951</v>
      </c>
      <c r="AB15" s="121">
        <f t="shared" ref="AB15:AB34" si="2">IF(Z15="np",0,Z15/$Z$34)</f>
        <v>1.6080215079217464E-2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279</v>
      </c>
      <c r="Z16" s="116">
        <v>302</v>
      </c>
      <c r="AB16" s="121">
        <f t="shared" si="2"/>
        <v>5.1064405404034428E-3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5547</v>
      </c>
      <c r="Z17" s="116">
        <v>5522</v>
      </c>
      <c r="AB17" s="121">
        <f t="shared" si="2"/>
        <v>9.3370081669231164E-2</v>
      </c>
    </row>
    <row r="18" spans="1:28" x14ac:dyDescent="0.25">
      <c r="A18" s="65" t="str">
        <f>$S$1&amp;" ("&amp;$V$2&amp;" to "&amp;$Z$2&amp;")"</f>
        <v>Playford (2014-15 to 2018-19)</v>
      </c>
      <c r="B18" s="65"/>
      <c r="C18" s="65"/>
      <c r="D18" s="65"/>
      <c r="E18" s="65"/>
      <c r="F18" s="65"/>
      <c r="G18" s="65" t="str">
        <f>$S$1&amp;" ("&amp;$V$2&amp;" to "&amp;$Z$2&amp;")"</f>
        <v>Playford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436</v>
      </c>
      <c r="Z18" s="116">
        <v>483</v>
      </c>
      <c r="AB18" s="121">
        <f t="shared" si="2"/>
        <v>8.1669231159432545E-3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4371</v>
      </c>
      <c r="Z19" s="116">
        <v>4430</v>
      </c>
      <c r="AB19" s="121">
        <f t="shared" si="2"/>
        <v>7.4905733754924667E-2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2773</v>
      </c>
      <c r="Z20" s="116">
        <v>2606</v>
      </c>
      <c r="AB20" s="121">
        <f t="shared" si="2"/>
        <v>4.406418559036878E-2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6258</v>
      </c>
      <c r="Z21" s="116">
        <v>6450</v>
      </c>
      <c r="AB21" s="121">
        <f t="shared" si="2"/>
        <v>0.10906139564768942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3350</v>
      </c>
      <c r="Z22" s="116">
        <v>3333</v>
      </c>
      <c r="AB22" s="121">
        <f t="shared" si="2"/>
        <v>5.6356842123061836E-2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3202</v>
      </c>
      <c r="Z23" s="116">
        <v>3258</v>
      </c>
      <c r="AB23" s="121">
        <f t="shared" si="2"/>
        <v>5.5088686359716608E-2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341</v>
      </c>
      <c r="Z24" s="116">
        <v>352</v>
      </c>
      <c r="AB24" s="121">
        <f t="shared" si="2"/>
        <v>5.9518777159669268E-3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1604</v>
      </c>
      <c r="Z25" s="116">
        <v>1574</v>
      </c>
      <c r="AB25" s="121">
        <f t="shared" si="2"/>
        <v>2.6614362286738472E-2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784</v>
      </c>
      <c r="Z26" s="116">
        <v>818</v>
      </c>
      <c r="AB26" s="121">
        <f t="shared" si="2"/>
        <v>1.3831352192218597E-2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2115</v>
      </c>
      <c r="Z27" s="116">
        <v>2309</v>
      </c>
      <c r="AB27" s="121">
        <f t="shared" si="2"/>
        <v>3.9042288767521686E-2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7177</v>
      </c>
      <c r="Z28" s="116">
        <v>7321</v>
      </c>
      <c r="AB28" s="121">
        <f t="shared" si="2"/>
        <v>0.12378891124600531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3645</v>
      </c>
      <c r="Z29" s="116">
        <v>4023</v>
      </c>
      <c r="AB29" s="121">
        <f t="shared" si="2"/>
        <v>6.8023875145837909E-2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3068</v>
      </c>
      <c r="Z30" s="116">
        <v>3083</v>
      </c>
      <c r="AB30" s="121">
        <f t="shared" si="2"/>
        <v>5.2129656245244418E-2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6653</v>
      </c>
      <c r="Z31" s="116">
        <v>7304</v>
      </c>
      <c r="AB31" s="121">
        <f t="shared" si="2"/>
        <v>0.12350146260631373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594</v>
      </c>
      <c r="Z32" s="116">
        <v>658</v>
      </c>
      <c r="AB32" s="121">
        <f t="shared" si="2"/>
        <v>1.1125953230415448E-2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1957</v>
      </c>
      <c r="Z33" s="116">
        <v>2015</v>
      </c>
      <c r="AB33" s="121">
        <f t="shared" si="2"/>
        <v>3.4071118175208401E-2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57825</v>
      </c>
      <c r="Z34" s="124">
        <v>59141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36899</v>
      </c>
      <c r="AB37" s="136">
        <f>Z37/Z40*100</f>
        <v>85.024655514079001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6499</v>
      </c>
      <c r="AB38" s="136">
        <f>Z38/Z40*100</f>
        <v>14.97534448592101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43398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16</v>
      </c>
      <c r="X44" s="116">
        <v>22</v>
      </c>
      <c r="Y44" s="116">
        <v>22</v>
      </c>
      <c r="Z44" s="116">
        <v>31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503</v>
      </c>
      <c r="X45" s="116">
        <v>480</v>
      </c>
      <c r="Y45" s="116">
        <v>538</v>
      </c>
      <c r="Z45" s="116">
        <v>549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1628</v>
      </c>
      <c r="X46" s="116">
        <v>1754</v>
      </c>
      <c r="Y46" s="116">
        <v>1809</v>
      </c>
      <c r="Z46" s="116">
        <v>1787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3120</v>
      </c>
      <c r="X47" s="116">
        <v>3316</v>
      </c>
      <c r="Y47" s="116">
        <v>3518</v>
      </c>
      <c r="Z47" s="116">
        <v>3469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4044</v>
      </c>
      <c r="X48" s="116">
        <v>4274</v>
      </c>
      <c r="Y48" s="116">
        <v>4615</v>
      </c>
      <c r="Z48" s="116">
        <v>4790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Playford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3874</v>
      </c>
      <c r="X49" s="116">
        <v>4152</v>
      </c>
      <c r="Y49" s="116">
        <v>4546</v>
      </c>
      <c r="Z49" s="116">
        <v>4589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2938</v>
      </c>
      <c r="X50" s="116">
        <v>3054</v>
      </c>
      <c r="Y50" s="116">
        <v>3406</v>
      </c>
      <c r="Z50" s="116">
        <v>3591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2666</v>
      </c>
      <c r="X51" s="116">
        <v>2832</v>
      </c>
      <c r="Y51" s="116">
        <v>3005</v>
      </c>
      <c r="Z51" s="116">
        <v>3031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2672</v>
      </c>
      <c r="X52" s="116">
        <v>2858</v>
      </c>
      <c r="Y52" s="116">
        <v>3085</v>
      </c>
      <c r="Z52" s="116">
        <v>2852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2628</v>
      </c>
      <c r="X53" s="116">
        <v>2703</v>
      </c>
      <c r="Y53" s="116">
        <v>2818</v>
      </c>
      <c r="Z53" s="116">
        <v>2751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2084</v>
      </c>
      <c r="X54" s="116">
        <v>2192</v>
      </c>
      <c r="Y54" s="116">
        <v>2472</v>
      </c>
      <c r="Z54" s="116">
        <v>2391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1246</v>
      </c>
      <c r="X55" s="116">
        <v>1369</v>
      </c>
      <c r="Y55" s="116">
        <v>1466</v>
      </c>
      <c r="Z55" s="116">
        <v>1594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499</v>
      </c>
      <c r="X56" s="116">
        <v>543</v>
      </c>
      <c r="Y56" s="116">
        <v>569</v>
      </c>
      <c r="Z56" s="116">
        <v>588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130</v>
      </c>
      <c r="X57" s="116">
        <v>154</v>
      </c>
      <c r="Y57" s="116">
        <v>153</v>
      </c>
      <c r="Z57" s="116">
        <v>178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47</v>
      </c>
      <c r="X58" s="116">
        <v>62</v>
      </c>
      <c r="Y58" s="116">
        <v>58</v>
      </c>
      <c r="Z58" s="116">
        <v>60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22</v>
      </c>
      <c r="X59" s="116">
        <v>21</v>
      </c>
      <c r="Y59" s="116">
        <v>33</v>
      </c>
      <c r="Z59" s="116">
        <v>23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11</v>
      </c>
      <c r="X60" s="116">
        <v>14</v>
      </c>
      <c r="Y60" s="116">
        <v>12</v>
      </c>
      <c r="Z60" s="116">
        <v>15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28128</v>
      </c>
      <c r="X61" s="116">
        <v>29800</v>
      </c>
      <c r="Y61" s="116">
        <v>32138</v>
      </c>
      <c r="Z61" s="116">
        <v>32298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33</v>
      </c>
      <c r="X63" s="116">
        <v>22</v>
      </c>
      <c r="Y63" s="116">
        <v>34</v>
      </c>
      <c r="Z63" s="116">
        <v>37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Playford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560</v>
      </c>
      <c r="X64" s="116">
        <v>615</v>
      </c>
      <c r="Y64" s="116">
        <v>661</v>
      </c>
      <c r="Z64" s="116">
        <v>663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1614</v>
      </c>
      <c r="X65" s="116">
        <v>1819</v>
      </c>
      <c r="Y65" s="116">
        <v>1828</v>
      </c>
      <c r="Z65" s="116">
        <v>1862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2782</v>
      </c>
      <c r="X66" s="116">
        <v>2860</v>
      </c>
      <c r="Y66" s="116">
        <v>3171</v>
      </c>
      <c r="Z66" s="116">
        <v>3284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3268</v>
      </c>
      <c r="X67" s="116">
        <v>3327</v>
      </c>
      <c r="Y67" s="116">
        <v>3459</v>
      </c>
      <c r="Z67" s="116">
        <v>3731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2636</v>
      </c>
      <c r="X68" s="116">
        <v>2984</v>
      </c>
      <c r="Y68" s="116">
        <v>3180</v>
      </c>
      <c r="Z68" s="116">
        <v>3403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2151</v>
      </c>
      <c r="X69" s="116">
        <v>2271</v>
      </c>
      <c r="Y69" s="116">
        <v>2483</v>
      </c>
      <c r="Z69" s="116">
        <v>2858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2101</v>
      </c>
      <c r="X70" s="116">
        <v>2182</v>
      </c>
      <c r="Y70" s="116">
        <v>2259</v>
      </c>
      <c r="Z70" s="116">
        <v>2286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2250</v>
      </c>
      <c r="X71" s="116">
        <v>2421</v>
      </c>
      <c r="Y71" s="116">
        <v>2529</v>
      </c>
      <c r="Z71" s="116">
        <v>2408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2277</v>
      </c>
      <c r="X72" s="116">
        <v>2336</v>
      </c>
      <c r="Y72" s="116">
        <v>2332</v>
      </c>
      <c r="Z72" s="116">
        <v>2363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1690</v>
      </c>
      <c r="X73" s="116">
        <v>1872</v>
      </c>
      <c r="Y73" s="116">
        <v>2015</v>
      </c>
      <c r="Z73" s="116">
        <v>2069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956</v>
      </c>
      <c r="X74" s="116">
        <v>1070</v>
      </c>
      <c r="Y74" s="116">
        <v>1140</v>
      </c>
      <c r="Z74" s="116">
        <v>1220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339</v>
      </c>
      <c r="X75" s="116">
        <v>361</v>
      </c>
      <c r="Y75" s="116">
        <v>391</v>
      </c>
      <c r="Z75" s="116">
        <v>464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83</v>
      </c>
      <c r="X76" s="116">
        <v>115</v>
      </c>
      <c r="Y76" s="116">
        <v>103</v>
      </c>
      <c r="Z76" s="116">
        <v>112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37</v>
      </c>
      <c r="X77" s="116">
        <v>35</v>
      </c>
      <c r="Y77" s="116">
        <v>45</v>
      </c>
      <c r="Z77" s="116">
        <v>50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20</v>
      </c>
      <c r="X78" s="116">
        <v>18</v>
      </c>
      <c r="Y78" s="116">
        <v>21</v>
      </c>
      <c r="Z78" s="116">
        <v>17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19</v>
      </c>
      <c r="X79" s="116">
        <v>18</v>
      </c>
      <c r="Y79" s="116">
        <v>20</v>
      </c>
      <c r="Z79" s="116">
        <v>19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22811</v>
      </c>
      <c r="X80" s="116">
        <v>24326</v>
      </c>
      <c r="Y80" s="116">
        <v>25687</v>
      </c>
      <c r="Z80" s="116">
        <v>26844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Playford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1542</v>
      </c>
      <c r="X83" s="116">
        <v>1630</v>
      </c>
      <c r="Y83" s="116">
        <v>1722</v>
      </c>
      <c r="Z83" s="116">
        <v>1715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1215</v>
      </c>
      <c r="X84" s="116">
        <v>1269</v>
      </c>
      <c r="Y84" s="116">
        <v>1380</v>
      </c>
      <c r="Z84" s="116">
        <v>1456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59,147</v>
      </c>
      <c r="D85" s="98">
        <f t="shared" ref="D85:D90" si="4">AD4</f>
        <v>2.2862083873756989E-2</v>
      </c>
      <c r="E85" s="99">
        <f t="shared" ref="E85:E90" si="5">AD4</f>
        <v>2.2862083873756989E-2</v>
      </c>
      <c r="F85" s="98">
        <f t="shared" ref="F85:F90" si="6">AF4</f>
        <v>0.15883620689655165</v>
      </c>
      <c r="G85" s="99">
        <f t="shared" ref="G85:G90" si="7">AF4</f>
        <v>0.15883620689655165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3733</v>
      </c>
      <c r="X85" s="116">
        <v>3848</v>
      </c>
      <c r="Y85" s="116">
        <v>4067</v>
      </c>
      <c r="Z85" s="116">
        <v>4260</v>
      </c>
    </row>
    <row r="86" spans="1:30" ht="15" customHeight="1" x14ac:dyDescent="0.25">
      <c r="A86" s="100" t="s">
        <v>4</v>
      </c>
      <c r="B86" s="51"/>
      <c r="C86" s="101" t="str">
        <f t="shared" si="3"/>
        <v>32,296</v>
      </c>
      <c r="D86" s="98">
        <f t="shared" si="4"/>
        <v>4.9162984628787765E-3</v>
      </c>
      <c r="E86" s="99">
        <f t="shared" si="5"/>
        <v>4.9162984628787765E-3</v>
      </c>
      <c r="F86" s="98">
        <f t="shared" si="6"/>
        <v>0.15359337048149735</v>
      </c>
      <c r="G86" s="99">
        <f t="shared" si="7"/>
        <v>0.15359337048149735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1412</v>
      </c>
      <c r="X86" s="116">
        <v>1490</v>
      </c>
      <c r="Y86" s="116">
        <v>1629</v>
      </c>
      <c r="Z86" s="116">
        <v>1673</v>
      </c>
    </row>
    <row r="87" spans="1:30" ht="15" customHeight="1" x14ac:dyDescent="0.25">
      <c r="A87" s="100" t="s">
        <v>5</v>
      </c>
      <c r="B87" s="51"/>
      <c r="C87" s="101" t="str">
        <f t="shared" si="3"/>
        <v>26,848</v>
      </c>
      <c r="D87" s="98">
        <f t="shared" si="4"/>
        <v>4.5197960057616671E-2</v>
      </c>
      <c r="E87" s="99">
        <f t="shared" si="5"/>
        <v>4.5197960057616671E-2</v>
      </c>
      <c r="F87" s="98">
        <f t="shared" si="6"/>
        <v>0.16507550772435331</v>
      </c>
      <c r="G87" s="99">
        <f t="shared" si="7"/>
        <v>0.16507550772435331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855</v>
      </c>
      <c r="X87" s="116">
        <v>905</v>
      </c>
      <c r="Y87" s="116">
        <v>929</v>
      </c>
      <c r="Z87" s="116">
        <v>973</v>
      </c>
    </row>
    <row r="88" spans="1:30" ht="15" customHeight="1" x14ac:dyDescent="0.25">
      <c r="A88" s="51" t="s">
        <v>6</v>
      </c>
      <c r="B88" s="51"/>
      <c r="C88" s="101" t="str">
        <f t="shared" si="3"/>
        <v>43,395</v>
      </c>
      <c r="D88" s="98">
        <f t="shared" si="4"/>
        <v>2.4772115430028885E-2</v>
      </c>
      <c r="E88" s="99">
        <f t="shared" si="5"/>
        <v>2.4772115430028885E-2</v>
      </c>
      <c r="F88" s="98">
        <f t="shared" si="6"/>
        <v>0.12606066896748569</v>
      </c>
      <c r="G88" s="99">
        <f t="shared" si="7"/>
        <v>0.12606066896748569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1151</v>
      </c>
      <c r="X88" s="116">
        <v>1195</v>
      </c>
      <c r="Y88" s="116">
        <v>1278</v>
      </c>
      <c r="Z88" s="116">
        <v>1339</v>
      </c>
    </row>
    <row r="89" spans="1:30" ht="15" customHeight="1" x14ac:dyDescent="0.25">
      <c r="A89" s="51" t="s">
        <v>102</v>
      </c>
      <c r="B89" s="51"/>
      <c r="C89" s="101" t="str">
        <f t="shared" si="3"/>
        <v>$43,526</v>
      </c>
      <c r="D89" s="98">
        <f t="shared" si="4"/>
        <v>1.1146568948923186E-2</v>
      </c>
      <c r="E89" s="99">
        <f t="shared" si="5"/>
        <v>1.1146568948923186E-2</v>
      </c>
      <c r="F89" s="98">
        <f t="shared" si="6"/>
        <v>8.7612443778110949E-2</v>
      </c>
      <c r="G89" s="99">
        <f t="shared" si="7"/>
        <v>8.7612443778110949E-2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3251</v>
      </c>
      <c r="X89" s="116">
        <v>3356</v>
      </c>
      <c r="Y89" s="116">
        <v>3606</v>
      </c>
      <c r="Z89" s="116">
        <v>3713</v>
      </c>
    </row>
    <row r="90" spans="1:30" ht="15" customHeight="1" x14ac:dyDescent="0.25">
      <c r="A90" s="51" t="s">
        <v>7</v>
      </c>
      <c r="B90" s="51"/>
      <c r="C90" s="101" t="str">
        <f t="shared" si="3"/>
        <v>$2,128.7 mil</v>
      </c>
      <c r="D90" s="98">
        <f t="shared" si="4"/>
        <v>4.9765172509340871E-2</v>
      </c>
      <c r="E90" s="99">
        <f t="shared" si="5"/>
        <v>4.9765172509340871E-2</v>
      </c>
      <c r="F90" s="98">
        <f t="shared" si="6"/>
        <v>0.24223560555431889</v>
      </c>
      <c r="G90" s="99">
        <f t="shared" si="7"/>
        <v>0.24223560555431889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3906</v>
      </c>
      <c r="X90" s="116">
        <v>4214</v>
      </c>
      <c r="Y90" s="116">
        <v>4687</v>
      </c>
      <c r="Z90" s="116">
        <v>4723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21298</v>
      </c>
      <c r="X91" s="116">
        <v>21971</v>
      </c>
      <c r="Y91" s="116">
        <v>23132</v>
      </c>
      <c r="Z91" s="116">
        <v>23504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1138</v>
      </c>
      <c r="X93" s="116">
        <v>1284</v>
      </c>
      <c r="Y93" s="116">
        <v>1344</v>
      </c>
      <c r="Z93" s="116">
        <v>1390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1925</v>
      </c>
      <c r="X94" s="116">
        <v>2068</v>
      </c>
      <c r="Y94" s="116">
        <v>2245</v>
      </c>
      <c r="Z94" s="116">
        <v>2346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624</v>
      </c>
      <c r="X95" s="116">
        <v>630</v>
      </c>
      <c r="Y95" s="116">
        <v>705</v>
      </c>
      <c r="Z95" s="116">
        <v>730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3306</v>
      </c>
      <c r="X96" s="116">
        <v>3617</v>
      </c>
      <c r="Y96" s="116">
        <v>3915</v>
      </c>
      <c r="Z96" s="116">
        <v>4253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2851</v>
      </c>
      <c r="X97" s="116">
        <v>3147</v>
      </c>
      <c r="Y97" s="116">
        <v>3297</v>
      </c>
      <c r="Z97" s="116">
        <v>3431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2382</v>
      </c>
      <c r="X98" s="116">
        <v>2433</v>
      </c>
      <c r="Y98" s="116">
        <v>2538</v>
      </c>
      <c r="Z98" s="116">
        <v>2656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241</v>
      </c>
      <c r="X99" s="116">
        <v>257</v>
      </c>
      <c r="Y99" s="116">
        <v>297</v>
      </c>
      <c r="Z99" s="116">
        <v>299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1808</v>
      </c>
      <c r="X100" s="116">
        <v>2036</v>
      </c>
      <c r="Y100" s="116">
        <v>2148</v>
      </c>
      <c r="Z100" s="116">
        <v>2276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17584</v>
      </c>
      <c r="X101" s="116">
        <v>18329</v>
      </c>
      <c r="Y101" s="116">
        <v>19214</v>
      </c>
      <c r="Z101" s="116">
        <v>19889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39915</v>
      </c>
      <c r="X104" s="116">
        <v>43182</v>
      </c>
      <c r="Y104" s="116">
        <v>46001</v>
      </c>
      <c r="Z104" s="116">
        <v>47108</v>
      </c>
      <c r="AB104" s="113" t="str">
        <f>TEXT(Z104,"###,###")</f>
        <v>47,108</v>
      </c>
      <c r="AD104" s="134">
        <f>Z104/($Z$4)*100</f>
        <v>79.645628687845544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7265</v>
      </c>
      <c r="X105" s="116">
        <v>7569</v>
      </c>
      <c r="Y105" s="116">
        <v>7775</v>
      </c>
      <c r="Z105" s="116">
        <v>8123</v>
      </c>
      <c r="AB105" s="113" t="str">
        <f>TEXT(Z105,"###,###")</f>
        <v>8,123</v>
      </c>
      <c r="AD105" s="134">
        <f>Z105/($Z$4)*100</f>
        <v>13.73357904881059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47180</v>
      </c>
      <c r="X106" s="124">
        <v>50751</v>
      </c>
      <c r="Y106" s="124">
        <v>53776</v>
      </c>
      <c r="Z106" s="124">
        <v>55231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4958</v>
      </c>
      <c r="X108" s="116">
        <v>5311</v>
      </c>
      <c r="Y108" s="116">
        <v>6814</v>
      </c>
      <c r="Z108" s="116">
        <v>5840</v>
      </c>
      <c r="AB108" s="113" t="str">
        <f>TEXT(Z108,"###,###")</f>
        <v>5,840</v>
      </c>
      <c r="AD108" s="134">
        <f>Z108/($Z$4)*100</f>
        <v>9.8737044989602172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6178</v>
      </c>
      <c r="X109" s="116">
        <v>7077</v>
      </c>
      <c r="Y109" s="116">
        <v>7464</v>
      </c>
      <c r="Z109" s="116">
        <v>6885</v>
      </c>
      <c r="AB109" s="113" t="str">
        <f>TEXT(Z109,"###,###")</f>
        <v>6,885</v>
      </c>
      <c r="AD109" s="134">
        <f>Z109/($Z$4)*100</f>
        <v>11.640488951257037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11229</v>
      </c>
      <c r="X110" s="116">
        <v>12488</v>
      </c>
      <c r="Y110" s="116">
        <v>13085</v>
      </c>
      <c r="Z110" s="116">
        <v>13996</v>
      </c>
      <c r="AB110" s="113" t="str">
        <f>TEXT(Z110,"###,###")</f>
        <v>13,996</v>
      </c>
      <c r="AD110" s="134">
        <f>Z110/($Z$4)*100</f>
        <v>23.663076741001234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24812</v>
      </c>
      <c r="X111" s="116">
        <v>25875</v>
      </c>
      <c r="Y111" s="116">
        <v>26417</v>
      </c>
      <c r="Z111" s="116">
        <v>28503</v>
      </c>
      <c r="AB111" s="113" t="str">
        <f>TEXT(Z111,"###,###")</f>
        <v>28,503</v>
      </c>
      <c r="AD111" s="134">
        <f>Z111/($Z$4)*100</f>
        <v>48.190102625661488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50939</v>
      </c>
      <c r="X112" s="116">
        <v>54126</v>
      </c>
      <c r="Y112" s="116">
        <v>57825</v>
      </c>
      <c r="Z112" s="116">
        <v>59143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41.57</v>
      </c>
      <c r="W118" s="135">
        <v>37.630000000000003</v>
      </c>
      <c r="X118" s="135">
        <v>38.799999999999997</v>
      </c>
      <c r="Y118" s="135">
        <v>38.82</v>
      </c>
      <c r="Z118" s="135">
        <v>38.729999999999997</v>
      </c>
      <c r="AB118" s="113" t="str">
        <f>TEXT(Z118,"##.0")</f>
        <v>38.7</v>
      </c>
    </row>
    <row r="120" spans="19:32" x14ac:dyDescent="0.25">
      <c r="S120" s="105" t="s">
        <v>104</v>
      </c>
      <c r="T120" s="116"/>
      <c r="U120" s="116"/>
      <c r="V120" s="116">
        <v>34653</v>
      </c>
      <c r="W120" s="116">
        <v>35008</v>
      </c>
      <c r="X120" s="116">
        <v>36244</v>
      </c>
      <c r="Y120" s="116">
        <v>38110</v>
      </c>
      <c r="Z120" s="116">
        <v>39081</v>
      </c>
      <c r="AB120" s="113" t="str">
        <f>TEXT(Z120,"###,###")</f>
        <v>39,081</v>
      </c>
    </row>
    <row r="121" spans="19:32" x14ac:dyDescent="0.25">
      <c r="S121" s="105" t="s">
        <v>105</v>
      </c>
      <c r="T121" s="116"/>
      <c r="U121" s="116"/>
      <c r="V121" s="116">
        <v>2348</v>
      </c>
      <c r="W121" s="116">
        <v>2298</v>
      </c>
      <c r="X121" s="116">
        <v>2335</v>
      </c>
      <c r="Y121" s="116">
        <v>2463</v>
      </c>
      <c r="Z121" s="116">
        <v>2438</v>
      </c>
      <c r="AB121" s="113" t="str">
        <f>TEXT(Z121,"###,###")</f>
        <v>2,438</v>
      </c>
    </row>
    <row r="122" spans="19:32" x14ac:dyDescent="0.25">
      <c r="S122" s="105" t="s">
        <v>106</v>
      </c>
      <c r="T122" s="116"/>
      <c r="U122" s="116"/>
      <c r="V122" s="116">
        <v>1535</v>
      </c>
      <c r="W122" s="116">
        <v>1577</v>
      </c>
      <c r="X122" s="116">
        <v>1721</v>
      </c>
      <c r="Y122" s="116">
        <v>1777</v>
      </c>
      <c r="Z122" s="116">
        <v>1870</v>
      </c>
      <c r="AB122" s="113" t="str">
        <f>TEXT(Z122,"###,###")</f>
        <v>1,870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36188</v>
      </c>
      <c r="W124" s="116">
        <v>36585</v>
      </c>
      <c r="X124" s="116">
        <v>37965</v>
      </c>
      <c r="Y124" s="116">
        <v>39887</v>
      </c>
      <c r="Z124" s="116">
        <v>40951</v>
      </c>
      <c r="AB124" s="113" t="str">
        <f>TEXT(Z124,"###,###")</f>
        <v>40,951</v>
      </c>
      <c r="AD124" s="131">
        <f>Z124/$Z$7*100</f>
        <v>94.368014748242885</v>
      </c>
    </row>
    <row r="125" spans="19:32" x14ac:dyDescent="0.25">
      <c r="S125" s="105" t="s">
        <v>108</v>
      </c>
      <c r="T125" s="116"/>
      <c r="U125" s="116"/>
      <c r="V125" s="116">
        <v>3883</v>
      </c>
      <c r="W125" s="116">
        <v>3875</v>
      </c>
      <c r="X125" s="116">
        <v>4056</v>
      </c>
      <c r="Y125" s="116">
        <v>4240</v>
      </c>
      <c r="Z125" s="116">
        <v>4308</v>
      </c>
      <c r="AB125" s="113" t="str">
        <f>TEXT(Z125,"###,###")</f>
        <v>4,308</v>
      </c>
      <c r="AD125" s="131">
        <f>Z125/$Z$7*100</f>
        <v>9.927410992049774</v>
      </c>
    </row>
    <row r="127" spans="19:32" x14ac:dyDescent="0.25">
      <c r="S127" s="105" t="s">
        <v>109</v>
      </c>
      <c r="T127" s="116"/>
      <c r="U127" s="116"/>
      <c r="V127" s="116">
        <v>21095</v>
      </c>
      <c r="W127" s="116">
        <v>21298</v>
      </c>
      <c r="X127" s="116">
        <v>21971</v>
      </c>
      <c r="Y127" s="116">
        <v>23132</v>
      </c>
      <c r="Z127" s="116">
        <v>23506</v>
      </c>
      <c r="AB127" s="113" t="str">
        <f>TEXT(Z127,"###,###")</f>
        <v>23,506</v>
      </c>
      <c r="AD127" s="131">
        <f>Z127/$Z$7*100</f>
        <v>54.167530821523215</v>
      </c>
    </row>
    <row r="128" spans="19:32" x14ac:dyDescent="0.25">
      <c r="S128" s="105" t="s">
        <v>110</v>
      </c>
      <c r="T128" s="116"/>
      <c r="U128" s="116"/>
      <c r="V128" s="116">
        <v>17442</v>
      </c>
      <c r="W128" s="116">
        <v>17584</v>
      </c>
      <c r="X128" s="116">
        <v>18329</v>
      </c>
      <c r="Y128" s="116">
        <v>19214</v>
      </c>
      <c r="Z128" s="116">
        <v>19888</v>
      </c>
      <c r="AB128" s="113" t="str">
        <f>TEXT(Z128,"###,###")</f>
        <v>19,888</v>
      </c>
      <c r="AD128" s="131">
        <f>Z128/$Z$7*100</f>
        <v>45.830164765525986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D893DB0-E3C2-4C30-A9D8-DB25131F58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B81EE5FB-2E28-48BA-A682-E8C63F54C6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387ED4EA-54D9-408E-8511-03D99437675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650F6A88-A84A-4DD0-A845-2F722BD9C3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DF6DC-7AAA-48E1-91CC-422FFB4EF438}">
  <sheetPr codeName="Sheet11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Port Adelaide Enfield</v>
      </c>
      <c r="T1" s="103"/>
      <c r="U1" s="103"/>
      <c r="V1" s="103"/>
      <c r="W1" s="103"/>
      <c r="X1" s="103"/>
      <c r="Y1" s="104" t="str">
        <f>Y3</f>
        <v>10.46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160</v>
      </c>
      <c r="Y3" s="109" t="s">
        <v>244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10.46 Port Adelaide Enfield,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83910</v>
      </c>
      <c r="W4" s="112">
        <v>83786</v>
      </c>
      <c r="X4" s="112">
        <v>88583</v>
      </c>
      <c r="Y4" s="112">
        <v>93180</v>
      </c>
      <c r="Z4" s="112">
        <v>96347</v>
      </c>
      <c r="AB4" s="113" t="str">
        <f>TEXT(Z4,"###,###")</f>
        <v>96,347</v>
      </c>
      <c r="AD4" s="114">
        <f>Z4/Y4-1</f>
        <v>3.3987980253273209E-2</v>
      </c>
      <c r="AF4" s="114">
        <f>Z4/V4-1</f>
        <v>0.14821832916219768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44349</v>
      </c>
      <c r="W5" s="112">
        <v>43974</v>
      </c>
      <c r="X5" s="112">
        <v>46510</v>
      </c>
      <c r="Y5" s="112">
        <v>49233</v>
      </c>
      <c r="Z5" s="112">
        <v>50684</v>
      </c>
      <c r="AB5" s="113" t="str">
        <f>TEXT(Z5,"###,###")</f>
        <v>50,684</v>
      </c>
      <c r="AD5" s="114">
        <f t="shared" ref="AD5:AD9" si="0">Z5/Y5-1</f>
        <v>2.9472102045376092E-2</v>
      </c>
      <c r="AF5" s="114">
        <f t="shared" ref="AF5:AF9" si="1">Z5/V5-1</f>
        <v>0.1428442580441498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39559</v>
      </c>
      <c r="W6" s="112">
        <v>39812</v>
      </c>
      <c r="X6" s="112">
        <v>42073</v>
      </c>
      <c r="Y6" s="112">
        <v>43947</v>
      </c>
      <c r="Z6" s="112">
        <v>45669</v>
      </c>
      <c r="AB6" s="113" t="str">
        <f>TEXT(Z6,"###,###")</f>
        <v>45,669</v>
      </c>
      <c r="AD6" s="114">
        <f t="shared" si="0"/>
        <v>3.9183562017885087E-2</v>
      </c>
      <c r="AF6" s="114">
        <f t="shared" si="1"/>
        <v>0.15445284258954972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61606</v>
      </c>
      <c r="W7" s="112">
        <v>62131</v>
      </c>
      <c r="X7" s="112">
        <v>63777</v>
      </c>
      <c r="Y7" s="112">
        <v>66156</v>
      </c>
      <c r="Z7" s="112">
        <v>68081</v>
      </c>
      <c r="AB7" s="113" t="str">
        <f>TEXT(Z7,"###,###")</f>
        <v>68,081</v>
      </c>
      <c r="AD7" s="114">
        <f t="shared" si="0"/>
        <v>2.9097889836144919E-2</v>
      </c>
      <c r="AF7" s="114">
        <f t="shared" si="1"/>
        <v>0.10510339901957599</v>
      </c>
    </row>
    <row r="8" spans="1:32" ht="17.25" customHeight="1" x14ac:dyDescent="0.25">
      <c r="A8" s="66" t="s">
        <v>13</v>
      </c>
      <c r="B8" s="67"/>
      <c r="C8" s="31"/>
      <c r="D8" s="68" t="str">
        <f>AB4</f>
        <v>96,347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68,081</v>
      </c>
      <c r="P8" s="69"/>
      <c r="S8" s="111" t="s">
        <v>87</v>
      </c>
      <c r="T8" s="112"/>
      <c r="U8" s="112"/>
      <c r="V8" s="112">
        <v>41032.79</v>
      </c>
      <c r="W8" s="112">
        <v>42506.01</v>
      </c>
      <c r="X8" s="112">
        <v>42348</v>
      </c>
      <c r="Y8" s="112">
        <v>43834.76</v>
      </c>
      <c r="Z8" s="112">
        <v>44874.720000000001</v>
      </c>
      <c r="AB8" s="113" t="str">
        <f>TEXT(Z8,"$###,###")</f>
        <v>$44,875</v>
      </c>
      <c r="AD8" s="114">
        <f t="shared" si="0"/>
        <v>2.3724551018415418E-2</v>
      </c>
      <c r="AF8" s="114">
        <f t="shared" si="1"/>
        <v>9.3630728010452025E-2</v>
      </c>
    </row>
    <row r="9" spans="1:32" x14ac:dyDescent="0.25">
      <c r="A9" s="32" t="s">
        <v>15</v>
      </c>
      <c r="B9" s="73"/>
      <c r="C9" s="74"/>
      <c r="D9" s="75">
        <f>AD104</f>
        <v>75.930750308779722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52.516854922812527</v>
      </c>
      <c r="P9" s="76" t="s">
        <v>88</v>
      </c>
      <c r="S9" s="111" t="s">
        <v>7</v>
      </c>
      <c r="T9" s="112"/>
      <c r="U9" s="112"/>
      <c r="V9" s="112">
        <v>3043865593</v>
      </c>
      <c r="W9" s="112">
        <v>3146728269</v>
      </c>
      <c r="X9" s="112">
        <v>3270053604</v>
      </c>
      <c r="Y9" s="112">
        <v>3516986126</v>
      </c>
      <c r="Z9" s="112">
        <v>3710928351</v>
      </c>
      <c r="AB9" s="113" t="str">
        <f>TEXT(Z9/1000000,"$#,###.0")&amp;" mil"</f>
        <v>$3,710.9 mil</v>
      </c>
      <c r="AD9" s="114">
        <f t="shared" si="0"/>
        <v>5.5144438462877199E-2</v>
      </c>
      <c r="AF9" s="114">
        <f t="shared" si="1"/>
        <v>0.21914987295564203</v>
      </c>
    </row>
    <row r="10" spans="1:32" x14ac:dyDescent="0.25">
      <c r="A10" s="32" t="s">
        <v>18</v>
      </c>
      <c r="B10" s="73"/>
      <c r="C10" s="74"/>
      <c r="D10" s="75">
        <f>AD105</f>
        <v>16.991707058860161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47.472863207062176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93.109678177465085</v>
      </c>
      <c r="P11" s="76" t="s">
        <v>88</v>
      </c>
      <c r="S11" s="111" t="s">
        <v>30</v>
      </c>
      <c r="T11" s="116"/>
      <c r="U11" s="116"/>
      <c r="V11" s="116">
        <v>76419</v>
      </c>
      <c r="W11" s="116">
        <v>76091</v>
      </c>
      <c r="X11" s="116">
        <v>80377</v>
      </c>
      <c r="Y11" s="116">
        <v>84070</v>
      </c>
      <c r="Z11" s="116">
        <v>86577</v>
      </c>
    </row>
    <row r="12" spans="1:32" ht="28.5" customHeight="1" x14ac:dyDescent="0.25">
      <c r="A12" s="32" t="s">
        <v>20</v>
      </c>
      <c r="B12" s="74"/>
      <c r="C12" s="74"/>
      <c r="D12" s="75">
        <f>AD108</f>
        <v>12.898170155791048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14.35642837208619</v>
      </c>
      <c r="P12" s="76" t="s">
        <v>88</v>
      </c>
      <c r="S12" s="111" t="s">
        <v>31</v>
      </c>
      <c r="T12" s="116"/>
      <c r="U12" s="116"/>
      <c r="V12" s="116">
        <v>7488</v>
      </c>
      <c r="W12" s="116">
        <v>7695</v>
      </c>
      <c r="X12" s="116">
        <v>8206</v>
      </c>
      <c r="Y12" s="116">
        <v>9111</v>
      </c>
      <c r="Z12" s="116">
        <v>9775</v>
      </c>
    </row>
    <row r="13" spans="1:32" ht="15" customHeight="1" x14ac:dyDescent="0.25">
      <c r="A13" s="32" t="s">
        <v>21</v>
      </c>
      <c r="B13" s="74"/>
      <c r="C13" s="74"/>
      <c r="D13" s="75">
        <f>AD109</f>
        <v>12.477814566099619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39.7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22.401320227926142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16.492361927144536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45.152417823077002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83.507638072855457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942</v>
      </c>
      <c r="Z15" s="116">
        <v>1066</v>
      </c>
      <c r="AB15" s="121">
        <f t="shared" ref="AB15:AB34" si="2">IF(Z15="np",0,Z15/$Z$34)</f>
        <v>1.1064059451156225E-2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420</v>
      </c>
      <c r="Z16" s="116">
        <v>472</v>
      </c>
      <c r="AB16" s="121">
        <f t="shared" si="2"/>
        <v>4.8989081247145759E-3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6841</v>
      </c>
      <c r="Z17" s="116">
        <v>6886</v>
      </c>
      <c r="AB17" s="121">
        <f t="shared" si="2"/>
        <v>7.1470087599119853E-2</v>
      </c>
    </row>
    <row r="18" spans="1:28" x14ac:dyDescent="0.25">
      <c r="A18" s="65" t="str">
        <f>$S$1&amp;" ("&amp;$V$2&amp;" to "&amp;$Z$2&amp;")"</f>
        <v>Port Adelaide Enfield (2014-15 to 2018-19)</v>
      </c>
      <c r="B18" s="65"/>
      <c r="C18" s="65"/>
      <c r="D18" s="65"/>
      <c r="E18" s="65"/>
      <c r="F18" s="65"/>
      <c r="G18" s="65" t="str">
        <f>$S$1&amp;" ("&amp;$V$2&amp;" to "&amp;$Z$2&amp;")"</f>
        <v>Port Adelaide Enfield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666</v>
      </c>
      <c r="Z18" s="116">
        <v>717</v>
      </c>
      <c r="AB18" s="121">
        <f t="shared" si="2"/>
        <v>7.4417735708058293E-3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5729</v>
      </c>
      <c r="Z19" s="116">
        <v>5946</v>
      </c>
      <c r="AB19" s="121">
        <f t="shared" si="2"/>
        <v>6.1713787520239136E-2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3281</v>
      </c>
      <c r="Z20" s="116">
        <v>3318</v>
      </c>
      <c r="AB20" s="121">
        <f t="shared" si="2"/>
        <v>3.4437663469921533E-2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7877</v>
      </c>
      <c r="Z21" s="116">
        <v>7993</v>
      </c>
      <c r="AB21" s="121">
        <f t="shared" si="2"/>
        <v>8.2959687798397477E-2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7180</v>
      </c>
      <c r="Z22" s="116">
        <v>7422</v>
      </c>
      <c r="AB22" s="121">
        <f t="shared" si="2"/>
        <v>7.7033254452609293E-2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4464</v>
      </c>
      <c r="Z23" s="116">
        <v>4785</v>
      </c>
      <c r="AB23" s="121">
        <f t="shared" si="2"/>
        <v>4.9663719018557727E-2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1040</v>
      </c>
      <c r="Z24" s="116">
        <v>1251</v>
      </c>
      <c r="AB24" s="121">
        <f t="shared" si="2"/>
        <v>1.2984182339021049E-2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2754</v>
      </c>
      <c r="Z25" s="116">
        <v>2736</v>
      </c>
      <c r="AB25" s="121">
        <f t="shared" si="2"/>
        <v>2.8397060655125171E-2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1301</v>
      </c>
      <c r="Z26" s="116">
        <v>1424</v>
      </c>
      <c r="AB26" s="121">
        <f t="shared" si="2"/>
        <v>1.4779756715240587E-2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5500</v>
      </c>
      <c r="Z27" s="116">
        <v>5860</v>
      </c>
      <c r="AB27" s="121">
        <f t="shared" si="2"/>
        <v>6.0821189853447921E-2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10652</v>
      </c>
      <c r="Z28" s="116">
        <v>11098</v>
      </c>
      <c r="AB28" s="121">
        <f t="shared" si="2"/>
        <v>0.11518661518661519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6109</v>
      </c>
      <c r="Z29" s="116">
        <v>6538</v>
      </c>
      <c r="AB29" s="121">
        <f t="shared" si="2"/>
        <v>6.7858180761406567E-2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6949</v>
      </c>
      <c r="Z30" s="116">
        <v>6813</v>
      </c>
      <c r="AB30" s="121">
        <f t="shared" si="2"/>
        <v>7.0712417486611029E-2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12273</v>
      </c>
      <c r="Z31" s="116">
        <v>13216</v>
      </c>
      <c r="AB31" s="121">
        <f t="shared" si="2"/>
        <v>0.13716942749200814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1643</v>
      </c>
      <c r="Z32" s="116">
        <v>1701</v>
      </c>
      <c r="AB32" s="121">
        <f t="shared" si="2"/>
        <v>1.7654751525719267E-2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3485</v>
      </c>
      <c r="Z33" s="116">
        <v>3693</v>
      </c>
      <c r="AB33" s="121">
        <f t="shared" si="2"/>
        <v>3.8329804458836714E-2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93180</v>
      </c>
      <c r="Z34" s="124">
        <v>96348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56852</v>
      </c>
      <c r="AB37" s="136">
        <f>Z37/Z40*100</f>
        <v>83.507638072855457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11228</v>
      </c>
      <c r="AB38" s="136">
        <f>Z38/Z40*100</f>
        <v>16.492361927144536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68080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21</v>
      </c>
      <c r="X44" s="116">
        <v>20</v>
      </c>
      <c r="Y44" s="116">
        <v>23</v>
      </c>
      <c r="Z44" s="116">
        <v>21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511</v>
      </c>
      <c r="X45" s="116">
        <v>569</v>
      </c>
      <c r="Y45" s="116">
        <v>517</v>
      </c>
      <c r="Z45" s="116">
        <v>517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1960</v>
      </c>
      <c r="X46" s="116">
        <v>2090</v>
      </c>
      <c r="Y46" s="116">
        <v>2220</v>
      </c>
      <c r="Z46" s="116">
        <v>2243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3873</v>
      </c>
      <c r="X47" s="116">
        <v>4353</v>
      </c>
      <c r="Y47" s="116">
        <v>4723</v>
      </c>
      <c r="Z47" s="116">
        <v>4913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6418</v>
      </c>
      <c r="X48" s="116">
        <v>6754</v>
      </c>
      <c r="Y48" s="116">
        <v>7035</v>
      </c>
      <c r="Z48" s="116">
        <v>7383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Port Adelaide Enfield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6772</v>
      </c>
      <c r="X49" s="116">
        <v>7065</v>
      </c>
      <c r="Y49" s="116">
        <v>7379</v>
      </c>
      <c r="Z49" s="116">
        <v>7668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5449</v>
      </c>
      <c r="X50" s="116">
        <v>5959</v>
      </c>
      <c r="Y50" s="116">
        <v>6527</v>
      </c>
      <c r="Z50" s="116">
        <v>6702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4599</v>
      </c>
      <c r="X51" s="116">
        <v>4706</v>
      </c>
      <c r="Y51" s="116">
        <v>5122</v>
      </c>
      <c r="Z51" s="116">
        <v>5152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4072</v>
      </c>
      <c r="X52" s="116">
        <v>4259</v>
      </c>
      <c r="Y52" s="116">
        <v>4470</v>
      </c>
      <c r="Z52" s="116">
        <v>4615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3600</v>
      </c>
      <c r="X53" s="116">
        <v>3749</v>
      </c>
      <c r="Y53" s="116">
        <v>3846</v>
      </c>
      <c r="Z53" s="116">
        <v>3922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3213</v>
      </c>
      <c r="X54" s="116">
        <v>3351</v>
      </c>
      <c r="Y54" s="116">
        <v>3421</v>
      </c>
      <c r="Z54" s="116">
        <v>3425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2086</v>
      </c>
      <c r="X55" s="116">
        <v>2128</v>
      </c>
      <c r="Y55" s="116">
        <v>2342</v>
      </c>
      <c r="Z55" s="116">
        <v>2441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894</v>
      </c>
      <c r="X56" s="116">
        <v>936</v>
      </c>
      <c r="Y56" s="116">
        <v>988</v>
      </c>
      <c r="Z56" s="116">
        <v>1089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291</v>
      </c>
      <c r="X57" s="116">
        <v>350</v>
      </c>
      <c r="Y57" s="116">
        <v>370</v>
      </c>
      <c r="Z57" s="116">
        <v>355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109</v>
      </c>
      <c r="X58" s="116">
        <v>112</v>
      </c>
      <c r="Y58" s="116">
        <v>130</v>
      </c>
      <c r="Z58" s="116">
        <v>132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55</v>
      </c>
      <c r="X59" s="116">
        <v>57</v>
      </c>
      <c r="Y59" s="116">
        <v>54</v>
      </c>
      <c r="Z59" s="116">
        <v>58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54</v>
      </c>
      <c r="X60" s="116">
        <v>50</v>
      </c>
      <c r="Y60" s="116">
        <v>45</v>
      </c>
      <c r="Z60" s="116">
        <v>40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43974</v>
      </c>
      <c r="X61" s="116">
        <v>46510</v>
      </c>
      <c r="Y61" s="116">
        <v>49233</v>
      </c>
      <c r="Z61" s="116">
        <v>50682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23</v>
      </c>
      <c r="X63" s="116">
        <v>30</v>
      </c>
      <c r="Y63" s="116">
        <v>37</v>
      </c>
      <c r="Z63" s="116">
        <v>42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Port Adelaide Enfield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625</v>
      </c>
      <c r="X64" s="116">
        <v>652</v>
      </c>
      <c r="Y64" s="116">
        <v>692</v>
      </c>
      <c r="Z64" s="116">
        <v>773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1889</v>
      </c>
      <c r="X65" s="116">
        <v>2195</v>
      </c>
      <c r="Y65" s="116">
        <v>2256</v>
      </c>
      <c r="Z65" s="116">
        <v>2338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3734</v>
      </c>
      <c r="X66" s="116">
        <v>4060</v>
      </c>
      <c r="Y66" s="116">
        <v>4293</v>
      </c>
      <c r="Z66" s="116">
        <v>4468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5899</v>
      </c>
      <c r="X67" s="116">
        <v>6114</v>
      </c>
      <c r="Y67" s="116">
        <v>6196</v>
      </c>
      <c r="Z67" s="116">
        <v>6464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5711</v>
      </c>
      <c r="X68" s="116">
        <v>5910</v>
      </c>
      <c r="Y68" s="116">
        <v>6218</v>
      </c>
      <c r="Z68" s="116">
        <v>6472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4242</v>
      </c>
      <c r="X69" s="116">
        <v>4650</v>
      </c>
      <c r="Y69" s="116">
        <v>5118</v>
      </c>
      <c r="Z69" s="116">
        <v>5509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3964</v>
      </c>
      <c r="X70" s="116">
        <v>4072</v>
      </c>
      <c r="Y70" s="116">
        <v>4261</v>
      </c>
      <c r="Z70" s="116">
        <v>4277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3880</v>
      </c>
      <c r="X71" s="116">
        <v>4107</v>
      </c>
      <c r="Y71" s="116">
        <v>4196</v>
      </c>
      <c r="Z71" s="116">
        <v>4265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3614</v>
      </c>
      <c r="X72" s="116">
        <v>3706</v>
      </c>
      <c r="Y72" s="116">
        <v>3768</v>
      </c>
      <c r="Z72" s="116">
        <v>3888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3021</v>
      </c>
      <c r="X73" s="116">
        <v>3208</v>
      </c>
      <c r="Y73" s="116">
        <v>3265</v>
      </c>
      <c r="Z73" s="116">
        <v>3363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1912</v>
      </c>
      <c r="X74" s="116">
        <v>2043</v>
      </c>
      <c r="Y74" s="116">
        <v>2225</v>
      </c>
      <c r="Z74" s="116">
        <v>2307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857</v>
      </c>
      <c r="X75" s="116">
        <v>852</v>
      </c>
      <c r="Y75" s="116">
        <v>911</v>
      </c>
      <c r="Z75" s="116">
        <v>988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213</v>
      </c>
      <c r="X76" s="116">
        <v>259</v>
      </c>
      <c r="Y76" s="116">
        <v>286</v>
      </c>
      <c r="Z76" s="116">
        <v>294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91</v>
      </c>
      <c r="X77" s="116">
        <v>95</v>
      </c>
      <c r="Y77" s="116">
        <v>109</v>
      </c>
      <c r="Z77" s="116">
        <v>112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78</v>
      </c>
      <c r="X78" s="116">
        <v>70</v>
      </c>
      <c r="Y78" s="116">
        <v>57</v>
      </c>
      <c r="Z78" s="116">
        <v>53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67</v>
      </c>
      <c r="X79" s="116">
        <v>50</v>
      </c>
      <c r="Y79" s="116">
        <v>57</v>
      </c>
      <c r="Z79" s="116">
        <v>51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39812</v>
      </c>
      <c r="X80" s="116">
        <v>42073</v>
      </c>
      <c r="Y80" s="116">
        <v>43947</v>
      </c>
      <c r="Z80" s="116">
        <v>45663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Port Adelaide Enfield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3056</v>
      </c>
      <c r="X83" s="116">
        <v>3219</v>
      </c>
      <c r="Y83" s="116">
        <v>3443</v>
      </c>
      <c r="Z83" s="116">
        <v>3503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4659</v>
      </c>
      <c r="X84" s="116">
        <v>4811</v>
      </c>
      <c r="Y84" s="116">
        <v>5065</v>
      </c>
      <c r="Z84" s="116">
        <v>5266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96,347</v>
      </c>
      <c r="D85" s="98">
        <f t="shared" ref="D85:D90" si="4">AD4</f>
        <v>3.3987980253273209E-2</v>
      </c>
      <c r="E85" s="99">
        <f t="shared" ref="E85:E90" si="5">AD4</f>
        <v>3.3987980253273209E-2</v>
      </c>
      <c r="F85" s="98">
        <f t="shared" ref="F85:F90" si="6">AF4</f>
        <v>0.14821832916219768</v>
      </c>
      <c r="G85" s="99">
        <f t="shared" ref="G85:G90" si="7">AF4</f>
        <v>0.14821832916219768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5108</v>
      </c>
      <c r="X85" s="116">
        <v>5275</v>
      </c>
      <c r="Y85" s="116">
        <v>5511</v>
      </c>
      <c r="Z85" s="116">
        <v>5721</v>
      </c>
    </row>
    <row r="86" spans="1:30" ht="15" customHeight="1" x14ac:dyDescent="0.25">
      <c r="A86" s="100" t="s">
        <v>4</v>
      </c>
      <c r="B86" s="51"/>
      <c r="C86" s="101" t="str">
        <f t="shared" si="3"/>
        <v>50,684</v>
      </c>
      <c r="D86" s="98">
        <f t="shared" si="4"/>
        <v>2.9472102045376092E-2</v>
      </c>
      <c r="E86" s="99">
        <f t="shared" si="5"/>
        <v>2.9472102045376092E-2</v>
      </c>
      <c r="F86" s="98">
        <f t="shared" si="6"/>
        <v>0.1428442580441498</v>
      </c>
      <c r="G86" s="99">
        <f t="shared" si="7"/>
        <v>0.1428442580441498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2199</v>
      </c>
      <c r="X86" s="116">
        <v>2281</v>
      </c>
      <c r="Y86" s="116">
        <v>2464</v>
      </c>
      <c r="Z86" s="116">
        <v>2575</v>
      </c>
    </row>
    <row r="87" spans="1:30" ht="15" customHeight="1" x14ac:dyDescent="0.25">
      <c r="A87" s="100" t="s">
        <v>5</v>
      </c>
      <c r="B87" s="51"/>
      <c r="C87" s="101" t="str">
        <f t="shared" si="3"/>
        <v>45,669</v>
      </c>
      <c r="D87" s="98">
        <f t="shared" si="4"/>
        <v>3.9183562017885087E-2</v>
      </c>
      <c r="E87" s="99">
        <f t="shared" si="5"/>
        <v>3.9183562017885087E-2</v>
      </c>
      <c r="F87" s="98">
        <f t="shared" si="6"/>
        <v>0.15445284258954972</v>
      </c>
      <c r="G87" s="99">
        <f t="shared" si="7"/>
        <v>0.15445284258954972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1821</v>
      </c>
      <c r="X87" s="116">
        <v>1892</v>
      </c>
      <c r="Y87" s="116">
        <v>1944</v>
      </c>
      <c r="Z87" s="116">
        <v>2010</v>
      </c>
    </row>
    <row r="88" spans="1:30" ht="15" customHeight="1" x14ac:dyDescent="0.25">
      <c r="A88" s="51" t="s">
        <v>6</v>
      </c>
      <c r="B88" s="51"/>
      <c r="C88" s="101" t="str">
        <f t="shared" si="3"/>
        <v>68,081</v>
      </c>
      <c r="D88" s="98">
        <f t="shared" si="4"/>
        <v>2.9097889836144919E-2</v>
      </c>
      <c r="E88" s="99">
        <f t="shared" si="5"/>
        <v>2.9097889836144919E-2</v>
      </c>
      <c r="F88" s="98">
        <f t="shared" si="6"/>
        <v>0.10510339901957599</v>
      </c>
      <c r="G88" s="99">
        <f t="shared" si="7"/>
        <v>0.10510339901957599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1677</v>
      </c>
      <c r="X88" s="116">
        <v>1741</v>
      </c>
      <c r="Y88" s="116">
        <v>1876</v>
      </c>
      <c r="Z88" s="116">
        <v>1923</v>
      </c>
    </row>
    <row r="89" spans="1:30" ht="15" customHeight="1" x14ac:dyDescent="0.25">
      <c r="A89" s="51" t="s">
        <v>102</v>
      </c>
      <c r="B89" s="51"/>
      <c r="C89" s="101" t="str">
        <f t="shared" si="3"/>
        <v>$44,875</v>
      </c>
      <c r="D89" s="98">
        <f t="shared" si="4"/>
        <v>2.3724551018415418E-2</v>
      </c>
      <c r="E89" s="99">
        <f t="shared" si="5"/>
        <v>2.3724551018415418E-2</v>
      </c>
      <c r="F89" s="98">
        <f t="shared" si="6"/>
        <v>9.3630728010452025E-2</v>
      </c>
      <c r="G89" s="99">
        <f t="shared" si="7"/>
        <v>9.3630728010452025E-2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2904</v>
      </c>
      <c r="X89" s="116">
        <v>2902</v>
      </c>
      <c r="Y89" s="116">
        <v>3054</v>
      </c>
      <c r="Z89" s="116">
        <v>3161</v>
      </c>
    </row>
    <row r="90" spans="1:30" ht="15" customHeight="1" x14ac:dyDescent="0.25">
      <c r="A90" s="51" t="s">
        <v>7</v>
      </c>
      <c r="B90" s="51"/>
      <c r="C90" s="101" t="str">
        <f t="shared" si="3"/>
        <v>$3,710.9 mil</v>
      </c>
      <c r="D90" s="98">
        <f t="shared" si="4"/>
        <v>5.5144438462877199E-2</v>
      </c>
      <c r="E90" s="99">
        <f t="shared" si="5"/>
        <v>5.5144438462877199E-2</v>
      </c>
      <c r="F90" s="98">
        <f t="shared" si="6"/>
        <v>0.21914987295564203</v>
      </c>
      <c r="G90" s="99">
        <f t="shared" si="7"/>
        <v>0.21914987295564203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4547</v>
      </c>
      <c r="X90" s="116">
        <v>4706</v>
      </c>
      <c r="Y90" s="116">
        <v>5000</v>
      </c>
      <c r="Z90" s="116">
        <v>5195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32730</v>
      </c>
      <c r="X91" s="116">
        <v>33517</v>
      </c>
      <c r="Y91" s="116">
        <v>34868</v>
      </c>
      <c r="Z91" s="116">
        <v>35754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2199</v>
      </c>
      <c r="X93" s="116">
        <v>2361</v>
      </c>
      <c r="Y93" s="116">
        <v>2515</v>
      </c>
      <c r="Z93" s="116">
        <v>2604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6230</v>
      </c>
      <c r="X94" s="116">
        <v>6491</v>
      </c>
      <c r="Y94" s="116">
        <v>6787</v>
      </c>
      <c r="Z94" s="116">
        <v>7086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1020</v>
      </c>
      <c r="X95" s="116">
        <v>1062</v>
      </c>
      <c r="Y95" s="116">
        <v>1123</v>
      </c>
      <c r="Z95" s="116">
        <v>1204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4481</v>
      </c>
      <c r="X96" s="116">
        <v>4852</v>
      </c>
      <c r="Y96" s="116">
        <v>5257</v>
      </c>
      <c r="Z96" s="116">
        <v>5643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5090</v>
      </c>
      <c r="X97" s="116">
        <v>5404</v>
      </c>
      <c r="Y97" s="116">
        <v>5463</v>
      </c>
      <c r="Z97" s="116">
        <v>5532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2542</v>
      </c>
      <c r="X98" s="116">
        <v>2648</v>
      </c>
      <c r="Y98" s="116">
        <v>2780</v>
      </c>
      <c r="Z98" s="116">
        <v>2837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231</v>
      </c>
      <c r="X99" s="116">
        <v>250</v>
      </c>
      <c r="Y99" s="116">
        <v>275</v>
      </c>
      <c r="Z99" s="116">
        <v>309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2460</v>
      </c>
      <c r="X100" s="116">
        <v>2622</v>
      </c>
      <c r="Y100" s="116">
        <v>2740</v>
      </c>
      <c r="Z100" s="116">
        <v>2919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29401</v>
      </c>
      <c r="X101" s="116">
        <v>30260</v>
      </c>
      <c r="Y101" s="116">
        <v>31288</v>
      </c>
      <c r="Z101" s="116">
        <v>32320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61644</v>
      </c>
      <c r="X104" s="116">
        <v>66763</v>
      </c>
      <c r="Y104" s="116">
        <v>70291</v>
      </c>
      <c r="Z104" s="116">
        <v>73157</v>
      </c>
      <c r="AB104" s="113" t="str">
        <f>TEXT(Z104,"###,###")</f>
        <v>73,157</v>
      </c>
      <c r="AD104" s="134">
        <f>Z104/($Z$4)*100</f>
        <v>75.930750308779722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15421</v>
      </c>
      <c r="X105" s="116">
        <v>15817</v>
      </c>
      <c r="Y105" s="116">
        <v>16143</v>
      </c>
      <c r="Z105" s="116">
        <v>16371</v>
      </c>
      <c r="AB105" s="113" t="str">
        <f>TEXT(Z105,"###,###")</f>
        <v>16,371</v>
      </c>
      <c r="AD105" s="134">
        <f>Z105/($Z$4)*100</f>
        <v>16.991707058860161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77065</v>
      </c>
      <c r="X106" s="124">
        <v>82580</v>
      </c>
      <c r="Y106" s="124">
        <v>86434</v>
      </c>
      <c r="Z106" s="124">
        <v>89528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9560</v>
      </c>
      <c r="X108" s="116">
        <v>10600</v>
      </c>
      <c r="Y108" s="116">
        <v>13658</v>
      </c>
      <c r="Z108" s="116">
        <v>12427</v>
      </c>
      <c r="AB108" s="113" t="str">
        <f>TEXT(Z108,"###,###")</f>
        <v>12,427</v>
      </c>
      <c r="AD108" s="134">
        <f>Z108/($Z$4)*100</f>
        <v>12.898170155791048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10380</v>
      </c>
      <c r="X109" s="116">
        <v>12210</v>
      </c>
      <c r="Y109" s="116">
        <v>12252</v>
      </c>
      <c r="Z109" s="116">
        <v>12022</v>
      </c>
      <c r="AB109" s="113" t="str">
        <f>TEXT(Z109,"###,###")</f>
        <v>12,022</v>
      </c>
      <c r="AD109" s="134">
        <f>Z109/($Z$4)*100</f>
        <v>12.477814566099619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19014</v>
      </c>
      <c r="X110" s="116">
        <v>19478</v>
      </c>
      <c r="Y110" s="116">
        <v>19814</v>
      </c>
      <c r="Z110" s="116">
        <v>21583</v>
      </c>
      <c r="AB110" s="113" t="str">
        <f>TEXT(Z110,"###,###")</f>
        <v>21,583</v>
      </c>
      <c r="AD110" s="134">
        <f>Z110/($Z$4)*100</f>
        <v>22.401320227926142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38114</v>
      </c>
      <c r="X111" s="116">
        <v>40292</v>
      </c>
      <c r="Y111" s="116">
        <v>40710</v>
      </c>
      <c r="Z111" s="116">
        <v>43503</v>
      </c>
      <c r="AB111" s="113" t="str">
        <f>TEXT(Z111,"###,###")</f>
        <v>43,503</v>
      </c>
      <c r="AD111" s="134">
        <f>Z111/($Z$4)*100</f>
        <v>45.152417823077002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83786</v>
      </c>
      <c r="X112" s="116">
        <v>88583</v>
      </c>
      <c r="Y112" s="116">
        <v>93180</v>
      </c>
      <c r="Z112" s="116">
        <v>96344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39.79</v>
      </c>
      <c r="W118" s="135">
        <v>41.85</v>
      </c>
      <c r="X118" s="135">
        <v>39.76</v>
      </c>
      <c r="Y118" s="135">
        <v>39.799999999999997</v>
      </c>
      <c r="Z118" s="135">
        <v>39.67</v>
      </c>
      <c r="AB118" s="113" t="str">
        <f>TEXT(Z118,"##.0")</f>
        <v>39.7</v>
      </c>
    </row>
    <row r="120" spans="19:32" x14ac:dyDescent="0.25">
      <c r="S120" s="105" t="s">
        <v>104</v>
      </c>
      <c r="T120" s="116"/>
      <c r="U120" s="116"/>
      <c r="V120" s="116">
        <v>54115</v>
      </c>
      <c r="W120" s="116">
        <v>54436</v>
      </c>
      <c r="X120" s="116">
        <v>55571</v>
      </c>
      <c r="Y120" s="116">
        <v>57046</v>
      </c>
      <c r="Z120" s="116">
        <v>58307</v>
      </c>
      <c r="AB120" s="113" t="str">
        <f>TEXT(Z120,"###,###")</f>
        <v>58,307</v>
      </c>
    </row>
    <row r="121" spans="19:32" x14ac:dyDescent="0.25">
      <c r="S121" s="105" t="s">
        <v>105</v>
      </c>
      <c r="T121" s="116"/>
      <c r="U121" s="116"/>
      <c r="V121" s="116">
        <v>4023</v>
      </c>
      <c r="W121" s="116">
        <v>4011</v>
      </c>
      <c r="X121" s="116">
        <v>4067</v>
      </c>
      <c r="Y121" s="116">
        <v>4458</v>
      </c>
      <c r="Z121" s="116">
        <v>4691</v>
      </c>
      <c r="AB121" s="113" t="str">
        <f>TEXT(Z121,"###,###")</f>
        <v>4,691</v>
      </c>
    </row>
    <row r="122" spans="19:32" x14ac:dyDescent="0.25">
      <c r="S122" s="105" t="s">
        <v>106</v>
      </c>
      <c r="T122" s="116"/>
      <c r="U122" s="116"/>
      <c r="V122" s="116">
        <v>3470</v>
      </c>
      <c r="W122" s="116">
        <v>3684</v>
      </c>
      <c r="X122" s="116">
        <v>4139</v>
      </c>
      <c r="Y122" s="116">
        <v>4651</v>
      </c>
      <c r="Z122" s="116">
        <v>5083</v>
      </c>
      <c r="AB122" s="113" t="str">
        <f>TEXT(Z122,"###,###")</f>
        <v>5,083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57585</v>
      </c>
      <c r="W124" s="116">
        <v>58120</v>
      </c>
      <c r="X124" s="116">
        <v>59710</v>
      </c>
      <c r="Y124" s="116">
        <v>61697</v>
      </c>
      <c r="Z124" s="116">
        <v>63390</v>
      </c>
      <c r="AB124" s="113" t="str">
        <f>TEXT(Z124,"###,###")</f>
        <v>63,390</v>
      </c>
      <c r="AD124" s="131">
        <f>Z124/$Z$7*100</f>
        <v>93.109678177465085</v>
      </c>
    </row>
    <row r="125" spans="19:32" x14ac:dyDescent="0.25">
      <c r="S125" s="105" t="s">
        <v>108</v>
      </c>
      <c r="T125" s="116"/>
      <c r="U125" s="116"/>
      <c r="V125" s="116">
        <v>7493</v>
      </c>
      <c r="W125" s="116">
        <v>7695</v>
      </c>
      <c r="X125" s="116">
        <v>8206</v>
      </c>
      <c r="Y125" s="116">
        <v>9109</v>
      </c>
      <c r="Z125" s="116">
        <v>9774</v>
      </c>
      <c r="AB125" s="113" t="str">
        <f>TEXT(Z125,"###,###")</f>
        <v>9,774</v>
      </c>
      <c r="AD125" s="131">
        <f>Z125/$Z$7*100</f>
        <v>14.35642837208619</v>
      </c>
    </row>
    <row r="127" spans="19:32" x14ac:dyDescent="0.25">
      <c r="S127" s="105" t="s">
        <v>109</v>
      </c>
      <c r="T127" s="116"/>
      <c r="U127" s="116"/>
      <c r="V127" s="116">
        <v>32659</v>
      </c>
      <c r="W127" s="116">
        <v>32730</v>
      </c>
      <c r="X127" s="116">
        <v>33517</v>
      </c>
      <c r="Y127" s="116">
        <v>34868</v>
      </c>
      <c r="Z127" s="116">
        <v>35754</v>
      </c>
      <c r="AB127" s="113" t="str">
        <f>TEXT(Z127,"###,###")</f>
        <v>35,754</v>
      </c>
      <c r="AD127" s="131">
        <f>Z127/$Z$7*100</f>
        <v>52.516854922812527</v>
      </c>
    </row>
    <row r="128" spans="19:32" x14ac:dyDescent="0.25">
      <c r="S128" s="105" t="s">
        <v>110</v>
      </c>
      <c r="T128" s="116"/>
      <c r="U128" s="116"/>
      <c r="V128" s="116">
        <v>28946</v>
      </c>
      <c r="W128" s="116">
        <v>29401</v>
      </c>
      <c r="X128" s="116">
        <v>30260</v>
      </c>
      <c r="Y128" s="116">
        <v>31288</v>
      </c>
      <c r="Z128" s="116">
        <v>32320</v>
      </c>
      <c r="AB128" s="113" t="str">
        <f>TEXT(Z128,"###,###")</f>
        <v>32,320</v>
      </c>
      <c r="AD128" s="131">
        <f>Z128/$Z$7*100</f>
        <v>47.472863207062176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831E4C2-5268-46B9-BE19-25146D337D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A65C551B-1A27-4A02-995F-9B2858936D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CE7746A1-9CE2-4E31-B6BB-31BFE9B9A8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A06FC9FA-3A4D-466A-A6CC-FD884F45A8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FAF7C-2346-487A-947C-686F74D8A742}">
  <sheetPr codeName="Sheet11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Port Augusta</v>
      </c>
      <c r="T1" s="103"/>
      <c r="U1" s="103"/>
      <c r="V1" s="103"/>
      <c r="W1" s="103"/>
      <c r="X1" s="103"/>
      <c r="Y1" s="104" t="str">
        <f>Y3</f>
        <v>10.47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161</v>
      </c>
      <c r="Y3" s="109" t="s">
        <v>245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10.47 Port Augusta,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8847</v>
      </c>
      <c r="W4" s="112">
        <v>8855</v>
      </c>
      <c r="X4" s="112">
        <v>9238</v>
      </c>
      <c r="Y4" s="112">
        <v>10449</v>
      </c>
      <c r="Z4" s="112">
        <v>9866</v>
      </c>
      <c r="AB4" s="113" t="str">
        <f>TEXT(Z4,"###,###")</f>
        <v>9,866</v>
      </c>
      <c r="AD4" s="114">
        <f>Z4/Y4-1</f>
        <v>-5.5794812900756052E-2</v>
      </c>
      <c r="AF4" s="114">
        <f>Z4/V4-1</f>
        <v>0.11518028710297279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4533</v>
      </c>
      <c r="W5" s="112">
        <v>4657</v>
      </c>
      <c r="X5" s="112">
        <v>4865</v>
      </c>
      <c r="Y5" s="112">
        <v>5463</v>
      </c>
      <c r="Z5" s="112">
        <v>5192</v>
      </c>
      <c r="AB5" s="113" t="str">
        <f>TEXT(Z5,"###,###")</f>
        <v>5,192</v>
      </c>
      <c r="AD5" s="114">
        <f t="shared" ref="AD5:AD9" si="0">Z5/Y5-1</f>
        <v>-4.9606443346146833E-2</v>
      </c>
      <c r="AF5" s="114">
        <f t="shared" ref="AF5:AF9" si="1">Z5/V5-1</f>
        <v>0.14537833664240019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4312</v>
      </c>
      <c r="W6" s="112">
        <v>4198</v>
      </c>
      <c r="X6" s="112">
        <v>4373</v>
      </c>
      <c r="Y6" s="112">
        <v>4991</v>
      </c>
      <c r="Z6" s="112">
        <v>4673</v>
      </c>
      <c r="AB6" s="113" t="str">
        <f>TEXT(Z6,"###,###")</f>
        <v>4,673</v>
      </c>
      <c r="AD6" s="114">
        <f t="shared" si="0"/>
        <v>-6.3714686435584089E-2</v>
      </c>
      <c r="AF6" s="114">
        <f t="shared" si="1"/>
        <v>8.3719851576994353E-2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6651</v>
      </c>
      <c r="W7" s="112">
        <v>6471</v>
      </c>
      <c r="X7" s="112">
        <v>6593</v>
      </c>
      <c r="Y7" s="112">
        <v>7109</v>
      </c>
      <c r="Z7" s="112">
        <v>6937</v>
      </c>
      <c r="AB7" s="113" t="str">
        <f>TEXT(Z7,"###,###")</f>
        <v>6,937</v>
      </c>
      <c r="AD7" s="114">
        <f t="shared" si="0"/>
        <v>-2.4194682796455202E-2</v>
      </c>
      <c r="AF7" s="114">
        <f t="shared" si="1"/>
        <v>4.3001052473312207E-2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9,866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6,937</v>
      </c>
      <c r="P8" s="69"/>
      <c r="S8" s="111" t="s">
        <v>87</v>
      </c>
      <c r="T8" s="112"/>
      <c r="U8" s="112"/>
      <c r="V8" s="112">
        <v>40704</v>
      </c>
      <c r="W8" s="112">
        <v>43325.01</v>
      </c>
      <c r="X8" s="112">
        <v>41688.65</v>
      </c>
      <c r="Y8" s="112">
        <v>42688</v>
      </c>
      <c r="Z8" s="112">
        <v>44896</v>
      </c>
      <c r="AB8" s="113" t="str">
        <f>TEXT(Z8,"$###,###")</f>
        <v>$44,896</v>
      </c>
      <c r="AD8" s="114">
        <f t="shared" si="0"/>
        <v>5.1724137931034475E-2</v>
      </c>
      <c r="AF8" s="114">
        <f t="shared" si="1"/>
        <v>0.10298742138364769</v>
      </c>
    </row>
    <row r="9" spans="1:32" x14ac:dyDescent="0.25">
      <c r="A9" s="32" t="s">
        <v>15</v>
      </c>
      <c r="B9" s="73"/>
      <c r="C9" s="74"/>
      <c r="D9" s="75">
        <f>AD104</f>
        <v>71.0318264747618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52.097448464754216</v>
      </c>
      <c r="P9" s="76" t="s">
        <v>88</v>
      </c>
      <c r="S9" s="111" t="s">
        <v>7</v>
      </c>
      <c r="T9" s="112"/>
      <c r="U9" s="112"/>
      <c r="V9" s="112">
        <v>361029525</v>
      </c>
      <c r="W9" s="112">
        <v>362570531</v>
      </c>
      <c r="X9" s="112">
        <v>359003247</v>
      </c>
      <c r="Y9" s="112">
        <v>398215468</v>
      </c>
      <c r="Z9" s="112">
        <v>395179079</v>
      </c>
      <c r="AB9" s="113" t="str">
        <f>TEXT(Z9/1000000,"$#,###.0")&amp;" mil"</f>
        <v>$395.2 mil</v>
      </c>
      <c r="AD9" s="114">
        <f t="shared" si="0"/>
        <v>-7.6249900970697393E-3</v>
      </c>
      <c r="AF9" s="114">
        <f t="shared" si="1"/>
        <v>9.4589366340606107E-2</v>
      </c>
    </row>
    <row r="10" spans="1:32" x14ac:dyDescent="0.25">
      <c r="A10" s="32" t="s">
        <v>18</v>
      </c>
      <c r="B10" s="73"/>
      <c r="C10" s="74"/>
      <c r="D10" s="75">
        <f>AD105</f>
        <v>22.957632272450841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47.931382441977796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95.790687617125556</v>
      </c>
      <c r="P11" s="76" t="s">
        <v>88</v>
      </c>
      <c r="S11" s="111" t="s">
        <v>30</v>
      </c>
      <c r="T11" s="116"/>
      <c r="U11" s="116"/>
      <c r="V11" s="116">
        <v>8276</v>
      </c>
      <c r="W11" s="116">
        <v>8314</v>
      </c>
      <c r="X11" s="116">
        <v>8626</v>
      </c>
      <c r="Y11" s="116">
        <v>9865</v>
      </c>
      <c r="Z11" s="116">
        <v>9259</v>
      </c>
    </row>
    <row r="12" spans="1:32" ht="28.5" customHeight="1" x14ac:dyDescent="0.25">
      <c r="A12" s="32" t="s">
        <v>20</v>
      </c>
      <c r="B12" s="74"/>
      <c r="C12" s="74"/>
      <c r="D12" s="75">
        <f>AD108</f>
        <v>8.412730589904724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8.7501801931670737</v>
      </c>
      <c r="P12" s="76" t="s">
        <v>88</v>
      </c>
      <c r="S12" s="111" t="s">
        <v>31</v>
      </c>
      <c r="T12" s="116"/>
      <c r="U12" s="116"/>
      <c r="V12" s="116">
        <v>572</v>
      </c>
      <c r="W12" s="116">
        <v>542</v>
      </c>
      <c r="X12" s="116">
        <v>612</v>
      </c>
      <c r="Y12" s="116">
        <v>587</v>
      </c>
      <c r="Z12" s="116">
        <v>611</v>
      </c>
    </row>
    <row r="13" spans="1:32" ht="15" customHeight="1" x14ac:dyDescent="0.25">
      <c r="A13" s="32" t="s">
        <v>21</v>
      </c>
      <c r="B13" s="74"/>
      <c r="C13" s="74"/>
      <c r="D13" s="75">
        <f>AD109</f>
        <v>14.220555442935334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41.3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20.950739914859113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16.37831603229527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50.425704439489152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83.621683967704726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483</v>
      </c>
      <c r="Z15" s="116">
        <v>342</v>
      </c>
      <c r="AB15" s="121">
        <f t="shared" ref="AB15:AB34" si="2">IF(Z15="np",0,Z15/$Z$34)</f>
        <v>3.4668018246325392E-2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256</v>
      </c>
      <c r="Z16" s="116">
        <v>275</v>
      </c>
      <c r="AB16" s="121">
        <f t="shared" si="2"/>
        <v>2.7876330461226558E-2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255</v>
      </c>
      <c r="Z17" s="116">
        <v>255</v>
      </c>
      <c r="AB17" s="121">
        <f t="shared" si="2"/>
        <v>2.5848960973137353E-2</v>
      </c>
    </row>
    <row r="18" spans="1:28" x14ac:dyDescent="0.25">
      <c r="A18" s="65" t="str">
        <f>$S$1&amp;" ("&amp;$V$2&amp;" to "&amp;$Z$2&amp;")"</f>
        <v>Port Augusta (2014-15 to 2018-19)</v>
      </c>
      <c r="B18" s="65"/>
      <c r="C18" s="65"/>
      <c r="D18" s="65"/>
      <c r="E18" s="65"/>
      <c r="F18" s="65"/>
      <c r="G18" s="65" t="str">
        <f>$S$1&amp;" ("&amp;$V$2&amp;" to "&amp;$Z$2&amp;")"</f>
        <v>Port Augusta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78</v>
      </c>
      <c r="Z18" s="116">
        <v>80</v>
      </c>
      <c r="AB18" s="121">
        <f t="shared" si="2"/>
        <v>8.109477952356817E-3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847</v>
      </c>
      <c r="Z19" s="116">
        <v>694</v>
      </c>
      <c r="AB19" s="121">
        <f t="shared" si="2"/>
        <v>7.0349721236695389E-2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134</v>
      </c>
      <c r="Z20" s="116">
        <v>145</v>
      </c>
      <c r="AB20" s="121">
        <f t="shared" si="2"/>
        <v>1.4698428788646731E-2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975</v>
      </c>
      <c r="Z21" s="116">
        <v>975</v>
      </c>
      <c r="AB21" s="121">
        <f t="shared" si="2"/>
        <v>9.8834262544348711E-2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1008</v>
      </c>
      <c r="Z22" s="116">
        <v>822</v>
      </c>
      <c r="AB22" s="121">
        <f t="shared" si="2"/>
        <v>8.3324885960466291E-2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513</v>
      </c>
      <c r="Z23" s="116">
        <v>501</v>
      </c>
      <c r="AB23" s="121">
        <f t="shared" si="2"/>
        <v>5.0785605676634565E-2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48</v>
      </c>
      <c r="Z24" s="116">
        <v>74</v>
      </c>
      <c r="AB24" s="121">
        <f t="shared" si="2"/>
        <v>7.5012671059300554E-3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190</v>
      </c>
      <c r="Z25" s="116">
        <v>195</v>
      </c>
      <c r="AB25" s="121">
        <f t="shared" si="2"/>
        <v>1.9766852508869743E-2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173</v>
      </c>
      <c r="Z26" s="116">
        <v>178</v>
      </c>
      <c r="AB26" s="121">
        <f t="shared" si="2"/>
        <v>1.8043588443993917E-2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213</v>
      </c>
      <c r="Z27" s="116">
        <v>372</v>
      </c>
      <c r="AB27" s="121">
        <f t="shared" si="2"/>
        <v>3.7709072478459199E-2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1214</v>
      </c>
      <c r="Z28" s="116">
        <v>1207</v>
      </c>
      <c r="AB28" s="121">
        <f t="shared" si="2"/>
        <v>0.12235174860618347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1237</v>
      </c>
      <c r="Z29" s="116">
        <v>1180</v>
      </c>
      <c r="AB29" s="121">
        <f t="shared" si="2"/>
        <v>0.11961479979726306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736</v>
      </c>
      <c r="Z30" s="116">
        <v>668</v>
      </c>
      <c r="AB30" s="121">
        <f t="shared" si="2"/>
        <v>6.7714140902179421E-2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1187</v>
      </c>
      <c r="Z31" s="116">
        <v>1191</v>
      </c>
      <c r="AB31" s="121">
        <f t="shared" si="2"/>
        <v>0.12072985301571211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51</v>
      </c>
      <c r="Z32" s="116">
        <v>41</v>
      </c>
      <c r="AB32" s="121">
        <f t="shared" si="2"/>
        <v>4.1561074505828688E-3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317</v>
      </c>
      <c r="Z33" s="116">
        <v>306</v>
      </c>
      <c r="AB33" s="121">
        <f t="shared" si="2"/>
        <v>3.1018753167764826E-2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10449</v>
      </c>
      <c r="Z34" s="124">
        <v>9865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5800</v>
      </c>
      <c r="AB37" s="136">
        <f>Z37/Z40*100</f>
        <v>83.621683967704726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1136</v>
      </c>
      <c r="AB38" s="136">
        <f>Z38/Z40*100</f>
        <v>16.37831603229527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6936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11</v>
      </c>
      <c r="Y44" s="116">
        <v>12</v>
      </c>
      <c r="Z44" s="116">
        <v>14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119</v>
      </c>
      <c r="X45" s="116">
        <v>104</v>
      </c>
      <c r="Y45" s="116">
        <v>131</v>
      </c>
      <c r="Z45" s="116">
        <v>112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259</v>
      </c>
      <c r="X46" s="116">
        <v>254</v>
      </c>
      <c r="Y46" s="116">
        <v>325</v>
      </c>
      <c r="Z46" s="116">
        <v>294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445</v>
      </c>
      <c r="X47" s="116">
        <v>503</v>
      </c>
      <c r="Y47" s="116">
        <v>549</v>
      </c>
      <c r="Z47" s="116">
        <v>436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572</v>
      </c>
      <c r="X48" s="116">
        <v>633</v>
      </c>
      <c r="Y48" s="116">
        <v>752</v>
      </c>
      <c r="Z48" s="116">
        <v>703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Port Augusta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489</v>
      </c>
      <c r="X49" s="116">
        <v>570</v>
      </c>
      <c r="Y49" s="116">
        <v>617</v>
      </c>
      <c r="Z49" s="116">
        <v>637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341</v>
      </c>
      <c r="X50" s="116">
        <v>354</v>
      </c>
      <c r="Y50" s="116">
        <v>423</v>
      </c>
      <c r="Z50" s="116">
        <v>426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463</v>
      </c>
      <c r="X51" s="116">
        <v>402</v>
      </c>
      <c r="Y51" s="116">
        <v>403</v>
      </c>
      <c r="Z51" s="116">
        <v>411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438</v>
      </c>
      <c r="X52" s="116">
        <v>491</v>
      </c>
      <c r="Y52" s="116">
        <v>516</v>
      </c>
      <c r="Z52" s="116">
        <v>498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503</v>
      </c>
      <c r="X53" s="116">
        <v>467</v>
      </c>
      <c r="Y53" s="116">
        <v>494</v>
      </c>
      <c r="Z53" s="116">
        <v>415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485</v>
      </c>
      <c r="X54" s="116">
        <v>509</v>
      </c>
      <c r="Y54" s="116">
        <v>576</v>
      </c>
      <c r="Z54" s="116">
        <v>585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324</v>
      </c>
      <c r="X55" s="116">
        <v>351</v>
      </c>
      <c r="Y55" s="116">
        <v>416</v>
      </c>
      <c r="Z55" s="116">
        <v>380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145</v>
      </c>
      <c r="X56" s="116">
        <v>132</v>
      </c>
      <c r="Y56" s="116">
        <v>142</v>
      </c>
      <c r="Z56" s="116">
        <v>177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62</v>
      </c>
      <c r="X57" s="116">
        <v>53</v>
      </c>
      <c r="Y57" s="116">
        <v>62</v>
      </c>
      <c r="Z57" s="116">
        <v>68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17</v>
      </c>
      <c r="X58" s="116">
        <v>24</v>
      </c>
      <c r="Y58" s="116">
        <v>20</v>
      </c>
      <c r="Z58" s="116">
        <v>21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8</v>
      </c>
      <c r="X59" s="116">
        <v>8</v>
      </c>
      <c r="Y59" s="116">
        <v>12</v>
      </c>
      <c r="Z59" s="116">
        <v>20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4656</v>
      </c>
      <c r="X61" s="116">
        <v>4865</v>
      </c>
      <c r="Y61" s="116">
        <v>5463</v>
      </c>
      <c r="Z61" s="116">
        <v>5192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10</v>
      </c>
      <c r="X63" s="116">
        <v>4</v>
      </c>
      <c r="Y63" s="116">
        <v>10</v>
      </c>
      <c r="Z63" s="116">
        <v>7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Port Augusta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128</v>
      </c>
      <c r="X64" s="116">
        <v>99</v>
      </c>
      <c r="Y64" s="116">
        <v>128</v>
      </c>
      <c r="Z64" s="116">
        <v>146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292</v>
      </c>
      <c r="X65" s="116">
        <v>278</v>
      </c>
      <c r="Y65" s="116">
        <v>338</v>
      </c>
      <c r="Z65" s="116">
        <v>270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428</v>
      </c>
      <c r="X66" s="116">
        <v>438</v>
      </c>
      <c r="Y66" s="116">
        <v>513</v>
      </c>
      <c r="Z66" s="116">
        <v>442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433</v>
      </c>
      <c r="X67" s="116">
        <v>547</v>
      </c>
      <c r="Y67" s="116">
        <v>592</v>
      </c>
      <c r="Z67" s="116">
        <v>573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386</v>
      </c>
      <c r="X68" s="116">
        <v>407</v>
      </c>
      <c r="Y68" s="116">
        <v>493</v>
      </c>
      <c r="Z68" s="116">
        <v>485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327</v>
      </c>
      <c r="X69" s="116">
        <v>365</v>
      </c>
      <c r="Y69" s="116">
        <v>420</v>
      </c>
      <c r="Z69" s="116">
        <v>446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389</v>
      </c>
      <c r="X70" s="116">
        <v>387</v>
      </c>
      <c r="Y70" s="116">
        <v>439</v>
      </c>
      <c r="Z70" s="116">
        <v>391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494</v>
      </c>
      <c r="X71" s="116">
        <v>454</v>
      </c>
      <c r="Y71" s="116">
        <v>482</v>
      </c>
      <c r="Z71" s="116">
        <v>460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462</v>
      </c>
      <c r="X72" s="116">
        <v>489</v>
      </c>
      <c r="Y72" s="116">
        <v>521</v>
      </c>
      <c r="Z72" s="116">
        <v>481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403</v>
      </c>
      <c r="X73" s="116">
        <v>413</v>
      </c>
      <c r="Y73" s="116">
        <v>481</v>
      </c>
      <c r="Z73" s="116">
        <v>456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254</v>
      </c>
      <c r="X74" s="116">
        <v>282</v>
      </c>
      <c r="Y74" s="116">
        <v>332</v>
      </c>
      <c r="Z74" s="116">
        <v>310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145</v>
      </c>
      <c r="X75" s="116">
        <v>146</v>
      </c>
      <c r="Y75" s="116">
        <v>145</v>
      </c>
      <c r="Z75" s="116">
        <v>136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41</v>
      </c>
      <c r="X76" s="116">
        <v>43</v>
      </c>
      <c r="Y76" s="116">
        <v>54</v>
      </c>
      <c r="Z76" s="116">
        <v>53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12</v>
      </c>
      <c r="X77" s="116">
        <v>11</v>
      </c>
      <c r="Y77" s="116">
        <v>16</v>
      </c>
      <c r="Z77" s="116">
        <v>15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5</v>
      </c>
      <c r="Z78" s="116">
        <v>7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7</v>
      </c>
      <c r="X79" s="116">
        <v>9</v>
      </c>
      <c r="Y79" s="116">
        <v>9</v>
      </c>
      <c r="Z79" s="116">
        <v>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4197</v>
      </c>
      <c r="X80" s="116">
        <v>4373</v>
      </c>
      <c r="Y80" s="116">
        <v>4987</v>
      </c>
      <c r="Z80" s="116">
        <v>4671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Port Augusta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188</v>
      </c>
      <c r="X83" s="116">
        <v>199</v>
      </c>
      <c r="Y83" s="116">
        <v>208</v>
      </c>
      <c r="Z83" s="116">
        <v>217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214</v>
      </c>
      <c r="X84" s="116">
        <v>230</v>
      </c>
      <c r="Y84" s="116">
        <v>242</v>
      </c>
      <c r="Z84" s="116">
        <v>241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9,866</v>
      </c>
      <c r="D85" s="98">
        <f t="shared" ref="D85:D90" si="4">AD4</f>
        <v>-5.5794812900756052E-2</v>
      </c>
      <c r="E85" s="99">
        <f t="shared" ref="E85:E90" si="5">AD4</f>
        <v>-5.5794812900756052E-2</v>
      </c>
      <c r="F85" s="98">
        <f t="shared" ref="F85:F90" si="6">AF4</f>
        <v>0.11518028710297279</v>
      </c>
      <c r="G85" s="99">
        <f t="shared" ref="G85:G90" si="7">AF4</f>
        <v>0.11518028710297279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756</v>
      </c>
      <c r="X85" s="116">
        <v>740</v>
      </c>
      <c r="Y85" s="116">
        <v>750</v>
      </c>
      <c r="Z85" s="116">
        <v>744</v>
      </c>
    </row>
    <row r="86" spans="1:30" ht="15" customHeight="1" x14ac:dyDescent="0.25">
      <c r="A86" s="100" t="s">
        <v>4</v>
      </c>
      <c r="B86" s="51"/>
      <c r="C86" s="101" t="str">
        <f t="shared" si="3"/>
        <v>5,192</v>
      </c>
      <c r="D86" s="98">
        <f t="shared" si="4"/>
        <v>-4.9606443346146833E-2</v>
      </c>
      <c r="E86" s="99">
        <f t="shared" si="5"/>
        <v>-4.9606443346146833E-2</v>
      </c>
      <c r="F86" s="98">
        <f t="shared" si="6"/>
        <v>0.14537833664240019</v>
      </c>
      <c r="G86" s="99">
        <f t="shared" si="7"/>
        <v>0.14537833664240019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356</v>
      </c>
      <c r="X86" s="116">
        <v>365</v>
      </c>
      <c r="Y86" s="116">
        <v>408</v>
      </c>
      <c r="Z86" s="116">
        <v>399</v>
      </c>
    </row>
    <row r="87" spans="1:30" ht="15" customHeight="1" x14ac:dyDescent="0.25">
      <c r="A87" s="100" t="s">
        <v>5</v>
      </c>
      <c r="B87" s="51"/>
      <c r="C87" s="101" t="str">
        <f t="shared" si="3"/>
        <v>4,673</v>
      </c>
      <c r="D87" s="98">
        <f t="shared" si="4"/>
        <v>-6.3714686435584089E-2</v>
      </c>
      <c r="E87" s="99">
        <f t="shared" si="5"/>
        <v>-6.3714686435584089E-2</v>
      </c>
      <c r="F87" s="98">
        <f t="shared" si="6"/>
        <v>8.3719851576994353E-2</v>
      </c>
      <c r="G87" s="99">
        <f t="shared" si="7"/>
        <v>8.3719851576994353E-2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127</v>
      </c>
      <c r="X87" s="116">
        <v>130</v>
      </c>
      <c r="Y87" s="116">
        <v>146</v>
      </c>
      <c r="Z87" s="116">
        <v>121</v>
      </c>
    </row>
    <row r="88" spans="1:30" ht="15" customHeight="1" x14ac:dyDescent="0.25">
      <c r="A88" s="51" t="s">
        <v>6</v>
      </c>
      <c r="B88" s="51"/>
      <c r="C88" s="101" t="str">
        <f t="shared" si="3"/>
        <v>6,937</v>
      </c>
      <c r="D88" s="98">
        <f t="shared" si="4"/>
        <v>-2.4194682796455202E-2</v>
      </c>
      <c r="E88" s="99">
        <f t="shared" si="5"/>
        <v>-2.4194682796455202E-2</v>
      </c>
      <c r="F88" s="98">
        <f t="shared" si="6"/>
        <v>4.3001052473312207E-2</v>
      </c>
      <c r="G88" s="99">
        <f t="shared" si="7"/>
        <v>4.3001052473312207E-2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137</v>
      </c>
      <c r="X88" s="116">
        <v>142</v>
      </c>
      <c r="Y88" s="116">
        <v>146</v>
      </c>
      <c r="Z88" s="116">
        <v>148</v>
      </c>
    </row>
    <row r="89" spans="1:30" ht="15" customHeight="1" x14ac:dyDescent="0.25">
      <c r="A89" s="51" t="s">
        <v>102</v>
      </c>
      <c r="B89" s="51"/>
      <c r="C89" s="101" t="str">
        <f t="shared" si="3"/>
        <v>$44,896</v>
      </c>
      <c r="D89" s="98">
        <f t="shared" si="4"/>
        <v>5.1724137931034475E-2</v>
      </c>
      <c r="E89" s="99">
        <f t="shared" si="5"/>
        <v>5.1724137931034475E-2</v>
      </c>
      <c r="F89" s="98">
        <f t="shared" si="6"/>
        <v>0.10298742138364769</v>
      </c>
      <c r="G89" s="99">
        <f t="shared" si="7"/>
        <v>0.10298742138364769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505</v>
      </c>
      <c r="X89" s="116">
        <v>518</v>
      </c>
      <c r="Y89" s="116">
        <v>534</v>
      </c>
      <c r="Z89" s="116">
        <v>526</v>
      </c>
    </row>
    <row r="90" spans="1:30" ht="15" customHeight="1" x14ac:dyDescent="0.25">
      <c r="A90" s="51" t="s">
        <v>7</v>
      </c>
      <c r="B90" s="51"/>
      <c r="C90" s="101" t="str">
        <f t="shared" si="3"/>
        <v>$395.2 mil</v>
      </c>
      <c r="D90" s="98">
        <f t="shared" si="4"/>
        <v>-7.6249900970697393E-3</v>
      </c>
      <c r="E90" s="99">
        <f t="shared" si="5"/>
        <v>-7.6249900970697393E-3</v>
      </c>
      <c r="F90" s="98">
        <f t="shared" si="6"/>
        <v>9.4589366340606107E-2</v>
      </c>
      <c r="G90" s="99">
        <f t="shared" si="7"/>
        <v>9.4589366340606107E-2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487</v>
      </c>
      <c r="X90" s="116">
        <v>493</v>
      </c>
      <c r="Y90" s="116">
        <v>618</v>
      </c>
      <c r="Z90" s="116">
        <v>579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3378</v>
      </c>
      <c r="X91" s="116">
        <v>3444</v>
      </c>
      <c r="Y91" s="116">
        <v>3735</v>
      </c>
      <c r="Z91" s="116">
        <v>3617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203</v>
      </c>
      <c r="X93" s="116">
        <v>231</v>
      </c>
      <c r="Y93" s="116">
        <v>250</v>
      </c>
      <c r="Z93" s="116">
        <v>243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481</v>
      </c>
      <c r="X94" s="116">
        <v>518</v>
      </c>
      <c r="Y94" s="116">
        <v>541</v>
      </c>
      <c r="Z94" s="116">
        <v>545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105</v>
      </c>
      <c r="X95" s="116">
        <v>90</v>
      </c>
      <c r="Y95" s="116">
        <v>106</v>
      </c>
      <c r="Z95" s="116">
        <v>103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644</v>
      </c>
      <c r="X96" s="116">
        <v>674</v>
      </c>
      <c r="Y96" s="116">
        <v>714</v>
      </c>
      <c r="Z96" s="116">
        <v>736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559</v>
      </c>
      <c r="X97" s="116">
        <v>564</v>
      </c>
      <c r="Y97" s="116">
        <v>578</v>
      </c>
      <c r="Z97" s="116">
        <v>575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315</v>
      </c>
      <c r="X98" s="116">
        <v>308</v>
      </c>
      <c r="Y98" s="116">
        <v>324</v>
      </c>
      <c r="Z98" s="116">
        <v>314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22</v>
      </c>
      <c r="X99" s="116">
        <v>32</v>
      </c>
      <c r="Y99" s="116">
        <v>32</v>
      </c>
      <c r="Z99" s="116">
        <v>38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262</v>
      </c>
      <c r="X100" s="116">
        <v>285</v>
      </c>
      <c r="Y100" s="116">
        <v>328</v>
      </c>
      <c r="Z100" s="116">
        <v>300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3091</v>
      </c>
      <c r="X101" s="116">
        <v>3149</v>
      </c>
      <c r="Y101" s="116">
        <v>3378</v>
      </c>
      <c r="Z101" s="116">
        <v>3323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6032</v>
      </c>
      <c r="X104" s="116">
        <v>6412</v>
      </c>
      <c r="Y104" s="116">
        <v>7380</v>
      </c>
      <c r="Z104" s="116">
        <v>7008</v>
      </c>
      <c r="AB104" s="113" t="str">
        <f>TEXT(Z104,"###,###")</f>
        <v>7,008</v>
      </c>
      <c r="AD104" s="134">
        <f>Z104/($Z$4)*100</f>
        <v>71.0318264747618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2256</v>
      </c>
      <c r="X105" s="116">
        <v>2332</v>
      </c>
      <c r="Y105" s="116">
        <v>2374</v>
      </c>
      <c r="Z105" s="116">
        <v>2265</v>
      </c>
      <c r="AB105" s="113" t="str">
        <f>TEXT(Z105,"###,###")</f>
        <v>2,265</v>
      </c>
      <c r="AD105" s="134">
        <f>Z105/($Z$4)*100</f>
        <v>22.957632272450841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8288</v>
      </c>
      <c r="X106" s="124">
        <v>8744</v>
      </c>
      <c r="Y106" s="124">
        <v>9754</v>
      </c>
      <c r="Z106" s="124">
        <v>9273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906</v>
      </c>
      <c r="X108" s="116">
        <v>852</v>
      </c>
      <c r="Y108" s="116">
        <v>991</v>
      </c>
      <c r="Z108" s="116">
        <v>830</v>
      </c>
      <c r="AB108" s="113" t="str">
        <f>TEXT(Z108,"###,###")</f>
        <v>830</v>
      </c>
      <c r="AD108" s="134">
        <f>Z108/($Z$4)*100</f>
        <v>8.412730589904724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1399</v>
      </c>
      <c r="X109" s="116">
        <v>1460</v>
      </c>
      <c r="Y109" s="116">
        <v>1710</v>
      </c>
      <c r="Z109" s="116">
        <v>1403</v>
      </c>
      <c r="AB109" s="113" t="str">
        <f>TEXT(Z109,"###,###")</f>
        <v>1,403</v>
      </c>
      <c r="AD109" s="134">
        <f>Z109/($Z$4)*100</f>
        <v>14.220555442935334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1467</v>
      </c>
      <c r="X110" s="116">
        <v>1824</v>
      </c>
      <c r="Y110" s="116">
        <v>2112</v>
      </c>
      <c r="Z110" s="116">
        <v>2067</v>
      </c>
      <c r="AB110" s="113" t="str">
        <f>TEXT(Z110,"###,###")</f>
        <v>2,067</v>
      </c>
      <c r="AD110" s="134">
        <f>Z110/($Z$4)*100</f>
        <v>20.950739914859113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4524</v>
      </c>
      <c r="X111" s="116">
        <v>4608</v>
      </c>
      <c r="Y111" s="116">
        <v>4940</v>
      </c>
      <c r="Z111" s="116">
        <v>4975</v>
      </c>
      <c r="AB111" s="113" t="str">
        <f>TEXT(Z111,"###,###")</f>
        <v>4,975</v>
      </c>
      <c r="AD111" s="134">
        <f>Z111/($Z$4)*100</f>
        <v>50.425704439489152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8852</v>
      </c>
      <c r="X112" s="116">
        <v>9238</v>
      </c>
      <c r="Y112" s="116">
        <v>10449</v>
      </c>
      <c r="Z112" s="116">
        <v>9864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44.41</v>
      </c>
      <c r="W118" s="135">
        <v>42.39</v>
      </c>
      <c r="X118" s="135">
        <v>41.46</v>
      </c>
      <c r="Y118" s="135">
        <v>41.25</v>
      </c>
      <c r="Z118" s="135">
        <v>41.27</v>
      </c>
      <c r="AB118" s="113" t="str">
        <f>TEXT(Z118,"##.0")</f>
        <v>41.3</v>
      </c>
    </row>
    <row r="120" spans="19:32" x14ac:dyDescent="0.25">
      <c r="S120" s="105" t="s">
        <v>104</v>
      </c>
      <c r="T120" s="116"/>
      <c r="U120" s="116"/>
      <c r="V120" s="116">
        <v>6079</v>
      </c>
      <c r="W120" s="116">
        <v>5926</v>
      </c>
      <c r="X120" s="116">
        <v>5981</v>
      </c>
      <c r="Y120" s="116">
        <v>6529</v>
      </c>
      <c r="Z120" s="116">
        <v>6328</v>
      </c>
      <c r="AB120" s="113" t="str">
        <f>TEXT(Z120,"###,###")</f>
        <v>6,328</v>
      </c>
    </row>
    <row r="121" spans="19:32" x14ac:dyDescent="0.25">
      <c r="S121" s="105" t="s">
        <v>105</v>
      </c>
      <c r="T121" s="116"/>
      <c r="U121" s="116"/>
      <c r="V121" s="116">
        <v>266</v>
      </c>
      <c r="W121" s="116">
        <v>235</v>
      </c>
      <c r="X121" s="116">
        <v>263</v>
      </c>
      <c r="Y121" s="116">
        <v>290</v>
      </c>
      <c r="Z121" s="116">
        <v>290</v>
      </c>
      <c r="AB121" s="113" t="str">
        <f>TEXT(Z121,"###,###")</f>
        <v>290</v>
      </c>
    </row>
    <row r="122" spans="19:32" x14ac:dyDescent="0.25">
      <c r="S122" s="105" t="s">
        <v>106</v>
      </c>
      <c r="T122" s="116"/>
      <c r="U122" s="116"/>
      <c r="V122" s="116">
        <v>302</v>
      </c>
      <c r="W122" s="116">
        <v>306</v>
      </c>
      <c r="X122" s="116">
        <v>349</v>
      </c>
      <c r="Y122" s="116">
        <v>294</v>
      </c>
      <c r="Z122" s="116">
        <v>317</v>
      </c>
      <c r="AB122" s="113" t="str">
        <f>TEXT(Z122,"###,###")</f>
        <v>317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6381</v>
      </c>
      <c r="W124" s="116">
        <v>6232</v>
      </c>
      <c r="X124" s="116">
        <v>6330</v>
      </c>
      <c r="Y124" s="116">
        <v>6823</v>
      </c>
      <c r="Z124" s="116">
        <v>6645</v>
      </c>
      <c r="AB124" s="113" t="str">
        <f>TEXT(Z124,"###,###")</f>
        <v>6,645</v>
      </c>
      <c r="AD124" s="131">
        <f>Z124/$Z$7*100</f>
        <v>95.790687617125556</v>
      </c>
    </row>
    <row r="125" spans="19:32" x14ac:dyDescent="0.25">
      <c r="S125" s="105" t="s">
        <v>108</v>
      </c>
      <c r="T125" s="116"/>
      <c r="U125" s="116"/>
      <c r="V125" s="116">
        <v>568</v>
      </c>
      <c r="W125" s="116">
        <v>541</v>
      </c>
      <c r="X125" s="116">
        <v>612</v>
      </c>
      <c r="Y125" s="116">
        <v>584</v>
      </c>
      <c r="Z125" s="116">
        <v>607</v>
      </c>
      <c r="AB125" s="113" t="str">
        <f>TEXT(Z125,"###,###")</f>
        <v>607</v>
      </c>
      <c r="AD125" s="131">
        <f>Z125/$Z$7*100</f>
        <v>8.7501801931670737</v>
      </c>
    </row>
    <row r="127" spans="19:32" x14ac:dyDescent="0.25">
      <c r="S127" s="105" t="s">
        <v>109</v>
      </c>
      <c r="T127" s="116"/>
      <c r="U127" s="116"/>
      <c r="V127" s="116">
        <v>3446</v>
      </c>
      <c r="W127" s="116">
        <v>3381</v>
      </c>
      <c r="X127" s="116">
        <v>3444</v>
      </c>
      <c r="Y127" s="116">
        <v>3736</v>
      </c>
      <c r="Z127" s="116">
        <v>3614</v>
      </c>
      <c r="AB127" s="113" t="str">
        <f>TEXT(Z127,"###,###")</f>
        <v>3,614</v>
      </c>
      <c r="AD127" s="131">
        <f>Z127/$Z$7*100</f>
        <v>52.097448464754216</v>
      </c>
    </row>
    <row r="128" spans="19:32" x14ac:dyDescent="0.25">
      <c r="S128" s="105" t="s">
        <v>110</v>
      </c>
      <c r="T128" s="116"/>
      <c r="U128" s="116"/>
      <c r="V128" s="116">
        <v>3201</v>
      </c>
      <c r="W128" s="116">
        <v>3091</v>
      </c>
      <c r="X128" s="116">
        <v>3149</v>
      </c>
      <c r="Y128" s="116">
        <v>3374</v>
      </c>
      <c r="Z128" s="116">
        <v>3325</v>
      </c>
      <c r="AB128" s="113" t="str">
        <f>TEXT(Z128,"###,###")</f>
        <v>3,325</v>
      </c>
      <c r="AD128" s="131">
        <f>Z128/$Z$7*100</f>
        <v>47.931382441977796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1682844-E299-4DC4-978E-BE8CAE851A7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083BFA95-42B9-474A-BCB5-7DB06BC9EC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F36052B4-1C43-430C-B837-C76F67B378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98157B84-0AA1-4080-8A1D-93A6336035F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91116-3BB2-4082-8B11-DB800B4C118F}">
  <sheetPr codeName="Sheet11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Port Lincoln</v>
      </c>
      <c r="T1" s="103"/>
      <c r="U1" s="103"/>
      <c r="V1" s="103"/>
      <c r="W1" s="103"/>
      <c r="X1" s="103"/>
      <c r="Y1" s="104" t="str">
        <f>Y3</f>
        <v>10.48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162</v>
      </c>
      <c r="Y3" s="109" t="s">
        <v>246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10.48 Port Lincoln,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10761</v>
      </c>
      <c r="W4" s="112">
        <v>10465</v>
      </c>
      <c r="X4" s="112">
        <v>10662</v>
      </c>
      <c r="Y4" s="112">
        <v>11566</v>
      </c>
      <c r="Z4" s="112">
        <v>10974</v>
      </c>
      <c r="AB4" s="113" t="str">
        <f>TEXT(Z4,"###,###")</f>
        <v>10,974</v>
      </c>
      <c r="AD4" s="114">
        <f>Z4/Y4-1</f>
        <v>-5.1184506311602984E-2</v>
      </c>
      <c r="AF4" s="114">
        <f>Z4/V4-1</f>
        <v>1.97936994703094E-2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5773</v>
      </c>
      <c r="W5" s="112">
        <v>5541</v>
      </c>
      <c r="X5" s="112">
        <v>5682</v>
      </c>
      <c r="Y5" s="112">
        <v>6156</v>
      </c>
      <c r="Z5" s="112">
        <v>5799</v>
      </c>
      <c r="AB5" s="113" t="str">
        <f>TEXT(Z5,"###,###")</f>
        <v>5,799</v>
      </c>
      <c r="AD5" s="114">
        <f t="shared" ref="AD5:AD9" si="0">Z5/Y5-1</f>
        <v>-5.7992202729044817E-2</v>
      </c>
      <c r="AF5" s="114">
        <f t="shared" ref="AF5:AF9" si="1">Z5/V5-1</f>
        <v>4.503724233500872E-3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4985</v>
      </c>
      <c r="W6" s="112">
        <v>4923</v>
      </c>
      <c r="X6" s="112">
        <v>4980</v>
      </c>
      <c r="Y6" s="112">
        <v>5408</v>
      </c>
      <c r="Z6" s="112">
        <v>5174</v>
      </c>
      <c r="AB6" s="113" t="str">
        <f>TEXT(Z6,"###,###")</f>
        <v>5,174</v>
      </c>
      <c r="AD6" s="114">
        <f t="shared" si="0"/>
        <v>-4.3269230769230727E-2</v>
      </c>
      <c r="AF6" s="114">
        <f t="shared" si="1"/>
        <v>3.7913741223670971E-2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7419</v>
      </c>
      <c r="W7" s="112">
        <v>7321</v>
      </c>
      <c r="X7" s="112">
        <v>7431</v>
      </c>
      <c r="Y7" s="112">
        <v>7982</v>
      </c>
      <c r="Z7" s="112">
        <v>7608</v>
      </c>
      <c r="AB7" s="113" t="str">
        <f>TEXT(Z7,"###,###")</f>
        <v>7,608</v>
      </c>
      <c r="AD7" s="114">
        <f t="shared" si="0"/>
        <v>-4.6855424705587567E-2</v>
      </c>
      <c r="AF7" s="114">
        <f t="shared" si="1"/>
        <v>2.5475131419328667E-2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10,974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7,608</v>
      </c>
      <c r="P8" s="69"/>
      <c r="S8" s="111" t="s">
        <v>87</v>
      </c>
      <c r="T8" s="112"/>
      <c r="U8" s="112"/>
      <c r="V8" s="112">
        <v>32177</v>
      </c>
      <c r="W8" s="112">
        <v>31765.5</v>
      </c>
      <c r="X8" s="112">
        <v>33971.99</v>
      </c>
      <c r="Y8" s="112">
        <v>34634.5</v>
      </c>
      <c r="Z8" s="112">
        <v>35969.019999999997</v>
      </c>
      <c r="AB8" s="113" t="str">
        <f>TEXT(Z8,"$###,###")</f>
        <v>$35,969</v>
      </c>
      <c r="AD8" s="114">
        <f t="shared" si="0"/>
        <v>3.8531522037274835E-2</v>
      </c>
      <c r="AF8" s="114">
        <f t="shared" si="1"/>
        <v>0.11784877396898397</v>
      </c>
    </row>
    <row r="9" spans="1:32" x14ac:dyDescent="0.25">
      <c r="A9" s="32" t="s">
        <v>15</v>
      </c>
      <c r="B9" s="73"/>
      <c r="C9" s="74"/>
      <c r="D9" s="75">
        <f>AD104</f>
        <v>76.152724621833428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52.181913774973708</v>
      </c>
      <c r="P9" s="76" t="s">
        <v>88</v>
      </c>
      <c r="S9" s="111" t="s">
        <v>7</v>
      </c>
      <c r="T9" s="112"/>
      <c r="U9" s="112"/>
      <c r="V9" s="112">
        <v>348106987</v>
      </c>
      <c r="W9" s="112">
        <v>347313078</v>
      </c>
      <c r="X9" s="112">
        <v>361546580</v>
      </c>
      <c r="Y9" s="112">
        <v>387852488</v>
      </c>
      <c r="Z9" s="112">
        <v>386362254</v>
      </c>
      <c r="AB9" s="113" t="str">
        <f>TEXT(Z9/1000000,"$#,###.0")&amp;" mil"</f>
        <v>$386.4 mil</v>
      </c>
      <c r="AD9" s="114">
        <f t="shared" si="0"/>
        <v>-3.8422700539696431E-3</v>
      </c>
      <c r="AF9" s="114">
        <f t="shared" si="1"/>
        <v>0.10989514266773392</v>
      </c>
    </row>
    <row r="10" spans="1:32" x14ac:dyDescent="0.25">
      <c r="A10" s="32" t="s">
        <v>18</v>
      </c>
      <c r="B10" s="73"/>
      <c r="C10" s="74"/>
      <c r="D10" s="75">
        <f>AD105</f>
        <v>13.860032804811373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47.818086225026292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90.772870662460576</v>
      </c>
      <c r="P11" s="76" t="s">
        <v>88</v>
      </c>
      <c r="S11" s="111" t="s">
        <v>30</v>
      </c>
      <c r="T11" s="116"/>
      <c r="U11" s="116"/>
      <c r="V11" s="116">
        <v>9474</v>
      </c>
      <c r="W11" s="116">
        <v>9170</v>
      </c>
      <c r="X11" s="116">
        <v>9378</v>
      </c>
      <c r="Y11" s="116">
        <v>10126</v>
      </c>
      <c r="Z11" s="116">
        <v>9681</v>
      </c>
    </row>
    <row r="12" spans="1:32" ht="28.5" customHeight="1" x14ac:dyDescent="0.25">
      <c r="A12" s="32" t="s">
        <v>20</v>
      </c>
      <c r="B12" s="74"/>
      <c r="C12" s="74"/>
      <c r="D12" s="75">
        <f>AD108</f>
        <v>14.488791689447785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17.034700315457414</v>
      </c>
      <c r="P12" s="76" t="s">
        <v>88</v>
      </c>
      <c r="S12" s="111" t="s">
        <v>31</v>
      </c>
      <c r="T12" s="116"/>
      <c r="U12" s="116"/>
      <c r="V12" s="116">
        <v>1288</v>
      </c>
      <c r="W12" s="116">
        <v>1291</v>
      </c>
      <c r="X12" s="116">
        <v>1284</v>
      </c>
      <c r="Y12" s="116">
        <v>1440</v>
      </c>
      <c r="Z12" s="116">
        <v>1291</v>
      </c>
    </row>
    <row r="13" spans="1:32" ht="15" customHeight="1" x14ac:dyDescent="0.25">
      <c r="A13" s="32" t="s">
        <v>21</v>
      </c>
      <c r="B13" s="74"/>
      <c r="C13" s="74"/>
      <c r="D13" s="75">
        <f>AD109</f>
        <v>17.68726079825041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41.1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25.36905412793876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18.009727882213749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32.349188992163299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81.990272117786247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1356</v>
      </c>
      <c r="Z15" s="116">
        <v>1236</v>
      </c>
      <c r="AB15" s="121">
        <f t="shared" ref="AB15:AB34" si="2">IF(Z15="np",0,Z15/$Z$34)</f>
        <v>0.11262985237834883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99</v>
      </c>
      <c r="Z16" s="116">
        <v>112</v>
      </c>
      <c r="AB16" s="121">
        <f t="shared" si="2"/>
        <v>1.0205941315837434E-2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657</v>
      </c>
      <c r="Z17" s="116">
        <v>635</v>
      </c>
      <c r="AB17" s="121">
        <f t="shared" si="2"/>
        <v>5.7864042281756879E-2</v>
      </c>
    </row>
    <row r="18" spans="1:28" x14ac:dyDescent="0.25">
      <c r="A18" s="65" t="str">
        <f>$S$1&amp;" ("&amp;$V$2&amp;" to "&amp;$Z$2&amp;")"</f>
        <v>Port Lincoln (2014-15 to 2018-19)</v>
      </c>
      <c r="B18" s="65"/>
      <c r="C18" s="65"/>
      <c r="D18" s="65"/>
      <c r="E18" s="65"/>
      <c r="F18" s="65"/>
      <c r="G18" s="65" t="str">
        <f>$S$1&amp;" ("&amp;$V$2&amp;" to "&amp;$Z$2&amp;")"</f>
        <v>Port Lincoln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94</v>
      </c>
      <c r="Z18" s="116">
        <v>83</v>
      </c>
      <c r="AB18" s="121">
        <f t="shared" si="2"/>
        <v>7.563331510843813E-3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717</v>
      </c>
      <c r="Z19" s="116">
        <v>650</v>
      </c>
      <c r="AB19" s="121">
        <f t="shared" si="2"/>
        <v>5.9230909422270821E-2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324</v>
      </c>
      <c r="Z20" s="116">
        <v>306</v>
      </c>
      <c r="AB20" s="121">
        <f t="shared" si="2"/>
        <v>2.7884089666484417E-2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1302</v>
      </c>
      <c r="Z21" s="116">
        <v>1278</v>
      </c>
      <c r="AB21" s="121">
        <f t="shared" si="2"/>
        <v>0.11645708037178787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916</v>
      </c>
      <c r="Z22" s="116">
        <v>886</v>
      </c>
      <c r="AB22" s="121">
        <f t="shared" si="2"/>
        <v>8.0736285766356844E-2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720</v>
      </c>
      <c r="Z23" s="116">
        <v>648</v>
      </c>
      <c r="AB23" s="121">
        <f t="shared" si="2"/>
        <v>5.9048660470202297E-2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40</v>
      </c>
      <c r="Z24" s="116">
        <v>54</v>
      </c>
      <c r="AB24" s="121">
        <f t="shared" si="2"/>
        <v>4.9207217058501911E-3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254</v>
      </c>
      <c r="Z25" s="116">
        <v>240</v>
      </c>
      <c r="AB25" s="121">
        <f t="shared" si="2"/>
        <v>2.1869874248223072E-2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189</v>
      </c>
      <c r="Z26" s="116">
        <v>176</v>
      </c>
      <c r="AB26" s="121">
        <f t="shared" si="2"/>
        <v>1.6037907782030254E-2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325</v>
      </c>
      <c r="Z27" s="116">
        <v>337</v>
      </c>
      <c r="AB27" s="121">
        <f t="shared" si="2"/>
        <v>3.0708948423546566E-2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535</v>
      </c>
      <c r="Z28" s="116">
        <v>544</v>
      </c>
      <c r="AB28" s="121">
        <f t="shared" si="2"/>
        <v>4.9571714962638964E-2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521</v>
      </c>
      <c r="Z29" s="116">
        <v>544</v>
      </c>
      <c r="AB29" s="121">
        <f t="shared" si="2"/>
        <v>4.9571714962638964E-2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835</v>
      </c>
      <c r="Z30" s="116">
        <v>789</v>
      </c>
      <c r="AB30" s="121">
        <f t="shared" si="2"/>
        <v>7.189721159103335E-2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1249</v>
      </c>
      <c r="Z31" s="116">
        <v>1202</v>
      </c>
      <c r="AB31" s="121">
        <f t="shared" si="2"/>
        <v>0.1095316201931839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151</v>
      </c>
      <c r="Z32" s="116">
        <v>153</v>
      </c>
      <c r="AB32" s="121">
        <f t="shared" si="2"/>
        <v>1.3942044833242209E-2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360</v>
      </c>
      <c r="Z33" s="116">
        <v>406</v>
      </c>
      <c r="AB33" s="121">
        <f t="shared" si="2"/>
        <v>3.6996537269910701E-2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11566</v>
      </c>
      <c r="Z34" s="124">
        <v>10974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6237</v>
      </c>
      <c r="AB37" s="136">
        <f>Z37/Z40*100</f>
        <v>81.990272117786247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1370</v>
      </c>
      <c r="AB38" s="136">
        <f>Z38/Z40*100</f>
        <v>18.009727882213749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7607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4</v>
      </c>
      <c r="X44" s="116">
        <v>7</v>
      </c>
      <c r="Y44" s="116">
        <v>7</v>
      </c>
      <c r="Z44" s="116">
        <v>15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158</v>
      </c>
      <c r="X45" s="116">
        <v>163</v>
      </c>
      <c r="Y45" s="116">
        <v>181</v>
      </c>
      <c r="Z45" s="116">
        <v>157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366</v>
      </c>
      <c r="X46" s="116">
        <v>356</v>
      </c>
      <c r="Y46" s="116">
        <v>392</v>
      </c>
      <c r="Z46" s="116">
        <v>419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545</v>
      </c>
      <c r="X47" s="116">
        <v>619</v>
      </c>
      <c r="Y47" s="116">
        <v>659</v>
      </c>
      <c r="Z47" s="116">
        <v>583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671</v>
      </c>
      <c r="X48" s="116">
        <v>675</v>
      </c>
      <c r="Y48" s="116">
        <v>723</v>
      </c>
      <c r="Z48" s="116">
        <v>703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Port Lincoln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698</v>
      </c>
      <c r="X49" s="116">
        <v>697</v>
      </c>
      <c r="Y49" s="116">
        <v>710</v>
      </c>
      <c r="Z49" s="116">
        <v>694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516</v>
      </c>
      <c r="X50" s="116">
        <v>501</v>
      </c>
      <c r="Y50" s="116">
        <v>545</v>
      </c>
      <c r="Z50" s="116">
        <v>532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505</v>
      </c>
      <c r="X51" s="116">
        <v>496</v>
      </c>
      <c r="Y51" s="116">
        <v>518</v>
      </c>
      <c r="Z51" s="116">
        <v>497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478</v>
      </c>
      <c r="X52" s="116">
        <v>517</v>
      </c>
      <c r="Y52" s="116">
        <v>533</v>
      </c>
      <c r="Z52" s="116">
        <v>522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513</v>
      </c>
      <c r="X53" s="116">
        <v>518</v>
      </c>
      <c r="Y53" s="116">
        <v>529</v>
      </c>
      <c r="Z53" s="116">
        <v>476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436</v>
      </c>
      <c r="X54" s="116">
        <v>474</v>
      </c>
      <c r="Y54" s="116">
        <v>526</v>
      </c>
      <c r="Z54" s="116">
        <v>466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343</v>
      </c>
      <c r="X55" s="116">
        <v>341</v>
      </c>
      <c r="Y55" s="116">
        <v>403</v>
      </c>
      <c r="Z55" s="116">
        <v>365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172</v>
      </c>
      <c r="X56" s="116">
        <v>177</v>
      </c>
      <c r="Y56" s="116">
        <v>207</v>
      </c>
      <c r="Z56" s="116">
        <v>232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79</v>
      </c>
      <c r="X57" s="116">
        <v>91</v>
      </c>
      <c r="Y57" s="116">
        <v>83</v>
      </c>
      <c r="Z57" s="116">
        <v>74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30</v>
      </c>
      <c r="X58" s="116">
        <v>34</v>
      </c>
      <c r="Y58" s="116">
        <v>44</v>
      </c>
      <c r="Z58" s="116">
        <v>43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10</v>
      </c>
      <c r="X59" s="116">
        <v>10</v>
      </c>
      <c r="Y59" s="116">
        <v>21</v>
      </c>
      <c r="Z59" s="116">
        <v>13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10</v>
      </c>
      <c r="X60" s="116">
        <v>9</v>
      </c>
      <c r="Y60" s="116">
        <v>10</v>
      </c>
      <c r="Z60" s="116">
        <v>10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5537</v>
      </c>
      <c r="X61" s="116">
        <v>5682</v>
      </c>
      <c r="Y61" s="116">
        <v>6156</v>
      </c>
      <c r="Z61" s="116">
        <v>5803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11</v>
      </c>
      <c r="X63" s="116">
        <v>10</v>
      </c>
      <c r="Y63" s="116">
        <v>14</v>
      </c>
      <c r="Z63" s="116">
        <v>7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Port Lincoln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168</v>
      </c>
      <c r="X64" s="116">
        <v>161</v>
      </c>
      <c r="Y64" s="116">
        <v>201</v>
      </c>
      <c r="Z64" s="116">
        <v>180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385</v>
      </c>
      <c r="X65" s="116">
        <v>386</v>
      </c>
      <c r="Y65" s="116">
        <v>390</v>
      </c>
      <c r="Z65" s="116">
        <v>389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477</v>
      </c>
      <c r="X66" s="116">
        <v>435</v>
      </c>
      <c r="Y66" s="116">
        <v>487</v>
      </c>
      <c r="Z66" s="116">
        <v>440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557</v>
      </c>
      <c r="X67" s="116">
        <v>540</v>
      </c>
      <c r="Y67" s="116">
        <v>631</v>
      </c>
      <c r="Z67" s="116">
        <v>567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523</v>
      </c>
      <c r="X68" s="116">
        <v>505</v>
      </c>
      <c r="Y68" s="116">
        <v>544</v>
      </c>
      <c r="Z68" s="116">
        <v>537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428</v>
      </c>
      <c r="X69" s="116">
        <v>475</v>
      </c>
      <c r="Y69" s="116">
        <v>484</v>
      </c>
      <c r="Z69" s="116">
        <v>517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460</v>
      </c>
      <c r="X70" s="116">
        <v>460</v>
      </c>
      <c r="Y70" s="116">
        <v>485</v>
      </c>
      <c r="Z70" s="116">
        <v>466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525</v>
      </c>
      <c r="X71" s="116">
        <v>510</v>
      </c>
      <c r="Y71" s="116">
        <v>555</v>
      </c>
      <c r="Z71" s="116">
        <v>472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451</v>
      </c>
      <c r="X72" s="116">
        <v>496</v>
      </c>
      <c r="Y72" s="116">
        <v>485</v>
      </c>
      <c r="Z72" s="116">
        <v>512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450</v>
      </c>
      <c r="X73" s="116">
        <v>483</v>
      </c>
      <c r="Y73" s="116">
        <v>531</v>
      </c>
      <c r="Z73" s="116">
        <v>481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289</v>
      </c>
      <c r="X74" s="116">
        <v>320</v>
      </c>
      <c r="Y74" s="116">
        <v>343</v>
      </c>
      <c r="Z74" s="116">
        <v>341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97</v>
      </c>
      <c r="X75" s="116">
        <v>116</v>
      </c>
      <c r="Y75" s="116">
        <v>147</v>
      </c>
      <c r="Z75" s="116">
        <v>169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43</v>
      </c>
      <c r="X76" s="116">
        <v>42</v>
      </c>
      <c r="Y76" s="116">
        <v>56</v>
      </c>
      <c r="Z76" s="116">
        <v>45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29</v>
      </c>
      <c r="X77" s="116">
        <v>27</v>
      </c>
      <c r="Y77" s="116">
        <v>33</v>
      </c>
      <c r="Z77" s="116">
        <v>26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8</v>
      </c>
      <c r="X78" s="116">
        <v>12</v>
      </c>
      <c r="Y78" s="116">
        <v>19</v>
      </c>
      <c r="Z78" s="116">
        <v>14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11</v>
      </c>
      <c r="X79" s="116">
        <v>7</v>
      </c>
      <c r="Y79" s="116">
        <v>14</v>
      </c>
      <c r="Z79" s="116">
        <v>9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4927</v>
      </c>
      <c r="X80" s="116">
        <v>4980</v>
      </c>
      <c r="Y80" s="116">
        <v>5408</v>
      </c>
      <c r="Z80" s="116">
        <v>5171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Port Lincoln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298</v>
      </c>
      <c r="X83" s="116">
        <v>312</v>
      </c>
      <c r="Y83" s="116">
        <v>343</v>
      </c>
      <c r="Z83" s="116">
        <v>323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374</v>
      </c>
      <c r="X84" s="116">
        <v>385</v>
      </c>
      <c r="Y84" s="116">
        <v>378</v>
      </c>
      <c r="Z84" s="116">
        <v>363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10,974</v>
      </c>
      <c r="D85" s="98">
        <f t="shared" ref="D85:D90" si="4">AD4</f>
        <v>-5.1184506311602984E-2</v>
      </c>
      <c r="E85" s="99">
        <f t="shared" ref="E85:E90" si="5">AD4</f>
        <v>-5.1184506311602984E-2</v>
      </c>
      <c r="F85" s="98">
        <f t="shared" ref="F85:F90" si="6">AF4</f>
        <v>1.97936994703094E-2</v>
      </c>
      <c r="G85" s="99">
        <f t="shared" ref="G85:G90" si="7">AF4</f>
        <v>1.97936994703094E-2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613</v>
      </c>
      <c r="X85" s="116">
        <v>631</v>
      </c>
      <c r="Y85" s="116">
        <v>679</v>
      </c>
      <c r="Z85" s="116">
        <v>685</v>
      </c>
    </row>
    <row r="86" spans="1:30" ht="15" customHeight="1" x14ac:dyDescent="0.25">
      <c r="A86" s="100" t="s">
        <v>4</v>
      </c>
      <c r="B86" s="51"/>
      <c r="C86" s="101" t="str">
        <f t="shared" si="3"/>
        <v>5,799</v>
      </c>
      <c r="D86" s="98">
        <f t="shared" si="4"/>
        <v>-5.7992202729044817E-2</v>
      </c>
      <c r="E86" s="99">
        <f t="shared" si="5"/>
        <v>-5.7992202729044817E-2</v>
      </c>
      <c r="F86" s="98">
        <f t="shared" si="6"/>
        <v>4.503724233500872E-3</v>
      </c>
      <c r="G86" s="99">
        <f t="shared" si="7"/>
        <v>4.503724233500872E-3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206</v>
      </c>
      <c r="X86" s="116">
        <v>230</v>
      </c>
      <c r="Y86" s="116">
        <v>250</v>
      </c>
      <c r="Z86" s="116">
        <v>251</v>
      </c>
    </row>
    <row r="87" spans="1:30" ht="15" customHeight="1" x14ac:dyDescent="0.25">
      <c r="A87" s="100" t="s">
        <v>5</v>
      </c>
      <c r="B87" s="51"/>
      <c r="C87" s="101" t="str">
        <f t="shared" si="3"/>
        <v>5,174</v>
      </c>
      <c r="D87" s="98">
        <f t="shared" si="4"/>
        <v>-4.3269230769230727E-2</v>
      </c>
      <c r="E87" s="99">
        <f t="shared" si="5"/>
        <v>-4.3269230769230727E-2</v>
      </c>
      <c r="F87" s="98">
        <f t="shared" si="6"/>
        <v>3.7913741223670971E-2</v>
      </c>
      <c r="G87" s="99">
        <f t="shared" si="7"/>
        <v>3.7913741223670971E-2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101</v>
      </c>
      <c r="X87" s="116">
        <v>107</v>
      </c>
      <c r="Y87" s="116">
        <v>111</v>
      </c>
      <c r="Z87" s="116">
        <v>99</v>
      </c>
    </row>
    <row r="88" spans="1:30" ht="15" customHeight="1" x14ac:dyDescent="0.25">
      <c r="A88" s="51" t="s">
        <v>6</v>
      </c>
      <c r="B88" s="51"/>
      <c r="C88" s="101" t="str">
        <f t="shared" si="3"/>
        <v>7,608</v>
      </c>
      <c r="D88" s="98">
        <f t="shared" si="4"/>
        <v>-4.6855424705587567E-2</v>
      </c>
      <c r="E88" s="99">
        <f t="shared" si="5"/>
        <v>-4.6855424705587567E-2</v>
      </c>
      <c r="F88" s="98">
        <f t="shared" si="6"/>
        <v>2.5475131419328667E-2</v>
      </c>
      <c r="G88" s="99">
        <f t="shared" si="7"/>
        <v>2.5475131419328667E-2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198</v>
      </c>
      <c r="X88" s="116">
        <v>200</v>
      </c>
      <c r="Y88" s="116">
        <v>209</v>
      </c>
      <c r="Z88" s="116">
        <v>218</v>
      </c>
    </row>
    <row r="89" spans="1:30" ht="15" customHeight="1" x14ac:dyDescent="0.25">
      <c r="A89" s="51" t="s">
        <v>102</v>
      </c>
      <c r="B89" s="51"/>
      <c r="C89" s="101" t="str">
        <f t="shared" si="3"/>
        <v>$35,969</v>
      </c>
      <c r="D89" s="98">
        <f t="shared" si="4"/>
        <v>3.8531522037274835E-2</v>
      </c>
      <c r="E89" s="99">
        <f t="shared" si="5"/>
        <v>3.8531522037274835E-2</v>
      </c>
      <c r="F89" s="98">
        <f t="shared" si="6"/>
        <v>0.11784877396898397</v>
      </c>
      <c r="G89" s="99">
        <f t="shared" si="7"/>
        <v>0.11784877396898397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308</v>
      </c>
      <c r="X89" s="116">
        <v>321</v>
      </c>
      <c r="Y89" s="116">
        <v>346</v>
      </c>
      <c r="Z89" s="116">
        <v>330</v>
      </c>
    </row>
    <row r="90" spans="1:30" ht="15" customHeight="1" x14ac:dyDescent="0.25">
      <c r="A90" s="51" t="s">
        <v>7</v>
      </c>
      <c r="B90" s="51"/>
      <c r="C90" s="101" t="str">
        <f t="shared" si="3"/>
        <v>$386.4 mil</v>
      </c>
      <c r="D90" s="98">
        <f t="shared" si="4"/>
        <v>-3.8422700539696431E-3</v>
      </c>
      <c r="E90" s="99">
        <f t="shared" si="5"/>
        <v>-3.8422700539696431E-3</v>
      </c>
      <c r="F90" s="98">
        <f t="shared" si="6"/>
        <v>0.10989514266773392</v>
      </c>
      <c r="G90" s="99">
        <f t="shared" si="7"/>
        <v>0.10989514266773392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745</v>
      </c>
      <c r="X90" s="116">
        <v>764</v>
      </c>
      <c r="Y90" s="116">
        <v>883</v>
      </c>
      <c r="Z90" s="116">
        <v>851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3826</v>
      </c>
      <c r="X91" s="116">
        <v>3887</v>
      </c>
      <c r="Y91" s="116">
        <v>4181</v>
      </c>
      <c r="Z91" s="116">
        <v>3969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201</v>
      </c>
      <c r="X93" s="116">
        <v>202</v>
      </c>
      <c r="Y93" s="116">
        <v>230</v>
      </c>
      <c r="Z93" s="116">
        <v>223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547</v>
      </c>
      <c r="X94" s="116">
        <v>600</v>
      </c>
      <c r="Y94" s="116">
        <v>633</v>
      </c>
      <c r="Z94" s="116">
        <v>611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83</v>
      </c>
      <c r="X95" s="116">
        <v>87</v>
      </c>
      <c r="Y95" s="116">
        <v>96</v>
      </c>
      <c r="Z95" s="116">
        <v>102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562</v>
      </c>
      <c r="X96" s="116">
        <v>603</v>
      </c>
      <c r="Y96" s="116">
        <v>645</v>
      </c>
      <c r="Z96" s="116">
        <v>669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539</v>
      </c>
      <c r="X97" s="116">
        <v>598</v>
      </c>
      <c r="Y97" s="116">
        <v>614</v>
      </c>
      <c r="Z97" s="116">
        <v>587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458</v>
      </c>
      <c r="X98" s="116">
        <v>473</v>
      </c>
      <c r="Y98" s="116">
        <v>496</v>
      </c>
      <c r="Z98" s="116">
        <v>458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18</v>
      </c>
      <c r="X99" s="116">
        <v>19</v>
      </c>
      <c r="Y99" s="116">
        <v>15</v>
      </c>
      <c r="Z99" s="116">
        <v>24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322</v>
      </c>
      <c r="X100" s="116">
        <v>341</v>
      </c>
      <c r="Y100" s="116">
        <v>368</v>
      </c>
      <c r="Z100" s="116">
        <v>380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3493</v>
      </c>
      <c r="X101" s="116">
        <v>3544</v>
      </c>
      <c r="Y101" s="116">
        <v>3797</v>
      </c>
      <c r="Z101" s="116">
        <v>3636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7748</v>
      </c>
      <c r="X104" s="116">
        <v>7946</v>
      </c>
      <c r="Y104" s="116">
        <v>8654</v>
      </c>
      <c r="Z104" s="116">
        <v>8357</v>
      </c>
      <c r="AB104" s="113" t="str">
        <f>TEXT(Z104,"###,###")</f>
        <v>8,357</v>
      </c>
      <c r="AD104" s="134">
        <f>Z104/($Z$4)*100</f>
        <v>76.152724621833428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1425</v>
      </c>
      <c r="X105" s="116">
        <v>1507</v>
      </c>
      <c r="Y105" s="116">
        <v>1588</v>
      </c>
      <c r="Z105" s="116">
        <v>1521</v>
      </c>
      <c r="AB105" s="113" t="str">
        <f>TEXT(Z105,"###,###")</f>
        <v>1,521</v>
      </c>
      <c r="AD105" s="134">
        <f>Z105/($Z$4)*100</f>
        <v>13.860032804811373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9173</v>
      </c>
      <c r="X106" s="124">
        <v>9453</v>
      </c>
      <c r="Y106" s="124">
        <v>10242</v>
      </c>
      <c r="Z106" s="124">
        <v>9878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1588</v>
      </c>
      <c r="X108" s="116">
        <v>1637</v>
      </c>
      <c r="Y108" s="116">
        <v>1923</v>
      </c>
      <c r="Z108" s="116">
        <v>1590</v>
      </c>
      <c r="AB108" s="113" t="str">
        <f>TEXT(Z108,"###,###")</f>
        <v>1,590</v>
      </c>
      <c r="AD108" s="134">
        <f>Z108/($Z$4)*100</f>
        <v>14.488791689447785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1922</v>
      </c>
      <c r="X109" s="116">
        <v>1915</v>
      </c>
      <c r="Y109" s="116">
        <v>1938</v>
      </c>
      <c r="Z109" s="116">
        <v>1941</v>
      </c>
      <c r="AB109" s="113" t="str">
        <f>TEXT(Z109,"###,###")</f>
        <v>1,941</v>
      </c>
      <c r="AD109" s="134">
        <f>Z109/($Z$4)*100</f>
        <v>17.68726079825041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2735</v>
      </c>
      <c r="X110" s="116">
        <v>2833</v>
      </c>
      <c r="Y110" s="116">
        <v>3095</v>
      </c>
      <c r="Z110" s="116">
        <v>2784</v>
      </c>
      <c r="AB110" s="113" t="str">
        <f>TEXT(Z110,"###,###")</f>
        <v>2,784</v>
      </c>
      <c r="AD110" s="134">
        <f>Z110/($Z$4)*100</f>
        <v>25.36905412793876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2928</v>
      </c>
      <c r="X111" s="116">
        <v>3068</v>
      </c>
      <c r="Y111" s="116">
        <v>3283</v>
      </c>
      <c r="Z111" s="116">
        <v>3550</v>
      </c>
      <c r="AB111" s="113" t="str">
        <f>TEXT(Z111,"###,###")</f>
        <v>3,550</v>
      </c>
      <c r="AD111" s="134">
        <f>Z111/($Z$4)*100</f>
        <v>32.349188992163299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10465</v>
      </c>
      <c r="X112" s="116">
        <v>10662</v>
      </c>
      <c r="Y112" s="116">
        <v>11566</v>
      </c>
      <c r="Z112" s="116">
        <v>10971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42.57</v>
      </c>
      <c r="W118" s="135">
        <v>42.69</v>
      </c>
      <c r="X118" s="135">
        <v>40.89</v>
      </c>
      <c r="Y118" s="135">
        <v>41.37</v>
      </c>
      <c r="Z118" s="135">
        <v>41.14</v>
      </c>
      <c r="AB118" s="113" t="str">
        <f>TEXT(Z118,"##.0")</f>
        <v>41.1</v>
      </c>
    </row>
    <row r="120" spans="19:32" x14ac:dyDescent="0.25">
      <c r="S120" s="105" t="s">
        <v>104</v>
      </c>
      <c r="T120" s="116"/>
      <c r="U120" s="116"/>
      <c r="V120" s="116">
        <v>6135</v>
      </c>
      <c r="W120" s="116">
        <v>6030</v>
      </c>
      <c r="X120" s="116">
        <v>6147</v>
      </c>
      <c r="Y120" s="116">
        <v>6540</v>
      </c>
      <c r="Z120" s="116">
        <v>6316</v>
      </c>
      <c r="AB120" s="113" t="str">
        <f>TEXT(Z120,"###,###")</f>
        <v>6,316</v>
      </c>
    </row>
    <row r="121" spans="19:32" x14ac:dyDescent="0.25">
      <c r="S121" s="105" t="s">
        <v>105</v>
      </c>
      <c r="T121" s="116"/>
      <c r="U121" s="116"/>
      <c r="V121" s="116">
        <v>681</v>
      </c>
      <c r="W121" s="116">
        <v>697</v>
      </c>
      <c r="X121" s="116">
        <v>672</v>
      </c>
      <c r="Y121" s="116">
        <v>784</v>
      </c>
      <c r="Z121" s="116">
        <v>706</v>
      </c>
      <c r="AB121" s="113" t="str">
        <f>TEXT(Z121,"###,###")</f>
        <v>706</v>
      </c>
    </row>
    <row r="122" spans="19:32" x14ac:dyDescent="0.25">
      <c r="S122" s="105" t="s">
        <v>106</v>
      </c>
      <c r="T122" s="116"/>
      <c r="U122" s="116"/>
      <c r="V122" s="116">
        <v>610</v>
      </c>
      <c r="W122" s="116">
        <v>595</v>
      </c>
      <c r="X122" s="116">
        <v>612</v>
      </c>
      <c r="Y122" s="116">
        <v>653</v>
      </c>
      <c r="Z122" s="116">
        <v>590</v>
      </c>
      <c r="AB122" s="113" t="str">
        <f>TEXT(Z122,"###,###")</f>
        <v>590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6745</v>
      </c>
      <c r="W124" s="116">
        <v>6625</v>
      </c>
      <c r="X124" s="116">
        <v>6759</v>
      </c>
      <c r="Y124" s="116">
        <v>7193</v>
      </c>
      <c r="Z124" s="116">
        <v>6906</v>
      </c>
      <c r="AB124" s="113" t="str">
        <f>TEXT(Z124,"###,###")</f>
        <v>6,906</v>
      </c>
      <c r="AD124" s="131">
        <f>Z124/$Z$7*100</f>
        <v>90.772870662460576</v>
      </c>
    </row>
    <row r="125" spans="19:32" x14ac:dyDescent="0.25">
      <c r="S125" s="105" t="s">
        <v>108</v>
      </c>
      <c r="T125" s="116"/>
      <c r="U125" s="116"/>
      <c r="V125" s="116">
        <v>1291</v>
      </c>
      <c r="W125" s="116">
        <v>1292</v>
      </c>
      <c r="X125" s="116">
        <v>1284</v>
      </c>
      <c r="Y125" s="116">
        <v>1437</v>
      </c>
      <c r="Z125" s="116">
        <v>1296</v>
      </c>
      <c r="AB125" s="113" t="str">
        <f>TEXT(Z125,"###,###")</f>
        <v>1,296</v>
      </c>
      <c r="AD125" s="131">
        <f>Z125/$Z$7*100</f>
        <v>17.034700315457414</v>
      </c>
    </row>
    <row r="127" spans="19:32" x14ac:dyDescent="0.25">
      <c r="S127" s="105" t="s">
        <v>109</v>
      </c>
      <c r="T127" s="116"/>
      <c r="U127" s="116"/>
      <c r="V127" s="116">
        <v>3918</v>
      </c>
      <c r="W127" s="116">
        <v>3831</v>
      </c>
      <c r="X127" s="116">
        <v>3887</v>
      </c>
      <c r="Y127" s="116">
        <v>4185</v>
      </c>
      <c r="Z127" s="116">
        <v>3970</v>
      </c>
      <c r="AB127" s="113" t="str">
        <f>TEXT(Z127,"###,###")</f>
        <v>3,970</v>
      </c>
      <c r="AD127" s="131">
        <f>Z127/$Z$7*100</f>
        <v>52.181913774973708</v>
      </c>
    </row>
    <row r="128" spans="19:32" x14ac:dyDescent="0.25">
      <c r="S128" s="105" t="s">
        <v>110</v>
      </c>
      <c r="T128" s="116"/>
      <c r="U128" s="116"/>
      <c r="V128" s="116">
        <v>3505</v>
      </c>
      <c r="W128" s="116">
        <v>3490</v>
      </c>
      <c r="X128" s="116">
        <v>3544</v>
      </c>
      <c r="Y128" s="116">
        <v>3797</v>
      </c>
      <c r="Z128" s="116">
        <v>3638</v>
      </c>
      <c r="AB128" s="113" t="str">
        <f>TEXT(Z128,"###,###")</f>
        <v>3,638</v>
      </c>
      <c r="AD128" s="131">
        <f>Z128/$Z$7*100</f>
        <v>47.818086225026292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12A10CA-CC25-4FD4-B303-E5405CEB17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42BCF3E9-4ABA-4C52-BF84-7FCAE2E2CC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DD1E7DAB-DC7E-43B4-BAFB-45CD53AC73E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0C672F83-1988-4DF4-A3FE-DFEE117E25B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C03CC-80C7-4D58-A6BD-E00AE8C70CAE}">
  <sheetPr codeName="Sheet6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Alexandrina</v>
      </c>
      <c r="T1" s="103"/>
      <c r="U1" s="103"/>
      <c r="V1" s="103"/>
      <c r="W1" s="103"/>
      <c r="X1" s="103"/>
      <c r="Y1" s="104" t="str">
        <f>Y3</f>
        <v>10.4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116</v>
      </c>
      <c r="Y3" s="109" t="s">
        <v>207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10.4 Alexandrina,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15440</v>
      </c>
      <c r="W4" s="112">
        <v>15434</v>
      </c>
      <c r="X4" s="112">
        <v>16298</v>
      </c>
      <c r="Y4" s="112">
        <v>17326</v>
      </c>
      <c r="Z4" s="112">
        <v>17240</v>
      </c>
      <c r="AB4" s="113" t="str">
        <f>TEXT(Z4,"###,###")</f>
        <v>17,240</v>
      </c>
      <c r="AD4" s="114">
        <f>Z4/Y4-1</f>
        <v>-4.9636384624264229E-3</v>
      </c>
      <c r="AF4" s="114">
        <f>Z4/V4-1</f>
        <v>0.11658031088082899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7648</v>
      </c>
      <c r="W5" s="112">
        <v>7666</v>
      </c>
      <c r="X5" s="112">
        <v>8151</v>
      </c>
      <c r="Y5" s="112">
        <v>8653</v>
      </c>
      <c r="Z5" s="112">
        <v>8603</v>
      </c>
      <c r="AB5" s="113" t="str">
        <f>TEXT(Z5,"###,###")</f>
        <v>8,603</v>
      </c>
      <c r="AD5" s="114">
        <f t="shared" ref="AD5:AD9" si="0">Z5/Y5-1</f>
        <v>-5.7783427712931879E-3</v>
      </c>
      <c r="AF5" s="114">
        <f t="shared" ref="AF5:AF9" si="1">Z5/V5-1</f>
        <v>0.12486924686192458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7791</v>
      </c>
      <c r="W6" s="112">
        <v>7773</v>
      </c>
      <c r="X6" s="112">
        <v>8147</v>
      </c>
      <c r="Y6" s="112">
        <v>8675</v>
      </c>
      <c r="Z6" s="112">
        <v>8630</v>
      </c>
      <c r="AB6" s="113" t="str">
        <f>TEXT(Z6,"###,###")</f>
        <v>8,630</v>
      </c>
      <c r="AD6" s="114">
        <f t="shared" si="0"/>
        <v>-5.1873198847262048E-3</v>
      </c>
      <c r="AF6" s="114">
        <f t="shared" si="1"/>
        <v>0.1076883583622128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11203</v>
      </c>
      <c r="W7" s="112">
        <v>11418</v>
      </c>
      <c r="X7" s="112">
        <v>11908</v>
      </c>
      <c r="Y7" s="112">
        <v>12596</v>
      </c>
      <c r="Z7" s="112">
        <v>12526</v>
      </c>
      <c r="AB7" s="113" t="str">
        <f>TEXT(Z7,"###,###")</f>
        <v>12,526</v>
      </c>
      <c r="AD7" s="114">
        <f t="shared" si="0"/>
        <v>-5.5573197840583788E-3</v>
      </c>
      <c r="AF7" s="114">
        <f t="shared" si="1"/>
        <v>0.11809336784789792</v>
      </c>
    </row>
    <row r="8" spans="1:32" ht="17.25" customHeight="1" x14ac:dyDescent="0.25">
      <c r="A8" s="66" t="s">
        <v>13</v>
      </c>
      <c r="B8" s="67"/>
      <c r="C8" s="31"/>
      <c r="D8" s="68" t="str">
        <f>AB4</f>
        <v>17,240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12,526</v>
      </c>
      <c r="P8" s="69"/>
      <c r="S8" s="111" t="s">
        <v>87</v>
      </c>
      <c r="T8" s="112"/>
      <c r="U8" s="112"/>
      <c r="V8" s="112">
        <v>33945.5</v>
      </c>
      <c r="W8" s="112">
        <v>35782.44</v>
      </c>
      <c r="X8" s="112">
        <v>36207</v>
      </c>
      <c r="Y8" s="112">
        <v>36531</v>
      </c>
      <c r="Z8" s="112">
        <v>38325</v>
      </c>
      <c r="AB8" s="113" t="str">
        <f>TEXT(Z8,"$###,###")</f>
        <v>$38,325</v>
      </c>
      <c r="AD8" s="114">
        <f t="shared" si="0"/>
        <v>4.9108975938244148E-2</v>
      </c>
      <c r="AF8" s="114">
        <f t="shared" si="1"/>
        <v>0.12901562799192834</v>
      </c>
    </row>
    <row r="9" spans="1:32" x14ac:dyDescent="0.25">
      <c r="A9" s="32" t="s">
        <v>15</v>
      </c>
      <c r="B9" s="73"/>
      <c r="C9" s="74"/>
      <c r="D9" s="75">
        <f>AD104</f>
        <v>71.397911832946633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50.431103305125333</v>
      </c>
      <c r="P9" s="76" t="s">
        <v>88</v>
      </c>
      <c r="S9" s="111" t="s">
        <v>7</v>
      </c>
      <c r="T9" s="112"/>
      <c r="U9" s="112"/>
      <c r="V9" s="112">
        <v>479605718</v>
      </c>
      <c r="W9" s="112">
        <v>502430441</v>
      </c>
      <c r="X9" s="112">
        <v>532611441</v>
      </c>
      <c r="Y9" s="112">
        <v>578428232</v>
      </c>
      <c r="Z9" s="112">
        <v>594233131</v>
      </c>
      <c r="AB9" s="113" t="str">
        <f>TEXT(Z9/1000000,"$#,###.0")&amp;" mil"</f>
        <v>$594.2 mil</v>
      </c>
      <c r="AD9" s="114">
        <f t="shared" si="0"/>
        <v>2.7323872047794406E-2</v>
      </c>
      <c r="AF9" s="114">
        <f t="shared" si="1"/>
        <v>0.23900343281561964</v>
      </c>
    </row>
    <row r="10" spans="1:32" x14ac:dyDescent="0.25">
      <c r="A10" s="32" t="s">
        <v>18</v>
      </c>
      <c r="B10" s="73"/>
      <c r="C10" s="74"/>
      <c r="D10" s="75">
        <f>AD105</f>
        <v>15.684454756380511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49.56889669487466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85.318537442120387</v>
      </c>
      <c r="P11" s="76" t="s">
        <v>88</v>
      </c>
      <c r="S11" s="111" t="s">
        <v>30</v>
      </c>
      <c r="T11" s="116"/>
      <c r="U11" s="116"/>
      <c r="V11" s="116">
        <v>12776</v>
      </c>
      <c r="W11" s="116">
        <v>12672</v>
      </c>
      <c r="X11" s="116">
        <v>13354</v>
      </c>
      <c r="Y11" s="116">
        <v>14216</v>
      </c>
      <c r="Z11" s="116">
        <v>14163</v>
      </c>
    </row>
    <row r="12" spans="1:32" ht="28.5" customHeight="1" x14ac:dyDescent="0.25">
      <c r="A12" s="32" t="s">
        <v>20</v>
      </c>
      <c r="B12" s="74"/>
      <c r="C12" s="74"/>
      <c r="D12" s="75">
        <f>AD108</f>
        <v>17.40139211136891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24.52498802490819</v>
      </c>
      <c r="P12" s="76" t="s">
        <v>88</v>
      </c>
      <c r="S12" s="111" t="s">
        <v>31</v>
      </c>
      <c r="T12" s="116"/>
      <c r="U12" s="116"/>
      <c r="V12" s="116">
        <v>2662</v>
      </c>
      <c r="W12" s="116">
        <v>2764</v>
      </c>
      <c r="X12" s="116">
        <v>2944</v>
      </c>
      <c r="Y12" s="116">
        <v>3113</v>
      </c>
      <c r="Z12" s="116">
        <v>3072</v>
      </c>
    </row>
    <row r="13" spans="1:32" ht="15" customHeight="1" x14ac:dyDescent="0.25">
      <c r="A13" s="32" t="s">
        <v>21</v>
      </c>
      <c r="B13" s="74"/>
      <c r="C13" s="74"/>
      <c r="D13" s="75">
        <f>AD109</f>
        <v>17.262180974477957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45.2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19.483758700696054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14.302817463484715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32.929234338747101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85.697182536515285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1105</v>
      </c>
      <c r="Z15" s="116">
        <v>1163</v>
      </c>
      <c r="AB15" s="121">
        <f t="shared" ref="AB15:AB34" si="2">IF(Z15="np",0,Z15/$Z$34)</f>
        <v>6.7467223575820856E-2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278</v>
      </c>
      <c r="Z16" s="116">
        <v>292</v>
      </c>
      <c r="AB16" s="121">
        <f t="shared" si="2"/>
        <v>1.6939320106740922E-2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1074</v>
      </c>
      <c r="Z17" s="116">
        <v>966</v>
      </c>
      <c r="AB17" s="121">
        <f t="shared" si="2"/>
        <v>5.6038983640793592E-2</v>
      </c>
    </row>
    <row r="18" spans="1:28" x14ac:dyDescent="0.25">
      <c r="A18" s="65" t="str">
        <f>$S$1&amp;" ("&amp;$V$2&amp;" to "&amp;$Z$2&amp;")"</f>
        <v>Alexandrina (2014-15 to 2018-19)</v>
      </c>
      <c r="B18" s="65"/>
      <c r="C18" s="65"/>
      <c r="D18" s="65"/>
      <c r="E18" s="65"/>
      <c r="F18" s="65"/>
      <c r="G18" s="65" t="str">
        <f>$S$1&amp;" ("&amp;$V$2&amp;" to "&amp;$Z$2&amp;")"</f>
        <v>Alexandrina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152</v>
      </c>
      <c r="Z18" s="116">
        <v>158</v>
      </c>
      <c r="AB18" s="121">
        <f t="shared" si="2"/>
        <v>9.1657964961132377E-3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1426</v>
      </c>
      <c r="Z19" s="116">
        <v>1455</v>
      </c>
      <c r="AB19" s="121">
        <f t="shared" si="2"/>
        <v>8.4406543682561785E-2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337</v>
      </c>
      <c r="Z20" s="116">
        <v>350</v>
      </c>
      <c r="AB20" s="121">
        <f t="shared" si="2"/>
        <v>2.0303979579997678E-2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1399</v>
      </c>
      <c r="Z21" s="116">
        <v>1499</v>
      </c>
      <c r="AB21" s="121">
        <f t="shared" si="2"/>
        <v>8.6959043972618638E-2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1284</v>
      </c>
      <c r="Z22" s="116">
        <v>1179</v>
      </c>
      <c r="AB22" s="121">
        <f t="shared" si="2"/>
        <v>6.8395405499477896E-2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568</v>
      </c>
      <c r="Z23" s="116">
        <v>574</v>
      </c>
      <c r="AB23" s="121">
        <f t="shared" si="2"/>
        <v>3.3298526511196191E-2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101</v>
      </c>
      <c r="Z24" s="116">
        <v>113</v>
      </c>
      <c r="AB24" s="121">
        <f t="shared" si="2"/>
        <v>6.5552848358278225E-3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561</v>
      </c>
      <c r="Z25" s="116">
        <v>500</v>
      </c>
      <c r="AB25" s="121">
        <f t="shared" si="2"/>
        <v>2.9005685114282399E-2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298</v>
      </c>
      <c r="Z26" s="116">
        <v>271</v>
      </c>
      <c r="AB26" s="121">
        <f t="shared" si="2"/>
        <v>1.5721081331941059E-2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787</v>
      </c>
      <c r="Z27" s="116">
        <v>805</v>
      </c>
      <c r="AB27" s="121">
        <f t="shared" si="2"/>
        <v>4.6699153033994661E-2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1162</v>
      </c>
      <c r="Z28" s="116">
        <v>1200</v>
      </c>
      <c r="AB28" s="121">
        <f t="shared" si="2"/>
        <v>6.9613644274277756E-2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850</v>
      </c>
      <c r="Z29" s="116">
        <v>961</v>
      </c>
      <c r="AB29" s="121">
        <f t="shared" si="2"/>
        <v>5.5748926789650773E-2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1233</v>
      </c>
      <c r="Z30" s="116">
        <v>1225</v>
      </c>
      <c r="AB30" s="121">
        <f t="shared" si="2"/>
        <v>7.1063928529991882E-2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2121</v>
      </c>
      <c r="Z31" s="116">
        <v>2199</v>
      </c>
      <c r="AB31" s="121">
        <f t="shared" si="2"/>
        <v>0.12756700313261399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318</v>
      </c>
      <c r="Z32" s="116">
        <v>325</v>
      </c>
      <c r="AB32" s="121">
        <f t="shared" si="2"/>
        <v>1.8853695324283559E-2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651</v>
      </c>
      <c r="Z33" s="116">
        <v>686</v>
      </c>
      <c r="AB33" s="121">
        <f t="shared" si="2"/>
        <v>3.979579997679545E-2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17326</v>
      </c>
      <c r="Z34" s="124">
        <v>17238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10737</v>
      </c>
      <c r="AB37" s="136">
        <f>Z37/Z40*100</f>
        <v>85.697182536515285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1792</v>
      </c>
      <c r="AB38" s="136">
        <f>Z38/Z40*100</f>
        <v>14.302817463484715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12529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</v>
      </c>
      <c r="X44" s="116">
        <v>14</v>
      </c>
      <c r="Y44" s="116">
        <v>11</v>
      </c>
      <c r="Z44" s="116">
        <v>10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124</v>
      </c>
      <c r="X45" s="116">
        <v>140</v>
      </c>
      <c r="Y45" s="116">
        <v>181</v>
      </c>
      <c r="Z45" s="116">
        <v>174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402</v>
      </c>
      <c r="X46" s="116">
        <v>444</v>
      </c>
      <c r="Y46" s="116">
        <v>467</v>
      </c>
      <c r="Z46" s="116">
        <v>466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596</v>
      </c>
      <c r="X47" s="116">
        <v>646</v>
      </c>
      <c r="Y47" s="116">
        <v>630</v>
      </c>
      <c r="Z47" s="116">
        <v>700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652</v>
      </c>
      <c r="X48" s="116">
        <v>707</v>
      </c>
      <c r="Y48" s="116">
        <v>764</v>
      </c>
      <c r="Z48" s="116">
        <v>701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Alexandrina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622</v>
      </c>
      <c r="X49" s="116">
        <v>633</v>
      </c>
      <c r="Y49" s="116">
        <v>727</v>
      </c>
      <c r="Z49" s="116">
        <v>715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644</v>
      </c>
      <c r="X50" s="116">
        <v>697</v>
      </c>
      <c r="Y50" s="116">
        <v>716</v>
      </c>
      <c r="Z50" s="116">
        <v>753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789</v>
      </c>
      <c r="X51" s="116">
        <v>731</v>
      </c>
      <c r="Y51" s="116">
        <v>759</v>
      </c>
      <c r="Z51" s="116">
        <v>691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833</v>
      </c>
      <c r="X52" s="116">
        <v>909</v>
      </c>
      <c r="Y52" s="116">
        <v>899</v>
      </c>
      <c r="Z52" s="116">
        <v>932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838</v>
      </c>
      <c r="X53" s="116">
        <v>873</v>
      </c>
      <c r="Y53" s="116">
        <v>857</v>
      </c>
      <c r="Z53" s="116">
        <v>895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818</v>
      </c>
      <c r="X54" s="116">
        <v>856</v>
      </c>
      <c r="Y54" s="116">
        <v>956</v>
      </c>
      <c r="Z54" s="116">
        <v>924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649</v>
      </c>
      <c r="X55" s="116">
        <v>728</v>
      </c>
      <c r="Y55" s="116">
        <v>775</v>
      </c>
      <c r="Z55" s="116">
        <v>824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392</v>
      </c>
      <c r="X56" s="116">
        <v>422</v>
      </c>
      <c r="Y56" s="116">
        <v>447</v>
      </c>
      <c r="Z56" s="116">
        <v>455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166</v>
      </c>
      <c r="X57" s="116">
        <v>204</v>
      </c>
      <c r="Y57" s="116">
        <v>214</v>
      </c>
      <c r="Z57" s="116">
        <v>196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70</v>
      </c>
      <c r="X58" s="116">
        <v>87</v>
      </c>
      <c r="Y58" s="116">
        <v>110</v>
      </c>
      <c r="Z58" s="116">
        <v>94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44</v>
      </c>
      <c r="X59" s="116">
        <v>45</v>
      </c>
      <c r="Y59" s="116">
        <v>47</v>
      </c>
      <c r="Z59" s="116">
        <v>40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17</v>
      </c>
      <c r="X60" s="116">
        <v>15</v>
      </c>
      <c r="Y60" s="116">
        <v>26</v>
      </c>
      <c r="Z60" s="116">
        <v>24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7665</v>
      </c>
      <c r="X61" s="116">
        <v>8151</v>
      </c>
      <c r="Y61" s="116">
        <v>8655</v>
      </c>
      <c r="Z61" s="116">
        <v>8606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6</v>
      </c>
      <c r="X63" s="116">
        <v>10</v>
      </c>
      <c r="Y63" s="116">
        <v>8</v>
      </c>
      <c r="Z63" s="116">
        <v>15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Alexandrina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188</v>
      </c>
      <c r="X64" s="116">
        <v>193</v>
      </c>
      <c r="Y64" s="116">
        <v>198</v>
      </c>
      <c r="Z64" s="116">
        <v>186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464</v>
      </c>
      <c r="X65" s="116">
        <v>499</v>
      </c>
      <c r="Y65" s="116">
        <v>546</v>
      </c>
      <c r="Z65" s="116">
        <v>537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629</v>
      </c>
      <c r="X66" s="116">
        <v>578</v>
      </c>
      <c r="Y66" s="116">
        <v>634</v>
      </c>
      <c r="Z66" s="116">
        <v>639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596</v>
      </c>
      <c r="X67" s="116">
        <v>611</v>
      </c>
      <c r="Y67" s="116">
        <v>678</v>
      </c>
      <c r="Z67" s="116">
        <v>675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558</v>
      </c>
      <c r="X68" s="116">
        <v>604</v>
      </c>
      <c r="Y68" s="116">
        <v>653</v>
      </c>
      <c r="Z68" s="116">
        <v>636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582</v>
      </c>
      <c r="X69" s="116">
        <v>624</v>
      </c>
      <c r="Y69" s="116">
        <v>667</v>
      </c>
      <c r="Z69" s="116">
        <v>697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792</v>
      </c>
      <c r="X70" s="116">
        <v>816</v>
      </c>
      <c r="Y70" s="116">
        <v>751</v>
      </c>
      <c r="Z70" s="116">
        <v>742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877</v>
      </c>
      <c r="X71" s="116">
        <v>949</v>
      </c>
      <c r="Y71" s="116">
        <v>1037</v>
      </c>
      <c r="Z71" s="116">
        <v>1000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910</v>
      </c>
      <c r="X72" s="116">
        <v>885</v>
      </c>
      <c r="Y72" s="116">
        <v>927</v>
      </c>
      <c r="Z72" s="116">
        <v>921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934</v>
      </c>
      <c r="X73" s="116">
        <v>1012</v>
      </c>
      <c r="Y73" s="116">
        <v>1088</v>
      </c>
      <c r="Z73" s="116">
        <v>1053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646</v>
      </c>
      <c r="X74" s="116">
        <v>733</v>
      </c>
      <c r="Y74" s="116">
        <v>792</v>
      </c>
      <c r="Z74" s="116">
        <v>821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324</v>
      </c>
      <c r="X75" s="116">
        <v>353</v>
      </c>
      <c r="Y75" s="116">
        <v>390</v>
      </c>
      <c r="Z75" s="116">
        <v>406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128</v>
      </c>
      <c r="X76" s="116">
        <v>126</v>
      </c>
      <c r="Y76" s="116">
        <v>128</v>
      </c>
      <c r="Z76" s="116">
        <v>139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61</v>
      </c>
      <c r="X77" s="116">
        <v>87</v>
      </c>
      <c r="Y77" s="116">
        <v>98</v>
      </c>
      <c r="Z77" s="116">
        <v>91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39</v>
      </c>
      <c r="X78" s="116">
        <v>30</v>
      </c>
      <c r="Y78" s="116">
        <v>42</v>
      </c>
      <c r="Z78" s="116">
        <v>31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31</v>
      </c>
      <c r="X79" s="116">
        <v>37</v>
      </c>
      <c r="Y79" s="116">
        <v>33</v>
      </c>
      <c r="Z79" s="116">
        <v>35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7769</v>
      </c>
      <c r="X80" s="116">
        <v>8147</v>
      </c>
      <c r="Y80" s="116">
        <v>8670</v>
      </c>
      <c r="Z80" s="116">
        <v>8630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Alexandrina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524</v>
      </c>
      <c r="X83" s="116">
        <v>570</v>
      </c>
      <c r="Y83" s="116">
        <v>585</v>
      </c>
      <c r="Z83" s="116">
        <v>592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503</v>
      </c>
      <c r="X84" s="116">
        <v>538</v>
      </c>
      <c r="Y84" s="116">
        <v>545</v>
      </c>
      <c r="Z84" s="116">
        <v>562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17,240</v>
      </c>
      <c r="D85" s="98">
        <f t="shared" ref="D85:D90" si="4">AD4</f>
        <v>-4.9636384624264229E-3</v>
      </c>
      <c r="E85" s="99">
        <f t="shared" ref="E85:E90" si="5">AD4</f>
        <v>-4.9636384624264229E-3</v>
      </c>
      <c r="F85" s="98">
        <f t="shared" ref="F85:F90" si="6">AF4</f>
        <v>0.11658031088082899</v>
      </c>
      <c r="G85" s="99">
        <f t="shared" ref="G85:G90" si="7">AF4</f>
        <v>0.11658031088082899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961</v>
      </c>
      <c r="X85" s="116">
        <v>972</v>
      </c>
      <c r="Y85" s="116">
        <v>1057</v>
      </c>
      <c r="Z85" s="116">
        <v>1107</v>
      </c>
    </row>
    <row r="86" spans="1:30" ht="15" customHeight="1" x14ac:dyDescent="0.25">
      <c r="A86" s="100" t="s">
        <v>4</v>
      </c>
      <c r="B86" s="51"/>
      <c r="C86" s="101" t="str">
        <f t="shared" si="3"/>
        <v>8,603</v>
      </c>
      <c r="D86" s="98">
        <f t="shared" si="4"/>
        <v>-5.7783427712931879E-3</v>
      </c>
      <c r="E86" s="99">
        <f t="shared" si="5"/>
        <v>-5.7783427712931879E-3</v>
      </c>
      <c r="F86" s="98">
        <f t="shared" si="6"/>
        <v>0.12486924686192458</v>
      </c>
      <c r="G86" s="99">
        <f t="shared" si="7"/>
        <v>0.12486924686192458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276</v>
      </c>
      <c r="X86" s="116">
        <v>296</v>
      </c>
      <c r="Y86" s="116">
        <v>343</v>
      </c>
      <c r="Z86" s="116">
        <v>357</v>
      </c>
    </row>
    <row r="87" spans="1:30" ht="15" customHeight="1" x14ac:dyDescent="0.25">
      <c r="A87" s="100" t="s">
        <v>5</v>
      </c>
      <c r="B87" s="51"/>
      <c r="C87" s="101" t="str">
        <f t="shared" si="3"/>
        <v>8,630</v>
      </c>
      <c r="D87" s="98">
        <f t="shared" si="4"/>
        <v>-5.1873198847262048E-3</v>
      </c>
      <c r="E87" s="99">
        <f t="shared" si="5"/>
        <v>-5.1873198847262048E-3</v>
      </c>
      <c r="F87" s="98">
        <f t="shared" si="6"/>
        <v>0.1076883583622128</v>
      </c>
      <c r="G87" s="99">
        <f t="shared" si="7"/>
        <v>0.1076883583622128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185</v>
      </c>
      <c r="X87" s="116">
        <v>200</v>
      </c>
      <c r="Y87" s="116">
        <v>212</v>
      </c>
      <c r="Z87" s="116">
        <v>212</v>
      </c>
    </row>
    <row r="88" spans="1:30" ht="15" customHeight="1" x14ac:dyDescent="0.25">
      <c r="A88" s="51" t="s">
        <v>6</v>
      </c>
      <c r="B88" s="51"/>
      <c r="C88" s="101" t="str">
        <f t="shared" si="3"/>
        <v>12,526</v>
      </c>
      <c r="D88" s="98">
        <f t="shared" si="4"/>
        <v>-5.5573197840583788E-3</v>
      </c>
      <c r="E88" s="99">
        <f t="shared" si="5"/>
        <v>-5.5573197840583788E-3</v>
      </c>
      <c r="F88" s="98">
        <f t="shared" si="6"/>
        <v>0.11809336784789792</v>
      </c>
      <c r="G88" s="99">
        <f t="shared" si="7"/>
        <v>0.11809336784789792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290</v>
      </c>
      <c r="X88" s="116">
        <v>288</v>
      </c>
      <c r="Y88" s="116">
        <v>299</v>
      </c>
      <c r="Z88" s="116">
        <v>325</v>
      </c>
    </row>
    <row r="89" spans="1:30" ht="15" customHeight="1" x14ac:dyDescent="0.25">
      <c r="A89" s="51" t="s">
        <v>102</v>
      </c>
      <c r="B89" s="51"/>
      <c r="C89" s="101" t="str">
        <f t="shared" si="3"/>
        <v>$38,325</v>
      </c>
      <c r="D89" s="98">
        <f t="shared" si="4"/>
        <v>4.9108975938244148E-2</v>
      </c>
      <c r="E89" s="99">
        <f t="shared" si="5"/>
        <v>4.9108975938244148E-2</v>
      </c>
      <c r="F89" s="98">
        <f t="shared" si="6"/>
        <v>0.12901562799192834</v>
      </c>
      <c r="G89" s="99">
        <f t="shared" si="7"/>
        <v>0.12901562799192834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564</v>
      </c>
      <c r="X89" s="116">
        <v>579</v>
      </c>
      <c r="Y89" s="116">
        <v>627</v>
      </c>
      <c r="Z89" s="116">
        <v>646</v>
      </c>
    </row>
    <row r="90" spans="1:30" ht="15" customHeight="1" x14ac:dyDescent="0.25">
      <c r="A90" s="51" t="s">
        <v>7</v>
      </c>
      <c r="B90" s="51"/>
      <c r="C90" s="101" t="str">
        <f t="shared" si="3"/>
        <v>$594.2 mil</v>
      </c>
      <c r="D90" s="98">
        <f t="shared" si="4"/>
        <v>2.7323872047794406E-2</v>
      </c>
      <c r="E90" s="99">
        <f t="shared" si="5"/>
        <v>2.7323872047794406E-2</v>
      </c>
      <c r="F90" s="98">
        <f t="shared" si="6"/>
        <v>0.23900343281561964</v>
      </c>
      <c r="G90" s="99">
        <f t="shared" si="7"/>
        <v>0.23900343281561964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798</v>
      </c>
      <c r="X90" s="116">
        <v>833</v>
      </c>
      <c r="Y90" s="116">
        <v>924</v>
      </c>
      <c r="Z90" s="116">
        <v>910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5790</v>
      </c>
      <c r="X91" s="116">
        <v>6021</v>
      </c>
      <c r="Y91" s="116">
        <v>6381</v>
      </c>
      <c r="Z91" s="116">
        <v>6315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321</v>
      </c>
      <c r="X93" s="116">
        <v>349</v>
      </c>
      <c r="Y93" s="116">
        <v>364</v>
      </c>
      <c r="Z93" s="116">
        <v>377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963</v>
      </c>
      <c r="X94" s="116">
        <v>1024</v>
      </c>
      <c r="Y94" s="116">
        <v>1046</v>
      </c>
      <c r="Z94" s="116">
        <v>1055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209</v>
      </c>
      <c r="X95" s="116">
        <v>230</v>
      </c>
      <c r="Y95" s="116">
        <v>251</v>
      </c>
      <c r="Z95" s="116">
        <v>250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944</v>
      </c>
      <c r="X96" s="116">
        <v>1031</v>
      </c>
      <c r="Y96" s="116">
        <v>1124</v>
      </c>
      <c r="Z96" s="116">
        <v>1167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842</v>
      </c>
      <c r="X97" s="116">
        <v>950</v>
      </c>
      <c r="Y97" s="116">
        <v>968</v>
      </c>
      <c r="Z97" s="116">
        <v>944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585</v>
      </c>
      <c r="X98" s="116">
        <v>597</v>
      </c>
      <c r="Y98" s="116">
        <v>624</v>
      </c>
      <c r="Z98" s="116">
        <v>647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39</v>
      </c>
      <c r="X99" s="116">
        <v>48</v>
      </c>
      <c r="Y99" s="116">
        <v>55</v>
      </c>
      <c r="Z99" s="116">
        <v>56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395</v>
      </c>
      <c r="X100" s="116">
        <v>434</v>
      </c>
      <c r="Y100" s="116">
        <v>473</v>
      </c>
      <c r="Z100" s="116">
        <v>470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5632</v>
      </c>
      <c r="X101" s="116">
        <v>5887</v>
      </c>
      <c r="Y101" s="116">
        <v>6217</v>
      </c>
      <c r="Z101" s="116">
        <v>6211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10686</v>
      </c>
      <c r="X104" s="116">
        <v>11631</v>
      </c>
      <c r="Y104" s="116">
        <v>12293</v>
      </c>
      <c r="Z104" s="116">
        <v>12309</v>
      </c>
      <c r="AB104" s="113" t="str">
        <f>TEXT(Z104,"###,###")</f>
        <v>12,309</v>
      </c>
      <c r="AD104" s="134">
        <f>Z104/($Z$4)*100</f>
        <v>71.397911832946633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2340</v>
      </c>
      <c r="X105" s="116">
        <v>2522</v>
      </c>
      <c r="Y105" s="116">
        <v>2626</v>
      </c>
      <c r="Z105" s="116">
        <v>2704</v>
      </c>
      <c r="AB105" s="113" t="str">
        <f>TEXT(Z105,"###,###")</f>
        <v>2,704</v>
      </c>
      <c r="AD105" s="134">
        <f>Z105/($Z$4)*100</f>
        <v>15.684454756380511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13026</v>
      </c>
      <c r="X106" s="124">
        <v>14153</v>
      </c>
      <c r="Y106" s="124">
        <v>14919</v>
      </c>
      <c r="Z106" s="124">
        <v>15013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2447</v>
      </c>
      <c r="X108" s="116">
        <v>2955</v>
      </c>
      <c r="Y108" s="116">
        <v>3393</v>
      </c>
      <c r="Z108" s="116">
        <v>3000</v>
      </c>
      <c r="AB108" s="113" t="str">
        <f>TEXT(Z108,"###,###")</f>
        <v>3,000</v>
      </c>
      <c r="AD108" s="134">
        <f>Z108/($Z$4)*100</f>
        <v>17.40139211136891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2744</v>
      </c>
      <c r="X109" s="116">
        <v>3001</v>
      </c>
      <c r="Y109" s="116">
        <v>3115</v>
      </c>
      <c r="Z109" s="116">
        <v>2976</v>
      </c>
      <c r="AB109" s="113" t="str">
        <f>TEXT(Z109,"###,###")</f>
        <v>2,976</v>
      </c>
      <c r="AD109" s="134">
        <f>Z109/($Z$4)*100</f>
        <v>17.262180974477957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2916</v>
      </c>
      <c r="X110" s="116">
        <v>2952</v>
      </c>
      <c r="Y110" s="116">
        <v>3071</v>
      </c>
      <c r="Z110" s="116">
        <v>3359</v>
      </c>
      <c r="AB110" s="113" t="str">
        <f>TEXT(Z110,"###,###")</f>
        <v>3,359</v>
      </c>
      <c r="AD110" s="134">
        <f>Z110/($Z$4)*100</f>
        <v>19.483758700696054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4922</v>
      </c>
      <c r="X111" s="116">
        <v>5245</v>
      </c>
      <c r="Y111" s="116">
        <v>5335</v>
      </c>
      <c r="Z111" s="116">
        <v>5677</v>
      </c>
      <c r="AB111" s="113" t="str">
        <f>TEXT(Z111,"###,###")</f>
        <v>5,677</v>
      </c>
      <c r="AD111" s="134">
        <f>Z111/($Z$4)*100</f>
        <v>32.929234338747101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15434</v>
      </c>
      <c r="X112" s="116">
        <v>16298</v>
      </c>
      <c r="Y112" s="116">
        <v>17326</v>
      </c>
      <c r="Z112" s="116">
        <v>17237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46.75</v>
      </c>
      <c r="W118" s="135">
        <v>43.81</v>
      </c>
      <c r="X118" s="135">
        <v>45.03</v>
      </c>
      <c r="Y118" s="135">
        <v>45.14</v>
      </c>
      <c r="Z118" s="135">
        <v>45.2</v>
      </c>
      <c r="AB118" s="113" t="str">
        <f>TEXT(Z118,"##.0")</f>
        <v>45.2</v>
      </c>
    </row>
    <row r="120" spans="19:32" x14ac:dyDescent="0.25">
      <c r="S120" s="105" t="s">
        <v>104</v>
      </c>
      <c r="T120" s="116"/>
      <c r="U120" s="116"/>
      <c r="V120" s="116">
        <v>8538</v>
      </c>
      <c r="W120" s="116">
        <v>8655</v>
      </c>
      <c r="X120" s="116">
        <v>8964</v>
      </c>
      <c r="Y120" s="116">
        <v>9486</v>
      </c>
      <c r="Z120" s="116">
        <v>9450</v>
      </c>
      <c r="AB120" s="113" t="str">
        <f>TEXT(Z120,"###,###")</f>
        <v>9,450</v>
      </c>
    </row>
    <row r="121" spans="19:32" x14ac:dyDescent="0.25">
      <c r="S121" s="105" t="s">
        <v>105</v>
      </c>
      <c r="T121" s="116"/>
      <c r="U121" s="116"/>
      <c r="V121" s="116">
        <v>1609</v>
      </c>
      <c r="W121" s="116">
        <v>1639</v>
      </c>
      <c r="X121" s="116">
        <v>1725</v>
      </c>
      <c r="Y121" s="116">
        <v>1894</v>
      </c>
      <c r="Z121" s="116">
        <v>1835</v>
      </c>
      <c r="AB121" s="113" t="str">
        <f>TEXT(Z121,"###,###")</f>
        <v>1,835</v>
      </c>
    </row>
    <row r="122" spans="19:32" x14ac:dyDescent="0.25">
      <c r="S122" s="105" t="s">
        <v>106</v>
      </c>
      <c r="T122" s="116"/>
      <c r="U122" s="116"/>
      <c r="V122" s="116">
        <v>1052</v>
      </c>
      <c r="W122" s="116">
        <v>1125</v>
      </c>
      <c r="X122" s="116">
        <v>1219</v>
      </c>
      <c r="Y122" s="116">
        <v>1220</v>
      </c>
      <c r="Z122" s="116">
        <v>1237</v>
      </c>
      <c r="AB122" s="113" t="str">
        <f>TEXT(Z122,"###,###")</f>
        <v>1,237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9590</v>
      </c>
      <c r="W124" s="116">
        <v>9780</v>
      </c>
      <c r="X124" s="116">
        <v>10183</v>
      </c>
      <c r="Y124" s="116">
        <v>10706</v>
      </c>
      <c r="Z124" s="116">
        <v>10687</v>
      </c>
      <c r="AB124" s="113" t="str">
        <f>TEXT(Z124,"###,###")</f>
        <v>10,687</v>
      </c>
      <c r="AD124" s="131">
        <f>Z124/$Z$7*100</f>
        <v>85.318537442120387</v>
      </c>
    </row>
    <row r="125" spans="19:32" x14ac:dyDescent="0.25">
      <c r="S125" s="105" t="s">
        <v>108</v>
      </c>
      <c r="T125" s="116"/>
      <c r="U125" s="116"/>
      <c r="V125" s="116">
        <v>2661</v>
      </c>
      <c r="W125" s="116">
        <v>2764</v>
      </c>
      <c r="X125" s="116">
        <v>2944</v>
      </c>
      <c r="Y125" s="116">
        <v>3114</v>
      </c>
      <c r="Z125" s="116">
        <v>3072</v>
      </c>
      <c r="AB125" s="113" t="str">
        <f>TEXT(Z125,"###,###")</f>
        <v>3,072</v>
      </c>
      <c r="AD125" s="131">
        <f>Z125/$Z$7*100</f>
        <v>24.52498802490819</v>
      </c>
    </row>
    <row r="127" spans="19:32" x14ac:dyDescent="0.25">
      <c r="S127" s="105" t="s">
        <v>109</v>
      </c>
      <c r="T127" s="116"/>
      <c r="U127" s="116"/>
      <c r="V127" s="116">
        <v>5707</v>
      </c>
      <c r="W127" s="116">
        <v>5789</v>
      </c>
      <c r="X127" s="116">
        <v>6021</v>
      </c>
      <c r="Y127" s="116">
        <v>6379</v>
      </c>
      <c r="Z127" s="116">
        <v>6317</v>
      </c>
      <c r="AB127" s="113" t="str">
        <f>TEXT(Z127,"###,###")</f>
        <v>6,317</v>
      </c>
      <c r="AD127" s="131">
        <f>Z127/$Z$7*100</f>
        <v>50.431103305125333</v>
      </c>
    </row>
    <row r="128" spans="19:32" x14ac:dyDescent="0.25">
      <c r="S128" s="105" t="s">
        <v>110</v>
      </c>
      <c r="T128" s="116"/>
      <c r="U128" s="116"/>
      <c r="V128" s="116">
        <v>5491</v>
      </c>
      <c r="W128" s="116">
        <v>5632</v>
      </c>
      <c r="X128" s="116">
        <v>5887</v>
      </c>
      <c r="Y128" s="116">
        <v>6217</v>
      </c>
      <c r="Z128" s="116">
        <v>6209</v>
      </c>
      <c r="AB128" s="113" t="str">
        <f>TEXT(Z128,"###,###")</f>
        <v>6,209</v>
      </c>
      <c r="AD128" s="131">
        <f>Z128/$Z$7*100</f>
        <v>49.56889669487466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9E66BD1-43CC-46EA-BA3E-AF9857780C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F22B1A32-3BE7-4D0A-B24B-5FE837FB75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906C7A24-D559-4EE4-BD14-B4877D57F84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8C824A66-7EE8-48B8-973C-3FE8827824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62CF8-949C-43D7-A458-B31E8CCFA0BD}">
  <sheetPr codeName="Sheet11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Port Pirie City and Dists</v>
      </c>
      <c r="T1" s="103"/>
      <c r="U1" s="103"/>
      <c r="V1" s="103"/>
      <c r="W1" s="103"/>
      <c r="X1" s="103"/>
      <c r="Y1" s="104" t="str">
        <f>Y3</f>
        <v>10.49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163</v>
      </c>
      <c r="Y3" s="109" t="s">
        <v>247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10.49 Port Pirie City and Dists,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9730</v>
      </c>
      <c r="W4" s="112">
        <v>9493</v>
      </c>
      <c r="X4" s="112">
        <v>9978</v>
      </c>
      <c r="Y4" s="112">
        <v>10804</v>
      </c>
      <c r="Z4" s="112">
        <v>10572</v>
      </c>
      <c r="AB4" s="113" t="str">
        <f>TEXT(Z4,"###,###")</f>
        <v>10,572</v>
      </c>
      <c r="AD4" s="114">
        <f>Z4/Y4-1</f>
        <v>-2.1473528322843438E-2</v>
      </c>
      <c r="AF4" s="114">
        <f>Z4/V4-1</f>
        <v>8.6536485097636229E-2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5098</v>
      </c>
      <c r="W5" s="112">
        <v>4965</v>
      </c>
      <c r="X5" s="112">
        <v>5185</v>
      </c>
      <c r="Y5" s="112">
        <v>5675</v>
      </c>
      <c r="Z5" s="112">
        <v>5472</v>
      </c>
      <c r="AB5" s="113" t="str">
        <f>TEXT(Z5,"###,###")</f>
        <v>5,472</v>
      </c>
      <c r="AD5" s="114">
        <f t="shared" ref="AD5:AD9" si="0">Z5/Y5-1</f>
        <v>-3.5770925110132135E-2</v>
      </c>
      <c r="AF5" s="114">
        <f t="shared" ref="AF5:AF9" si="1">Z5/V5-1</f>
        <v>7.3362102785406114E-2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4634</v>
      </c>
      <c r="W6" s="112">
        <v>4528</v>
      </c>
      <c r="X6" s="112">
        <v>4793</v>
      </c>
      <c r="Y6" s="112">
        <v>5127</v>
      </c>
      <c r="Z6" s="112">
        <v>5099</v>
      </c>
      <c r="AB6" s="113" t="str">
        <f>TEXT(Z6,"###,###")</f>
        <v>5,099</v>
      </c>
      <c r="AD6" s="114">
        <f t="shared" si="0"/>
        <v>-5.4612834015993483E-3</v>
      </c>
      <c r="AF6" s="114">
        <f t="shared" si="1"/>
        <v>0.10034527406128624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7354</v>
      </c>
      <c r="W7" s="112">
        <v>7311</v>
      </c>
      <c r="X7" s="112">
        <v>7549</v>
      </c>
      <c r="Y7" s="112">
        <v>7979</v>
      </c>
      <c r="Z7" s="112">
        <v>7761</v>
      </c>
      <c r="AB7" s="113" t="str">
        <f>TEXT(Z7,"###,###")</f>
        <v>7,761</v>
      </c>
      <c r="AD7" s="114">
        <f t="shared" si="0"/>
        <v>-2.732171951372353E-2</v>
      </c>
      <c r="AF7" s="114">
        <f t="shared" si="1"/>
        <v>5.534403045961378E-2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10,572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7,761</v>
      </c>
      <c r="P8" s="69"/>
      <c r="S8" s="111" t="s">
        <v>87</v>
      </c>
      <c r="T8" s="112"/>
      <c r="U8" s="112"/>
      <c r="V8" s="112">
        <v>36480.89</v>
      </c>
      <c r="W8" s="112">
        <v>38688</v>
      </c>
      <c r="X8" s="112">
        <v>38856.5</v>
      </c>
      <c r="Y8" s="112">
        <v>39701</v>
      </c>
      <c r="Z8" s="112">
        <v>39957.599999999999</v>
      </c>
      <c r="AB8" s="113" t="str">
        <f>TEXT(Z8,"$###,###")</f>
        <v>$39,958</v>
      </c>
      <c r="AD8" s="114">
        <f t="shared" si="0"/>
        <v>6.4633132666682691E-3</v>
      </c>
      <c r="AF8" s="114">
        <f t="shared" si="1"/>
        <v>9.5302225356892256E-2</v>
      </c>
    </row>
    <row r="9" spans="1:32" x14ac:dyDescent="0.25">
      <c r="A9" s="32" t="s">
        <v>15</v>
      </c>
      <c r="B9" s="73"/>
      <c r="C9" s="74"/>
      <c r="D9" s="75">
        <f>AD104</f>
        <v>74.895951570185389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51.771678907357298</v>
      </c>
      <c r="P9" s="76" t="s">
        <v>88</v>
      </c>
      <c r="S9" s="111" t="s">
        <v>7</v>
      </c>
      <c r="T9" s="112"/>
      <c r="U9" s="112"/>
      <c r="V9" s="112">
        <v>362102768</v>
      </c>
      <c r="W9" s="112">
        <v>359241574</v>
      </c>
      <c r="X9" s="112">
        <v>385976927</v>
      </c>
      <c r="Y9" s="112">
        <v>412112084</v>
      </c>
      <c r="Z9" s="112">
        <v>405798312</v>
      </c>
      <c r="AB9" s="113" t="str">
        <f>TEXT(Z9/1000000,"$#,###.0")&amp;" mil"</f>
        <v>$405.8 mil</v>
      </c>
      <c r="AD9" s="114">
        <f t="shared" si="0"/>
        <v>-1.5320521394854292E-2</v>
      </c>
      <c r="AF9" s="114">
        <f t="shared" si="1"/>
        <v>0.12067166523289319</v>
      </c>
    </row>
    <row r="10" spans="1:32" x14ac:dyDescent="0.25">
      <c r="A10" s="32" t="s">
        <v>18</v>
      </c>
      <c r="B10" s="73"/>
      <c r="C10" s="74"/>
      <c r="D10" s="75">
        <f>AD105</f>
        <v>17.678774120317819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48.163896405102435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94.227547996392218</v>
      </c>
      <c r="P11" s="76" t="s">
        <v>88</v>
      </c>
      <c r="S11" s="111" t="s">
        <v>30</v>
      </c>
      <c r="T11" s="116"/>
      <c r="U11" s="116"/>
      <c r="V11" s="116">
        <v>8912</v>
      </c>
      <c r="W11" s="116">
        <v>8650</v>
      </c>
      <c r="X11" s="116">
        <v>9087</v>
      </c>
      <c r="Y11" s="116">
        <v>9830</v>
      </c>
      <c r="Z11" s="116">
        <v>9668</v>
      </c>
    </row>
    <row r="12" spans="1:32" ht="28.5" customHeight="1" x14ac:dyDescent="0.25">
      <c r="A12" s="32" t="s">
        <v>20</v>
      </c>
      <c r="B12" s="74"/>
      <c r="C12" s="74"/>
      <c r="D12" s="75">
        <f>AD108</f>
        <v>10.026485054861901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11.699523257312203</v>
      </c>
      <c r="P12" s="76" t="s">
        <v>88</v>
      </c>
      <c r="S12" s="111" t="s">
        <v>31</v>
      </c>
      <c r="T12" s="116"/>
      <c r="U12" s="116"/>
      <c r="V12" s="116">
        <v>822</v>
      </c>
      <c r="W12" s="116">
        <v>841</v>
      </c>
      <c r="X12" s="116">
        <v>891</v>
      </c>
      <c r="Y12" s="116">
        <v>974</v>
      </c>
      <c r="Z12" s="116">
        <v>904</v>
      </c>
    </row>
    <row r="13" spans="1:32" ht="15" customHeight="1" x14ac:dyDescent="0.25">
      <c r="A13" s="32" t="s">
        <v>21</v>
      </c>
      <c r="B13" s="74"/>
      <c r="C13" s="74"/>
      <c r="D13" s="75">
        <f>AD109</f>
        <v>13.318199016269391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41.6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20.317820658342793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15.775228766593633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48.902762012864173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84.224771233406372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355</v>
      </c>
      <c r="Z15" s="116">
        <v>349</v>
      </c>
      <c r="AB15" s="121">
        <f t="shared" ref="AB15:AB34" si="2">IF(Z15="np",0,Z15/$Z$34)</f>
        <v>3.3005485152260261E-2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159</v>
      </c>
      <c r="Z16" s="116">
        <v>173</v>
      </c>
      <c r="AB16" s="121">
        <f t="shared" si="2"/>
        <v>1.6360885190088898E-2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1058</v>
      </c>
      <c r="Z17" s="116">
        <v>1003</v>
      </c>
      <c r="AB17" s="121">
        <f t="shared" si="2"/>
        <v>9.4855305466237938E-2</v>
      </c>
    </row>
    <row r="18" spans="1:28" x14ac:dyDescent="0.25">
      <c r="A18" s="65" t="str">
        <f>$S$1&amp;" ("&amp;$V$2&amp;" to "&amp;$Z$2&amp;")"</f>
        <v>Port Pirie City and Dists (2014-15 to 2018-19)</v>
      </c>
      <c r="B18" s="65"/>
      <c r="C18" s="65"/>
      <c r="D18" s="65"/>
      <c r="E18" s="65"/>
      <c r="F18" s="65"/>
      <c r="G18" s="65" t="str">
        <f>$S$1&amp;" ("&amp;$V$2&amp;" to "&amp;$Z$2&amp;")"</f>
        <v>Port Pirie City and Dists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123</v>
      </c>
      <c r="Z18" s="116">
        <v>118</v>
      </c>
      <c r="AB18" s="121">
        <f t="shared" si="2"/>
        <v>1.1159447701910347E-2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862</v>
      </c>
      <c r="Z19" s="116">
        <v>848</v>
      </c>
      <c r="AB19" s="121">
        <f t="shared" si="2"/>
        <v>8.0196708908643846E-2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151</v>
      </c>
      <c r="Z20" s="116">
        <v>203</v>
      </c>
      <c r="AB20" s="121">
        <f t="shared" si="2"/>
        <v>1.919803291091356E-2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1140</v>
      </c>
      <c r="Z21" s="116">
        <v>1146</v>
      </c>
      <c r="AB21" s="121">
        <f t="shared" si="2"/>
        <v>0.10837904293550217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846</v>
      </c>
      <c r="Z22" s="116">
        <v>764</v>
      </c>
      <c r="AB22" s="121">
        <f t="shared" si="2"/>
        <v>7.225269529033479E-2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548</v>
      </c>
      <c r="Z23" s="116">
        <v>471</v>
      </c>
      <c r="AB23" s="121">
        <f t="shared" si="2"/>
        <v>4.4543219216947226E-2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61</v>
      </c>
      <c r="Z24" s="116">
        <v>59</v>
      </c>
      <c r="AB24" s="121">
        <f t="shared" si="2"/>
        <v>5.5797238509551735E-3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252</v>
      </c>
      <c r="Z25" s="116">
        <v>259</v>
      </c>
      <c r="AB25" s="121">
        <f t="shared" si="2"/>
        <v>2.4494041989786268E-2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92</v>
      </c>
      <c r="Z26" s="116">
        <v>87</v>
      </c>
      <c r="AB26" s="121">
        <f t="shared" si="2"/>
        <v>8.2277283903915265E-3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265</v>
      </c>
      <c r="Z27" s="116">
        <v>248</v>
      </c>
      <c r="AB27" s="121">
        <f t="shared" si="2"/>
        <v>2.3453754492150557E-2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852</v>
      </c>
      <c r="Z28" s="116">
        <v>862</v>
      </c>
      <c r="AB28" s="121">
        <f t="shared" si="2"/>
        <v>8.1520711178362015E-2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540</v>
      </c>
      <c r="Z29" s="116">
        <v>600</v>
      </c>
      <c r="AB29" s="121">
        <f t="shared" si="2"/>
        <v>5.6742954416493283E-2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843</v>
      </c>
      <c r="Z30" s="116">
        <v>797</v>
      </c>
      <c r="AB30" s="121">
        <f t="shared" si="2"/>
        <v>7.537355778324191E-2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1422</v>
      </c>
      <c r="Z31" s="116">
        <v>1476</v>
      </c>
      <c r="AB31" s="121">
        <f t="shared" si="2"/>
        <v>0.13958766786457349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99</v>
      </c>
      <c r="Z32" s="116">
        <v>111</v>
      </c>
      <c r="AB32" s="121">
        <f t="shared" si="2"/>
        <v>1.0497446567051257E-2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502</v>
      </c>
      <c r="Z33" s="116">
        <v>506</v>
      </c>
      <c r="AB33" s="121">
        <f t="shared" si="2"/>
        <v>4.785322489124267E-2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10804</v>
      </c>
      <c r="Z34" s="124">
        <v>10574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6535</v>
      </c>
      <c r="AB37" s="136">
        <f>Z37/Z40*100</f>
        <v>84.224771233406372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1224</v>
      </c>
      <c r="AB38" s="136">
        <f>Z38/Z40*100</f>
        <v>15.775228766593633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7759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8</v>
      </c>
      <c r="Y44" s="116">
        <v>11</v>
      </c>
      <c r="Z44" s="116">
        <v>12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116</v>
      </c>
      <c r="X45" s="116">
        <v>127</v>
      </c>
      <c r="Y45" s="116">
        <v>160</v>
      </c>
      <c r="Z45" s="116">
        <v>155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381</v>
      </c>
      <c r="X46" s="116">
        <v>396</v>
      </c>
      <c r="Y46" s="116">
        <v>401</v>
      </c>
      <c r="Z46" s="116">
        <v>369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442</v>
      </c>
      <c r="X47" s="116">
        <v>549</v>
      </c>
      <c r="Y47" s="116">
        <v>615</v>
      </c>
      <c r="Z47" s="116">
        <v>606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543</v>
      </c>
      <c r="X48" s="116">
        <v>545</v>
      </c>
      <c r="Y48" s="116">
        <v>576</v>
      </c>
      <c r="Z48" s="116">
        <v>581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Port Pirie City and Dists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429</v>
      </c>
      <c r="X49" s="116">
        <v>467</v>
      </c>
      <c r="Y49" s="116">
        <v>490</v>
      </c>
      <c r="Z49" s="116">
        <v>512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406</v>
      </c>
      <c r="X50" s="116">
        <v>413</v>
      </c>
      <c r="Y50" s="116">
        <v>477</v>
      </c>
      <c r="Z50" s="116">
        <v>504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488</v>
      </c>
      <c r="X51" s="116">
        <v>470</v>
      </c>
      <c r="Y51" s="116">
        <v>505</v>
      </c>
      <c r="Z51" s="116">
        <v>443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529</v>
      </c>
      <c r="X52" s="116">
        <v>548</v>
      </c>
      <c r="Y52" s="116">
        <v>549</v>
      </c>
      <c r="Z52" s="116">
        <v>524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537</v>
      </c>
      <c r="X53" s="116">
        <v>530</v>
      </c>
      <c r="Y53" s="116">
        <v>566</v>
      </c>
      <c r="Z53" s="116">
        <v>575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484</v>
      </c>
      <c r="X54" s="116">
        <v>507</v>
      </c>
      <c r="Y54" s="116">
        <v>532</v>
      </c>
      <c r="Z54" s="116">
        <v>508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350</v>
      </c>
      <c r="X55" s="116">
        <v>353</v>
      </c>
      <c r="Y55" s="116">
        <v>425</v>
      </c>
      <c r="Z55" s="116">
        <v>406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181</v>
      </c>
      <c r="X56" s="116">
        <v>178</v>
      </c>
      <c r="Y56" s="116">
        <v>193</v>
      </c>
      <c r="Z56" s="116">
        <v>178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30</v>
      </c>
      <c r="X57" s="116">
        <v>48</v>
      </c>
      <c r="Y57" s="116">
        <v>60</v>
      </c>
      <c r="Z57" s="116">
        <v>65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22</v>
      </c>
      <c r="X58" s="116">
        <v>21</v>
      </c>
      <c r="Y58" s="116">
        <v>21</v>
      </c>
      <c r="Z58" s="116">
        <v>17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11</v>
      </c>
      <c r="X59" s="116">
        <v>13</v>
      </c>
      <c r="Y59" s="116">
        <v>14</v>
      </c>
      <c r="Z59" s="116">
        <v>15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23</v>
      </c>
      <c r="X60" s="116">
        <v>14</v>
      </c>
      <c r="Y60" s="116">
        <v>19</v>
      </c>
      <c r="Z60" s="116">
        <v>11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4966</v>
      </c>
      <c r="X61" s="116">
        <v>5185</v>
      </c>
      <c r="Y61" s="116">
        <v>5675</v>
      </c>
      <c r="Z61" s="116">
        <v>5475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7</v>
      </c>
      <c r="Z63" s="116">
        <v>6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Port Pirie City and Dists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166</v>
      </c>
      <c r="X64" s="116">
        <v>157</v>
      </c>
      <c r="Y64" s="116">
        <v>193</v>
      </c>
      <c r="Z64" s="116">
        <v>194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299</v>
      </c>
      <c r="X65" s="116">
        <v>330</v>
      </c>
      <c r="Y65" s="116">
        <v>392</v>
      </c>
      <c r="Z65" s="116">
        <v>389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393</v>
      </c>
      <c r="X66" s="116">
        <v>458</v>
      </c>
      <c r="Y66" s="116">
        <v>503</v>
      </c>
      <c r="Z66" s="116">
        <v>493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444</v>
      </c>
      <c r="X67" s="116">
        <v>484</v>
      </c>
      <c r="Y67" s="116">
        <v>499</v>
      </c>
      <c r="Z67" s="116">
        <v>465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378</v>
      </c>
      <c r="X68" s="116">
        <v>395</v>
      </c>
      <c r="Y68" s="116">
        <v>426</v>
      </c>
      <c r="Z68" s="116">
        <v>445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399</v>
      </c>
      <c r="X69" s="116">
        <v>404</v>
      </c>
      <c r="Y69" s="116">
        <v>421</v>
      </c>
      <c r="Z69" s="116">
        <v>405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471</v>
      </c>
      <c r="X70" s="116">
        <v>481</v>
      </c>
      <c r="Y70" s="116">
        <v>437</v>
      </c>
      <c r="Z70" s="116">
        <v>451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523</v>
      </c>
      <c r="X71" s="116">
        <v>571</v>
      </c>
      <c r="Y71" s="116">
        <v>605</v>
      </c>
      <c r="Z71" s="116">
        <v>585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491</v>
      </c>
      <c r="X72" s="116">
        <v>485</v>
      </c>
      <c r="Y72" s="116">
        <v>503</v>
      </c>
      <c r="Z72" s="116">
        <v>515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497</v>
      </c>
      <c r="X73" s="116">
        <v>508</v>
      </c>
      <c r="Y73" s="116">
        <v>549</v>
      </c>
      <c r="Z73" s="116">
        <v>518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260</v>
      </c>
      <c r="X74" s="116">
        <v>297</v>
      </c>
      <c r="Y74" s="116">
        <v>330</v>
      </c>
      <c r="Z74" s="116">
        <v>377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116</v>
      </c>
      <c r="X75" s="116">
        <v>126</v>
      </c>
      <c r="Y75" s="116">
        <v>139</v>
      </c>
      <c r="Z75" s="116">
        <v>146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34</v>
      </c>
      <c r="X76" s="116">
        <v>44</v>
      </c>
      <c r="Y76" s="116">
        <v>57</v>
      </c>
      <c r="Z76" s="116">
        <v>49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21</v>
      </c>
      <c r="X77" s="116">
        <v>22</v>
      </c>
      <c r="Y77" s="116">
        <v>31</v>
      </c>
      <c r="Z77" s="116">
        <v>25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11</v>
      </c>
      <c r="X78" s="116">
        <v>13</v>
      </c>
      <c r="Y78" s="116">
        <v>16</v>
      </c>
      <c r="Z78" s="116">
        <v>10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17</v>
      </c>
      <c r="X79" s="116">
        <v>15</v>
      </c>
      <c r="Y79" s="116">
        <v>16</v>
      </c>
      <c r="Z79" s="116">
        <v>17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4529</v>
      </c>
      <c r="X80" s="116">
        <v>4793</v>
      </c>
      <c r="Y80" s="116">
        <v>5129</v>
      </c>
      <c r="Z80" s="116">
        <v>5100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Port Pirie City and Dists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276</v>
      </c>
      <c r="X83" s="116">
        <v>283</v>
      </c>
      <c r="Y83" s="116">
        <v>301</v>
      </c>
      <c r="Z83" s="116">
        <v>287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289</v>
      </c>
      <c r="X84" s="116">
        <v>304</v>
      </c>
      <c r="Y84" s="116">
        <v>294</v>
      </c>
      <c r="Z84" s="116">
        <v>292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10,572</v>
      </c>
      <c r="D85" s="98">
        <f t="shared" ref="D85:D90" si="4">AD4</f>
        <v>-2.1473528322843438E-2</v>
      </c>
      <c r="E85" s="99">
        <f t="shared" ref="E85:E90" si="5">AD4</f>
        <v>-2.1473528322843438E-2</v>
      </c>
      <c r="F85" s="98">
        <f t="shared" ref="F85:F90" si="6">AF4</f>
        <v>8.6536485097636229E-2</v>
      </c>
      <c r="G85" s="99">
        <f t="shared" ref="G85:G90" si="7">AF4</f>
        <v>8.6536485097636229E-2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913</v>
      </c>
      <c r="X85" s="116">
        <v>930</v>
      </c>
      <c r="Y85" s="116">
        <v>1004</v>
      </c>
      <c r="Z85" s="116">
        <v>976</v>
      </c>
    </row>
    <row r="86" spans="1:30" ht="15" customHeight="1" x14ac:dyDescent="0.25">
      <c r="A86" s="100" t="s">
        <v>4</v>
      </c>
      <c r="B86" s="51"/>
      <c r="C86" s="101" t="str">
        <f t="shared" si="3"/>
        <v>5,472</v>
      </c>
      <c r="D86" s="98">
        <f t="shared" si="4"/>
        <v>-3.5770925110132135E-2</v>
      </c>
      <c r="E86" s="99">
        <f t="shared" si="5"/>
        <v>-3.5770925110132135E-2</v>
      </c>
      <c r="F86" s="98">
        <f t="shared" si="6"/>
        <v>7.3362102785406114E-2</v>
      </c>
      <c r="G86" s="99">
        <f t="shared" si="7"/>
        <v>7.3362102785406114E-2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184</v>
      </c>
      <c r="X86" s="116">
        <v>205</v>
      </c>
      <c r="Y86" s="116">
        <v>220</v>
      </c>
      <c r="Z86" s="116">
        <v>204</v>
      </c>
    </row>
    <row r="87" spans="1:30" ht="15" customHeight="1" x14ac:dyDescent="0.25">
      <c r="A87" s="100" t="s">
        <v>5</v>
      </c>
      <c r="B87" s="51"/>
      <c r="C87" s="101" t="str">
        <f t="shared" si="3"/>
        <v>5,099</v>
      </c>
      <c r="D87" s="98">
        <f t="shared" si="4"/>
        <v>-5.4612834015993483E-3</v>
      </c>
      <c r="E87" s="99">
        <f t="shared" si="5"/>
        <v>-5.4612834015993483E-3</v>
      </c>
      <c r="F87" s="98">
        <f t="shared" si="6"/>
        <v>0.10034527406128624</v>
      </c>
      <c r="G87" s="99">
        <f t="shared" si="7"/>
        <v>0.10034527406128624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97</v>
      </c>
      <c r="X87" s="116">
        <v>94</v>
      </c>
      <c r="Y87" s="116">
        <v>97</v>
      </c>
      <c r="Z87" s="116">
        <v>113</v>
      </c>
    </row>
    <row r="88" spans="1:30" ht="15" customHeight="1" x14ac:dyDescent="0.25">
      <c r="A88" s="51" t="s">
        <v>6</v>
      </c>
      <c r="B88" s="51"/>
      <c r="C88" s="101" t="str">
        <f t="shared" si="3"/>
        <v>7,761</v>
      </c>
      <c r="D88" s="98">
        <f t="shared" si="4"/>
        <v>-2.732171951372353E-2</v>
      </c>
      <c r="E88" s="99">
        <f t="shared" si="5"/>
        <v>-2.732171951372353E-2</v>
      </c>
      <c r="F88" s="98">
        <f t="shared" si="6"/>
        <v>5.534403045961378E-2</v>
      </c>
      <c r="G88" s="99">
        <f t="shared" si="7"/>
        <v>5.534403045961378E-2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203</v>
      </c>
      <c r="X88" s="116">
        <v>201</v>
      </c>
      <c r="Y88" s="116">
        <v>213</v>
      </c>
      <c r="Z88" s="116">
        <v>227</v>
      </c>
    </row>
    <row r="89" spans="1:30" ht="15" customHeight="1" x14ac:dyDescent="0.25">
      <c r="A89" s="51" t="s">
        <v>102</v>
      </c>
      <c r="B89" s="51"/>
      <c r="C89" s="101" t="str">
        <f t="shared" si="3"/>
        <v>$39,958</v>
      </c>
      <c r="D89" s="98">
        <f t="shared" si="4"/>
        <v>6.4633132666682691E-3</v>
      </c>
      <c r="E89" s="99">
        <f t="shared" si="5"/>
        <v>6.4633132666682691E-3</v>
      </c>
      <c r="F89" s="98">
        <f t="shared" si="6"/>
        <v>9.5302225356892256E-2</v>
      </c>
      <c r="G89" s="99">
        <f t="shared" si="7"/>
        <v>9.5302225356892256E-2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465</v>
      </c>
      <c r="X89" s="116">
        <v>482</v>
      </c>
      <c r="Y89" s="116">
        <v>510</v>
      </c>
      <c r="Z89" s="116">
        <v>514</v>
      </c>
    </row>
    <row r="90" spans="1:30" ht="15" customHeight="1" x14ac:dyDescent="0.25">
      <c r="A90" s="51" t="s">
        <v>7</v>
      </c>
      <c r="B90" s="51"/>
      <c r="C90" s="101" t="str">
        <f t="shared" si="3"/>
        <v>$405.8 mil</v>
      </c>
      <c r="D90" s="98">
        <f t="shared" si="4"/>
        <v>-1.5320521394854292E-2</v>
      </c>
      <c r="E90" s="99">
        <f t="shared" si="5"/>
        <v>-1.5320521394854292E-2</v>
      </c>
      <c r="F90" s="98">
        <f t="shared" si="6"/>
        <v>0.12067166523289319</v>
      </c>
      <c r="G90" s="99">
        <f t="shared" si="7"/>
        <v>0.12067166523289319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627</v>
      </c>
      <c r="X90" s="116">
        <v>665</v>
      </c>
      <c r="Y90" s="116">
        <v>717</v>
      </c>
      <c r="Z90" s="116">
        <v>725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3808</v>
      </c>
      <c r="X91" s="116">
        <v>3932</v>
      </c>
      <c r="Y91" s="116">
        <v>4150</v>
      </c>
      <c r="Z91" s="116">
        <v>4018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219</v>
      </c>
      <c r="X93" s="116">
        <v>253</v>
      </c>
      <c r="Y93" s="116">
        <v>278</v>
      </c>
      <c r="Z93" s="116">
        <v>281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529</v>
      </c>
      <c r="X94" s="116">
        <v>564</v>
      </c>
      <c r="Y94" s="116">
        <v>607</v>
      </c>
      <c r="Z94" s="116">
        <v>622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112</v>
      </c>
      <c r="X95" s="116">
        <v>115</v>
      </c>
      <c r="Y95" s="116">
        <v>123</v>
      </c>
      <c r="Z95" s="116">
        <v>114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688</v>
      </c>
      <c r="X96" s="116">
        <v>726</v>
      </c>
      <c r="Y96" s="116">
        <v>766</v>
      </c>
      <c r="Z96" s="116">
        <v>776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517</v>
      </c>
      <c r="X97" s="116">
        <v>529</v>
      </c>
      <c r="Y97" s="116">
        <v>555</v>
      </c>
      <c r="Z97" s="116">
        <v>540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463</v>
      </c>
      <c r="X98" s="116">
        <v>460</v>
      </c>
      <c r="Y98" s="116">
        <v>485</v>
      </c>
      <c r="Z98" s="116">
        <v>487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23</v>
      </c>
      <c r="X99" s="116">
        <v>32</v>
      </c>
      <c r="Y99" s="116">
        <v>40</v>
      </c>
      <c r="Z99" s="116">
        <v>35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284</v>
      </c>
      <c r="X100" s="116">
        <v>322</v>
      </c>
      <c r="Y100" s="116">
        <v>334</v>
      </c>
      <c r="Z100" s="116">
        <v>343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3501</v>
      </c>
      <c r="X101" s="116">
        <v>3617</v>
      </c>
      <c r="Y101" s="116">
        <v>3825</v>
      </c>
      <c r="Z101" s="116">
        <v>3743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6947</v>
      </c>
      <c r="X104" s="116">
        <v>7352</v>
      </c>
      <c r="Y104" s="116">
        <v>8023</v>
      </c>
      <c r="Z104" s="116">
        <v>7918</v>
      </c>
      <c r="AB104" s="113" t="str">
        <f>TEXT(Z104,"###,###")</f>
        <v>7,918</v>
      </c>
      <c r="AD104" s="134">
        <f>Z104/($Z$4)*100</f>
        <v>74.895951570185389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1774</v>
      </c>
      <c r="X105" s="116">
        <v>1890</v>
      </c>
      <c r="Y105" s="116">
        <v>1873</v>
      </c>
      <c r="Z105" s="116">
        <v>1869</v>
      </c>
      <c r="AB105" s="113" t="str">
        <f>TEXT(Z105,"###,###")</f>
        <v>1,869</v>
      </c>
      <c r="AD105" s="134">
        <f>Z105/($Z$4)*100</f>
        <v>17.678774120317819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8721</v>
      </c>
      <c r="X106" s="124">
        <v>9242</v>
      </c>
      <c r="Y106" s="124">
        <v>9896</v>
      </c>
      <c r="Z106" s="124">
        <v>9787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1044</v>
      </c>
      <c r="X108" s="116">
        <v>1045</v>
      </c>
      <c r="Y108" s="116">
        <v>1310</v>
      </c>
      <c r="Z108" s="116">
        <v>1060</v>
      </c>
      <c r="AB108" s="113" t="str">
        <f>TEXT(Z108,"###,###")</f>
        <v>1,060</v>
      </c>
      <c r="AD108" s="134">
        <f>Z108/($Z$4)*100</f>
        <v>10.026485054861901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1385</v>
      </c>
      <c r="X109" s="116">
        <v>1382</v>
      </c>
      <c r="Y109" s="116">
        <v>1445</v>
      </c>
      <c r="Z109" s="116">
        <v>1408</v>
      </c>
      <c r="AB109" s="113" t="str">
        <f>TEXT(Z109,"###,###")</f>
        <v>1,408</v>
      </c>
      <c r="AD109" s="134">
        <f>Z109/($Z$4)*100</f>
        <v>13.318199016269391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1640</v>
      </c>
      <c r="X110" s="116">
        <v>1979</v>
      </c>
      <c r="Y110" s="116">
        <v>2093</v>
      </c>
      <c r="Z110" s="116">
        <v>2148</v>
      </c>
      <c r="AB110" s="113" t="str">
        <f>TEXT(Z110,"###,###")</f>
        <v>2,148</v>
      </c>
      <c r="AD110" s="134">
        <f>Z110/($Z$4)*100</f>
        <v>20.317820658342793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4654</v>
      </c>
      <c r="X111" s="116">
        <v>4836</v>
      </c>
      <c r="Y111" s="116">
        <v>5047</v>
      </c>
      <c r="Z111" s="116">
        <v>5170</v>
      </c>
      <c r="AB111" s="113" t="str">
        <f>TEXT(Z111,"###,###")</f>
        <v>5,170</v>
      </c>
      <c r="AD111" s="134">
        <f>Z111/($Z$4)*100</f>
        <v>48.902762012864173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9496</v>
      </c>
      <c r="X112" s="116">
        <v>9978</v>
      </c>
      <c r="Y112" s="116">
        <v>10804</v>
      </c>
      <c r="Z112" s="116">
        <v>10571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44.26</v>
      </c>
      <c r="W118" s="135">
        <v>38.64</v>
      </c>
      <c r="X118" s="135">
        <v>41.62</v>
      </c>
      <c r="Y118" s="135">
        <v>41.74</v>
      </c>
      <c r="Z118" s="135">
        <v>41.6</v>
      </c>
      <c r="AB118" s="113" t="str">
        <f>TEXT(Z118,"##.0")</f>
        <v>41.6</v>
      </c>
    </row>
    <row r="120" spans="19:32" x14ac:dyDescent="0.25">
      <c r="S120" s="105" t="s">
        <v>104</v>
      </c>
      <c r="T120" s="116"/>
      <c r="U120" s="116"/>
      <c r="V120" s="116">
        <v>6538</v>
      </c>
      <c r="W120" s="116">
        <v>6474</v>
      </c>
      <c r="X120" s="116">
        <v>6658</v>
      </c>
      <c r="Y120" s="116">
        <v>7009</v>
      </c>
      <c r="Z120" s="116">
        <v>6857</v>
      </c>
      <c r="AB120" s="113" t="str">
        <f>TEXT(Z120,"###,###")</f>
        <v>6,857</v>
      </c>
    </row>
    <row r="121" spans="19:32" x14ac:dyDescent="0.25">
      <c r="S121" s="105" t="s">
        <v>105</v>
      </c>
      <c r="T121" s="116"/>
      <c r="U121" s="116"/>
      <c r="V121" s="116">
        <v>468</v>
      </c>
      <c r="W121" s="116">
        <v>465</v>
      </c>
      <c r="X121" s="116">
        <v>482</v>
      </c>
      <c r="Y121" s="116">
        <v>548</v>
      </c>
      <c r="Z121" s="116">
        <v>452</v>
      </c>
      <c r="AB121" s="113" t="str">
        <f>TEXT(Z121,"###,###")</f>
        <v>452</v>
      </c>
    </row>
    <row r="122" spans="19:32" x14ac:dyDescent="0.25">
      <c r="S122" s="105" t="s">
        <v>106</v>
      </c>
      <c r="T122" s="116"/>
      <c r="U122" s="116"/>
      <c r="V122" s="116">
        <v>353</v>
      </c>
      <c r="W122" s="116">
        <v>375</v>
      </c>
      <c r="X122" s="116">
        <v>409</v>
      </c>
      <c r="Y122" s="116">
        <v>426</v>
      </c>
      <c r="Z122" s="116">
        <v>456</v>
      </c>
      <c r="AB122" s="113" t="str">
        <f>TEXT(Z122,"###,###")</f>
        <v>456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6891</v>
      </c>
      <c r="W124" s="116">
        <v>6849</v>
      </c>
      <c r="X124" s="116">
        <v>7067</v>
      </c>
      <c r="Y124" s="116">
        <v>7435</v>
      </c>
      <c r="Z124" s="116">
        <v>7313</v>
      </c>
      <c r="AB124" s="113" t="str">
        <f>TEXT(Z124,"###,###")</f>
        <v>7,313</v>
      </c>
      <c r="AD124" s="131">
        <f>Z124/$Z$7*100</f>
        <v>94.227547996392218</v>
      </c>
    </row>
    <row r="125" spans="19:32" x14ac:dyDescent="0.25">
      <c r="S125" s="105" t="s">
        <v>108</v>
      </c>
      <c r="T125" s="116"/>
      <c r="U125" s="116"/>
      <c r="V125" s="116">
        <v>821</v>
      </c>
      <c r="W125" s="116">
        <v>840</v>
      </c>
      <c r="X125" s="116">
        <v>891</v>
      </c>
      <c r="Y125" s="116">
        <v>974</v>
      </c>
      <c r="Z125" s="116">
        <v>908</v>
      </c>
      <c r="AB125" s="113" t="str">
        <f>TEXT(Z125,"###,###")</f>
        <v>908</v>
      </c>
      <c r="AD125" s="131">
        <f>Z125/$Z$7*100</f>
        <v>11.699523257312203</v>
      </c>
    </row>
    <row r="127" spans="19:32" x14ac:dyDescent="0.25">
      <c r="S127" s="105" t="s">
        <v>109</v>
      </c>
      <c r="T127" s="116"/>
      <c r="U127" s="116"/>
      <c r="V127" s="116">
        <v>3865</v>
      </c>
      <c r="W127" s="116">
        <v>3808</v>
      </c>
      <c r="X127" s="116">
        <v>3932</v>
      </c>
      <c r="Y127" s="116">
        <v>4149</v>
      </c>
      <c r="Z127" s="116">
        <v>4018</v>
      </c>
      <c r="AB127" s="113" t="str">
        <f>TEXT(Z127,"###,###")</f>
        <v>4,018</v>
      </c>
      <c r="AD127" s="131">
        <f>Z127/$Z$7*100</f>
        <v>51.771678907357298</v>
      </c>
    </row>
    <row r="128" spans="19:32" x14ac:dyDescent="0.25">
      <c r="S128" s="105" t="s">
        <v>110</v>
      </c>
      <c r="T128" s="116"/>
      <c r="U128" s="116"/>
      <c r="V128" s="116">
        <v>3492</v>
      </c>
      <c r="W128" s="116">
        <v>3504</v>
      </c>
      <c r="X128" s="116">
        <v>3617</v>
      </c>
      <c r="Y128" s="116">
        <v>3829</v>
      </c>
      <c r="Z128" s="116">
        <v>3738</v>
      </c>
      <c r="AB128" s="113" t="str">
        <f>TEXT(Z128,"###,###")</f>
        <v>3,738</v>
      </c>
      <c r="AD128" s="131">
        <f>Z128/$Z$7*100</f>
        <v>48.163896405102435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96A8D2B-C3A3-4E8E-9164-4665D94F7F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A7F4BDC8-DBF4-4523-96E6-FB78081E54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9602F6CC-57BC-4F7F-B5F4-F889CDF1A7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BCCCB755-F995-4914-AB68-3C86D5325F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FF6A0-DAE5-4916-8650-3E39B74DA933}">
  <sheetPr codeName="Sheet11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Prospect</v>
      </c>
      <c r="T1" s="103"/>
      <c r="U1" s="103"/>
      <c r="V1" s="103"/>
      <c r="W1" s="103"/>
      <c r="X1" s="103"/>
      <c r="Y1" s="104" t="str">
        <f>Y3</f>
        <v>10.50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164</v>
      </c>
      <c r="Y3" s="109" t="s">
        <v>165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10.50 Prospect,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17081</v>
      </c>
      <c r="W4" s="112">
        <v>16777</v>
      </c>
      <c r="X4" s="112">
        <v>17395</v>
      </c>
      <c r="Y4" s="112">
        <v>17951</v>
      </c>
      <c r="Z4" s="112">
        <v>18439</v>
      </c>
      <c r="AB4" s="113" t="str">
        <f>TEXT(Z4,"###,###")</f>
        <v>18,439</v>
      </c>
      <c r="AD4" s="114">
        <f>Z4/Y4-1</f>
        <v>2.718511503537413E-2</v>
      </c>
      <c r="AF4" s="114">
        <f>Z4/V4-1</f>
        <v>7.950354194719278E-2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8593</v>
      </c>
      <c r="W5" s="112">
        <v>8426</v>
      </c>
      <c r="X5" s="112">
        <v>8774</v>
      </c>
      <c r="Y5" s="112">
        <v>9082</v>
      </c>
      <c r="Z5" s="112">
        <v>9431</v>
      </c>
      <c r="AB5" s="113" t="str">
        <f>TEXT(Z5,"###,###")</f>
        <v>9,431</v>
      </c>
      <c r="AD5" s="114">
        <f t="shared" ref="AD5:AD9" si="0">Z5/Y5-1</f>
        <v>3.8427659105923828E-2</v>
      </c>
      <c r="AF5" s="114">
        <f t="shared" ref="AF5:AF9" si="1">Z5/V5-1</f>
        <v>9.7521238217153527E-2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8484</v>
      </c>
      <c r="W6" s="112">
        <v>8352</v>
      </c>
      <c r="X6" s="112">
        <v>8621</v>
      </c>
      <c r="Y6" s="112">
        <v>8866</v>
      </c>
      <c r="Z6" s="112">
        <v>9009</v>
      </c>
      <c r="AB6" s="113" t="str">
        <f>TEXT(Z6,"###,###")</f>
        <v>9,009</v>
      </c>
      <c r="AD6" s="114">
        <f t="shared" si="0"/>
        <v>1.6129032258064502E-2</v>
      </c>
      <c r="AF6" s="114">
        <f t="shared" si="1"/>
        <v>6.1881188118811936E-2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12160</v>
      </c>
      <c r="W7" s="112">
        <v>12126</v>
      </c>
      <c r="X7" s="112">
        <v>12193</v>
      </c>
      <c r="Y7" s="112">
        <v>12560</v>
      </c>
      <c r="Z7" s="112">
        <v>12882</v>
      </c>
      <c r="AB7" s="113" t="str">
        <f>TEXT(Z7,"###,###")</f>
        <v>12,882</v>
      </c>
      <c r="AD7" s="114">
        <f t="shared" si="0"/>
        <v>2.5636942675159258E-2</v>
      </c>
      <c r="AF7" s="114">
        <f t="shared" si="1"/>
        <v>5.9374999999999956E-2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18,439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12,882</v>
      </c>
      <c r="P8" s="69"/>
      <c r="S8" s="111" t="s">
        <v>87</v>
      </c>
      <c r="T8" s="112"/>
      <c r="U8" s="112"/>
      <c r="V8" s="112">
        <v>42585.67</v>
      </c>
      <c r="W8" s="112">
        <v>44903.03</v>
      </c>
      <c r="X8" s="112">
        <v>45221.45</v>
      </c>
      <c r="Y8" s="112">
        <v>46336</v>
      </c>
      <c r="Z8" s="112">
        <v>47802</v>
      </c>
      <c r="AB8" s="113" t="str">
        <f>TEXT(Z8,"$###,###")</f>
        <v>$47,802</v>
      </c>
      <c r="AD8" s="114">
        <f t="shared" si="0"/>
        <v>3.1638466850828717E-2</v>
      </c>
      <c r="AF8" s="114">
        <f t="shared" si="1"/>
        <v>0.12249026491775283</v>
      </c>
    </row>
    <row r="9" spans="1:32" x14ac:dyDescent="0.25">
      <c r="A9" s="32" t="s">
        <v>15</v>
      </c>
      <c r="B9" s="73"/>
      <c r="C9" s="74"/>
      <c r="D9" s="75">
        <f>AD104</f>
        <v>71.061337382721405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51.451637944418572</v>
      </c>
      <c r="P9" s="76" t="s">
        <v>88</v>
      </c>
      <c r="S9" s="111" t="s">
        <v>7</v>
      </c>
      <c r="T9" s="112"/>
      <c r="U9" s="112"/>
      <c r="V9" s="112">
        <v>726532373</v>
      </c>
      <c r="W9" s="112">
        <v>743319233</v>
      </c>
      <c r="X9" s="112">
        <v>768144891</v>
      </c>
      <c r="Y9" s="112">
        <v>803078451</v>
      </c>
      <c r="Z9" s="112">
        <v>851440372</v>
      </c>
      <c r="AB9" s="113" t="str">
        <f>TEXT(Z9/1000000,"$#,###.0")&amp;" mil"</f>
        <v>$851.4 mil</v>
      </c>
      <c r="AD9" s="114">
        <f t="shared" si="0"/>
        <v>6.0220668279393319E-2</v>
      </c>
      <c r="AF9" s="114">
        <f t="shared" si="1"/>
        <v>0.17192351454929589</v>
      </c>
    </row>
    <row r="10" spans="1:32" x14ac:dyDescent="0.25">
      <c r="A10" s="32" t="s">
        <v>18</v>
      </c>
      <c r="B10" s="73"/>
      <c r="C10" s="74"/>
      <c r="D10" s="75">
        <f>AD105</f>
        <v>21.579261348229299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48.548362055581428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92.834963514982149</v>
      </c>
      <c r="P11" s="76" t="s">
        <v>88</v>
      </c>
      <c r="S11" s="111" t="s">
        <v>30</v>
      </c>
      <c r="T11" s="116"/>
      <c r="U11" s="116"/>
      <c r="V11" s="116">
        <v>15279</v>
      </c>
      <c r="W11" s="116">
        <v>14972</v>
      </c>
      <c r="X11" s="116">
        <v>15576</v>
      </c>
      <c r="Y11" s="116">
        <v>16053</v>
      </c>
      <c r="Z11" s="116">
        <v>16413</v>
      </c>
    </row>
    <row r="12" spans="1:32" ht="28.5" customHeight="1" x14ac:dyDescent="0.25">
      <c r="A12" s="32" t="s">
        <v>20</v>
      </c>
      <c r="B12" s="74"/>
      <c r="C12" s="74"/>
      <c r="D12" s="75">
        <f>AD108</f>
        <v>13.438906665220458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15.766185374941779</v>
      </c>
      <c r="P12" s="76" t="s">
        <v>88</v>
      </c>
      <c r="S12" s="111" t="s">
        <v>31</v>
      </c>
      <c r="T12" s="116"/>
      <c r="U12" s="116"/>
      <c r="V12" s="116">
        <v>1805</v>
      </c>
      <c r="W12" s="116">
        <v>1805</v>
      </c>
      <c r="X12" s="116">
        <v>1819</v>
      </c>
      <c r="Y12" s="116">
        <v>1896</v>
      </c>
      <c r="Z12" s="116">
        <v>2030</v>
      </c>
    </row>
    <row r="13" spans="1:32" ht="15" customHeight="1" x14ac:dyDescent="0.25">
      <c r="A13" s="32" t="s">
        <v>21</v>
      </c>
      <c r="B13" s="74"/>
      <c r="C13" s="74"/>
      <c r="D13" s="75">
        <f>AD109</f>
        <v>12.712186127230327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40.6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22.387331200173545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17.569455222722336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44.075058300341666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82.430544777277674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141</v>
      </c>
      <c r="Z15" s="116">
        <v>162</v>
      </c>
      <c r="AB15" s="121">
        <f t="shared" ref="AB15:AB34" si="2">IF(Z15="np",0,Z15/$Z$34)</f>
        <v>8.7852494577006501E-3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101</v>
      </c>
      <c r="Z16" s="116">
        <v>97</v>
      </c>
      <c r="AB16" s="121">
        <f t="shared" si="2"/>
        <v>5.2603036876355752E-3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904</v>
      </c>
      <c r="Z17" s="116">
        <v>913</v>
      </c>
      <c r="AB17" s="121">
        <f t="shared" si="2"/>
        <v>4.9511930585683296E-2</v>
      </c>
    </row>
    <row r="18" spans="1:28" x14ac:dyDescent="0.25">
      <c r="A18" s="65" t="str">
        <f>$S$1&amp;" ("&amp;$V$2&amp;" to "&amp;$Z$2&amp;")"</f>
        <v>Prospect (2014-15 to 2018-19)</v>
      </c>
      <c r="B18" s="65"/>
      <c r="C18" s="65"/>
      <c r="D18" s="65"/>
      <c r="E18" s="65"/>
      <c r="F18" s="65"/>
      <c r="G18" s="65" t="str">
        <f>$S$1&amp;" ("&amp;$V$2&amp;" to "&amp;$Z$2&amp;")"</f>
        <v>Prospect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142</v>
      </c>
      <c r="Z18" s="116">
        <v>150</v>
      </c>
      <c r="AB18" s="121">
        <f t="shared" si="2"/>
        <v>8.1344902386117132E-3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943</v>
      </c>
      <c r="Z19" s="116">
        <v>918</v>
      </c>
      <c r="AB19" s="121">
        <f t="shared" si="2"/>
        <v>4.9783080260303689E-2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567</v>
      </c>
      <c r="Z20" s="116">
        <v>545</v>
      </c>
      <c r="AB20" s="121">
        <f t="shared" si="2"/>
        <v>2.9555314533622559E-2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1506</v>
      </c>
      <c r="Z21" s="116">
        <v>1487</v>
      </c>
      <c r="AB21" s="121">
        <f t="shared" si="2"/>
        <v>8.0639913232104121E-2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1371</v>
      </c>
      <c r="Z22" s="116">
        <v>1389</v>
      </c>
      <c r="AB22" s="121">
        <f t="shared" si="2"/>
        <v>7.5325379609544468E-2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519</v>
      </c>
      <c r="Z23" s="116">
        <v>594</v>
      </c>
      <c r="AB23" s="121">
        <f t="shared" si="2"/>
        <v>3.2212581344902388E-2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350</v>
      </c>
      <c r="Z24" s="116">
        <v>393</v>
      </c>
      <c r="AB24" s="121">
        <f t="shared" si="2"/>
        <v>2.131236442516269E-2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542</v>
      </c>
      <c r="Z25" s="116">
        <v>600</v>
      </c>
      <c r="AB25" s="121">
        <f t="shared" si="2"/>
        <v>3.2537960954446853E-2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348</v>
      </c>
      <c r="Z26" s="116">
        <v>350</v>
      </c>
      <c r="AB26" s="121">
        <f t="shared" si="2"/>
        <v>1.8980477223427331E-2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1433</v>
      </c>
      <c r="Z27" s="116">
        <v>1582</v>
      </c>
      <c r="AB27" s="121">
        <f t="shared" si="2"/>
        <v>8.5791757049891545E-2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1518</v>
      </c>
      <c r="Z28" s="116">
        <v>1624</v>
      </c>
      <c r="AB28" s="121">
        <f t="shared" si="2"/>
        <v>8.8069414316702815E-2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1342</v>
      </c>
      <c r="Z29" s="116">
        <v>1456</v>
      </c>
      <c r="AB29" s="121">
        <f t="shared" si="2"/>
        <v>7.8958785249457694E-2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1963</v>
      </c>
      <c r="Z30" s="116">
        <v>1891</v>
      </c>
      <c r="AB30" s="121">
        <f t="shared" si="2"/>
        <v>0.10254880694143167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2439</v>
      </c>
      <c r="Z31" s="116">
        <v>2575</v>
      </c>
      <c r="AB31" s="121">
        <f t="shared" si="2"/>
        <v>0.13964208242950107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392</v>
      </c>
      <c r="Z32" s="116">
        <v>425</v>
      </c>
      <c r="AB32" s="121">
        <f t="shared" si="2"/>
        <v>2.3047722342733189E-2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569</v>
      </c>
      <c r="Z33" s="116">
        <v>580</v>
      </c>
      <c r="AB33" s="121">
        <f t="shared" si="2"/>
        <v>3.1453362255965296E-2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17951</v>
      </c>
      <c r="Z34" s="124">
        <v>18440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10622</v>
      </c>
      <c r="AB37" s="136">
        <f>Z37/Z40*100</f>
        <v>82.430544777277674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2264</v>
      </c>
      <c r="AB38" s="136">
        <f>Z38/Z40*100</f>
        <v>17.569455222722336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12886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5</v>
      </c>
      <c r="X44" s="116">
        <v>5</v>
      </c>
      <c r="Y44" s="116">
        <v>8</v>
      </c>
      <c r="Z44" s="116">
        <v>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121</v>
      </c>
      <c r="X45" s="116">
        <v>105</v>
      </c>
      <c r="Y45" s="116">
        <v>112</v>
      </c>
      <c r="Z45" s="116">
        <v>134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372</v>
      </c>
      <c r="X46" s="116">
        <v>380</v>
      </c>
      <c r="Y46" s="116">
        <v>404</v>
      </c>
      <c r="Z46" s="116">
        <v>472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881</v>
      </c>
      <c r="X47" s="116">
        <v>931</v>
      </c>
      <c r="Y47" s="116">
        <v>912</v>
      </c>
      <c r="Z47" s="116">
        <v>915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1158</v>
      </c>
      <c r="X48" s="116">
        <v>1218</v>
      </c>
      <c r="Y48" s="116">
        <v>1278</v>
      </c>
      <c r="Z48" s="116">
        <v>1399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Prospect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1180</v>
      </c>
      <c r="X49" s="116">
        <v>1165</v>
      </c>
      <c r="Y49" s="116">
        <v>1307</v>
      </c>
      <c r="Z49" s="116">
        <v>1311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931</v>
      </c>
      <c r="X50" s="116">
        <v>1011</v>
      </c>
      <c r="Y50" s="116">
        <v>1054</v>
      </c>
      <c r="Z50" s="116">
        <v>1051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811</v>
      </c>
      <c r="X51" s="116">
        <v>822</v>
      </c>
      <c r="Y51" s="116">
        <v>848</v>
      </c>
      <c r="Z51" s="116">
        <v>881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727</v>
      </c>
      <c r="X52" s="116">
        <v>806</v>
      </c>
      <c r="Y52" s="116">
        <v>776</v>
      </c>
      <c r="Z52" s="116">
        <v>834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710</v>
      </c>
      <c r="X53" s="116">
        <v>734</v>
      </c>
      <c r="Y53" s="116">
        <v>722</v>
      </c>
      <c r="Z53" s="116">
        <v>710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669</v>
      </c>
      <c r="X54" s="116">
        <v>694</v>
      </c>
      <c r="Y54" s="116">
        <v>741</v>
      </c>
      <c r="Z54" s="116">
        <v>711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499</v>
      </c>
      <c r="X55" s="116">
        <v>526</v>
      </c>
      <c r="Y55" s="116">
        <v>521</v>
      </c>
      <c r="Z55" s="116">
        <v>572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248</v>
      </c>
      <c r="X56" s="116">
        <v>240</v>
      </c>
      <c r="Y56" s="116">
        <v>241</v>
      </c>
      <c r="Z56" s="116">
        <v>284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58</v>
      </c>
      <c r="X57" s="116">
        <v>75</v>
      </c>
      <c r="Y57" s="116">
        <v>90</v>
      </c>
      <c r="Z57" s="116">
        <v>98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22</v>
      </c>
      <c r="X58" s="116">
        <v>31</v>
      </c>
      <c r="Y58" s="116">
        <v>26</v>
      </c>
      <c r="Z58" s="116">
        <v>26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15</v>
      </c>
      <c r="X59" s="116">
        <v>13</v>
      </c>
      <c r="Y59" s="116">
        <v>16</v>
      </c>
      <c r="Z59" s="116">
        <v>13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16</v>
      </c>
      <c r="X60" s="116">
        <v>18</v>
      </c>
      <c r="Y60" s="116">
        <v>17</v>
      </c>
      <c r="Z60" s="116">
        <v>13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8430</v>
      </c>
      <c r="X61" s="116">
        <v>8774</v>
      </c>
      <c r="Y61" s="116">
        <v>9085</v>
      </c>
      <c r="Z61" s="116">
        <v>9432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7</v>
      </c>
      <c r="X63" s="116">
        <v>6</v>
      </c>
      <c r="Y63" s="116">
        <v>11</v>
      </c>
      <c r="Z63" s="116">
        <v>8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Prospect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137</v>
      </c>
      <c r="X64" s="116">
        <v>128</v>
      </c>
      <c r="Y64" s="116">
        <v>148</v>
      </c>
      <c r="Z64" s="116">
        <v>157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409</v>
      </c>
      <c r="X65" s="116">
        <v>440</v>
      </c>
      <c r="Y65" s="116">
        <v>457</v>
      </c>
      <c r="Z65" s="116">
        <v>426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910</v>
      </c>
      <c r="X66" s="116">
        <v>928</v>
      </c>
      <c r="Y66" s="116">
        <v>908</v>
      </c>
      <c r="Z66" s="116">
        <v>929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1160</v>
      </c>
      <c r="X67" s="116">
        <v>1200</v>
      </c>
      <c r="Y67" s="116">
        <v>1225</v>
      </c>
      <c r="Z67" s="116">
        <v>1294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1026</v>
      </c>
      <c r="X68" s="116">
        <v>1139</v>
      </c>
      <c r="Y68" s="116">
        <v>1118</v>
      </c>
      <c r="Z68" s="116">
        <v>1146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803</v>
      </c>
      <c r="X69" s="116">
        <v>827</v>
      </c>
      <c r="Y69" s="116">
        <v>908</v>
      </c>
      <c r="Z69" s="116">
        <v>978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787</v>
      </c>
      <c r="X70" s="116">
        <v>813</v>
      </c>
      <c r="Y70" s="116">
        <v>878</v>
      </c>
      <c r="Z70" s="116">
        <v>822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770</v>
      </c>
      <c r="X71" s="116">
        <v>793</v>
      </c>
      <c r="Y71" s="116">
        <v>801</v>
      </c>
      <c r="Z71" s="116">
        <v>836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794</v>
      </c>
      <c r="X72" s="116">
        <v>743</v>
      </c>
      <c r="Y72" s="116">
        <v>793</v>
      </c>
      <c r="Z72" s="116">
        <v>737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732</v>
      </c>
      <c r="X73" s="116">
        <v>767</v>
      </c>
      <c r="Y73" s="116">
        <v>752</v>
      </c>
      <c r="Z73" s="116">
        <v>765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529</v>
      </c>
      <c r="X74" s="116">
        <v>528</v>
      </c>
      <c r="Y74" s="116">
        <v>535</v>
      </c>
      <c r="Z74" s="116">
        <v>562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178</v>
      </c>
      <c r="X75" s="116">
        <v>204</v>
      </c>
      <c r="Y75" s="116">
        <v>227</v>
      </c>
      <c r="Z75" s="116">
        <v>245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51</v>
      </c>
      <c r="X76" s="116">
        <v>56</v>
      </c>
      <c r="Y76" s="116">
        <v>61</v>
      </c>
      <c r="Z76" s="116">
        <v>65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24</v>
      </c>
      <c r="X77" s="116">
        <v>23</v>
      </c>
      <c r="Y77" s="116">
        <v>20</v>
      </c>
      <c r="Z77" s="116">
        <v>28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9</v>
      </c>
      <c r="X78" s="116">
        <v>10</v>
      </c>
      <c r="Y78" s="116">
        <v>13</v>
      </c>
      <c r="Z78" s="116">
        <v>10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18</v>
      </c>
      <c r="X79" s="116">
        <v>18</v>
      </c>
      <c r="Y79" s="116">
        <v>16</v>
      </c>
      <c r="Z79" s="116">
        <v>17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8352</v>
      </c>
      <c r="X80" s="116">
        <v>8621</v>
      </c>
      <c r="Y80" s="116">
        <v>8866</v>
      </c>
      <c r="Z80" s="116">
        <v>9008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Prospect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855</v>
      </c>
      <c r="X83" s="116">
        <v>905</v>
      </c>
      <c r="Y83" s="116">
        <v>970</v>
      </c>
      <c r="Z83" s="116">
        <v>953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1407</v>
      </c>
      <c r="X84" s="116">
        <v>1436</v>
      </c>
      <c r="Y84" s="116">
        <v>1497</v>
      </c>
      <c r="Z84" s="116">
        <v>1547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18,439</v>
      </c>
      <c r="D85" s="98">
        <f t="shared" ref="D85:D90" si="4">AD4</f>
        <v>2.718511503537413E-2</v>
      </c>
      <c r="E85" s="99">
        <f t="shared" ref="E85:E90" si="5">AD4</f>
        <v>2.718511503537413E-2</v>
      </c>
      <c r="F85" s="98">
        <f t="shared" ref="F85:F90" si="6">AF4</f>
        <v>7.950354194719278E-2</v>
      </c>
      <c r="G85" s="99">
        <f t="shared" ref="G85:G90" si="7">AF4</f>
        <v>7.950354194719278E-2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734</v>
      </c>
      <c r="X85" s="116">
        <v>725</v>
      </c>
      <c r="Y85" s="116">
        <v>785</v>
      </c>
      <c r="Z85" s="116">
        <v>782</v>
      </c>
    </row>
    <row r="86" spans="1:30" ht="15" customHeight="1" x14ac:dyDescent="0.25">
      <c r="A86" s="100" t="s">
        <v>4</v>
      </c>
      <c r="B86" s="51"/>
      <c r="C86" s="101" t="str">
        <f t="shared" si="3"/>
        <v>9,431</v>
      </c>
      <c r="D86" s="98">
        <f t="shared" si="4"/>
        <v>3.8427659105923828E-2</v>
      </c>
      <c r="E86" s="99">
        <f t="shared" si="5"/>
        <v>3.8427659105923828E-2</v>
      </c>
      <c r="F86" s="98">
        <f t="shared" si="6"/>
        <v>9.7521238217153527E-2</v>
      </c>
      <c r="G86" s="99">
        <f t="shared" si="7"/>
        <v>9.7521238217153527E-2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381</v>
      </c>
      <c r="X86" s="116">
        <v>363</v>
      </c>
      <c r="Y86" s="116">
        <v>368</v>
      </c>
      <c r="Z86" s="116">
        <v>413</v>
      </c>
    </row>
    <row r="87" spans="1:30" ht="15" customHeight="1" x14ac:dyDescent="0.25">
      <c r="A87" s="100" t="s">
        <v>5</v>
      </c>
      <c r="B87" s="51"/>
      <c r="C87" s="101" t="str">
        <f t="shared" si="3"/>
        <v>9,009</v>
      </c>
      <c r="D87" s="98">
        <f t="shared" si="4"/>
        <v>1.6129032258064502E-2</v>
      </c>
      <c r="E87" s="99">
        <f t="shared" si="5"/>
        <v>1.6129032258064502E-2</v>
      </c>
      <c r="F87" s="98">
        <f t="shared" si="6"/>
        <v>6.1881188118811936E-2</v>
      </c>
      <c r="G87" s="99">
        <f t="shared" si="7"/>
        <v>6.1881188118811936E-2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378</v>
      </c>
      <c r="X87" s="116">
        <v>386</v>
      </c>
      <c r="Y87" s="116">
        <v>412</v>
      </c>
      <c r="Z87" s="116">
        <v>414</v>
      </c>
    </row>
    <row r="88" spans="1:30" ht="15" customHeight="1" x14ac:dyDescent="0.25">
      <c r="A88" s="51" t="s">
        <v>6</v>
      </c>
      <c r="B88" s="51"/>
      <c r="C88" s="101" t="str">
        <f t="shared" si="3"/>
        <v>12,882</v>
      </c>
      <c r="D88" s="98">
        <f t="shared" si="4"/>
        <v>2.5636942675159258E-2</v>
      </c>
      <c r="E88" s="99">
        <f t="shared" si="5"/>
        <v>2.5636942675159258E-2</v>
      </c>
      <c r="F88" s="98">
        <f t="shared" si="6"/>
        <v>5.9374999999999956E-2</v>
      </c>
      <c r="G88" s="99">
        <f t="shared" si="7"/>
        <v>5.9374999999999956E-2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397</v>
      </c>
      <c r="X88" s="116">
        <v>408</v>
      </c>
      <c r="Y88" s="116">
        <v>436</v>
      </c>
      <c r="Z88" s="116">
        <v>436</v>
      </c>
    </row>
    <row r="89" spans="1:30" ht="15" customHeight="1" x14ac:dyDescent="0.25">
      <c r="A89" s="51" t="s">
        <v>102</v>
      </c>
      <c r="B89" s="51"/>
      <c r="C89" s="101" t="str">
        <f t="shared" si="3"/>
        <v>$47,802</v>
      </c>
      <c r="D89" s="98">
        <f t="shared" si="4"/>
        <v>3.1638466850828717E-2</v>
      </c>
      <c r="E89" s="99">
        <f t="shared" si="5"/>
        <v>3.1638466850828717E-2</v>
      </c>
      <c r="F89" s="98">
        <f t="shared" si="6"/>
        <v>0.12249026491775283</v>
      </c>
      <c r="G89" s="99">
        <f t="shared" si="7"/>
        <v>0.12249026491775283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271</v>
      </c>
      <c r="X89" s="116">
        <v>273</v>
      </c>
      <c r="Y89" s="116">
        <v>279</v>
      </c>
      <c r="Z89" s="116">
        <v>302</v>
      </c>
    </row>
    <row r="90" spans="1:30" ht="15" customHeight="1" x14ac:dyDescent="0.25">
      <c r="A90" s="51" t="s">
        <v>7</v>
      </c>
      <c r="B90" s="51"/>
      <c r="C90" s="101" t="str">
        <f t="shared" si="3"/>
        <v>$851.4 mil</v>
      </c>
      <c r="D90" s="98">
        <f t="shared" si="4"/>
        <v>6.0220668279393319E-2</v>
      </c>
      <c r="E90" s="99">
        <f t="shared" si="5"/>
        <v>6.0220668279393319E-2</v>
      </c>
      <c r="F90" s="98">
        <f t="shared" si="6"/>
        <v>0.17192351454929589</v>
      </c>
      <c r="G90" s="99">
        <f t="shared" si="7"/>
        <v>0.17192351454929589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477</v>
      </c>
      <c r="X90" s="116">
        <v>494</v>
      </c>
      <c r="Y90" s="116">
        <v>535</v>
      </c>
      <c r="Z90" s="116">
        <v>546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6215</v>
      </c>
      <c r="X91" s="116">
        <v>6234</v>
      </c>
      <c r="Y91" s="116">
        <v>6455</v>
      </c>
      <c r="Z91" s="116">
        <v>6631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531</v>
      </c>
      <c r="X93" s="116">
        <v>592</v>
      </c>
      <c r="Y93" s="116">
        <v>621</v>
      </c>
      <c r="Z93" s="116">
        <v>641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1714</v>
      </c>
      <c r="X94" s="116">
        <v>1742</v>
      </c>
      <c r="Y94" s="116">
        <v>1818</v>
      </c>
      <c r="Z94" s="116">
        <v>1870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128</v>
      </c>
      <c r="X95" s="116">
        <v>142</v>
      </c>
      <c r="Y95" s="116">
        <v>152</v>
      </c>
      <c r="Z95" s="116">
        <v>165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656</v>
      </c>
      <c r="X96" s="116">
        <v>687</v>
      </c>
      <c r="Y96" s="116">
        <v>719</v>
      </c>
      <c r="Z96" s="116">
        <v>772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1069</v>
      </c>
      <c r="X97" s="116">
        <v>1129</v>
      </c>
      <c r="Y97" s="116">
        <v>1117</v>
      </c>
      <c r="Z97" s="116">
        <v>1109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515</v>
      </c>
      <c r="X98" s="116">
        <v>491</v>
      </c>
      <c r="Y98" s="116">
        <v>527</v>
      </c>
      <c r="Z98" s="116">
        <v>538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25</v>
      </c>
      <c r="X99" s="116">
        <v>25</v>
      </c>
      <c r="Y99" s="116">
        <v>24</v>
      </c>
      <c r="Z99" s="116">
        <v>34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239</v>
      </c>
      <c r="X100" s="116">
        <v>248</v>
      </c>
      <c r="Y100" s="116">
        <v>268</v>
      </c>
      <c r="Z100" s="116">
        <v>277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5912</v>
      </c>
      <c r="X101" s="116">
        <v>5959</v>
      </c>
      <c r="Y101" s="116">
        <v>6099</v>
      </c>
      <c r="Z101" s="116">
        <v>6258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11493</v>
      </c>
      <c r="X104" s="116">
        <v>12341</v>
      </c>
      <c r="Y104" s="116">
        <v>12649</v>
      </c>
      <c r="Z104" s="116">
        <v>13103</v>
      </c>
      <c r="AB104" s="113" t="str">
        <f>TEXT(Z104,"###,###")</f>
        <v>13,103</v>
      </c>
      <c r="AD104" s="134">
        <f>Z104/($Z$4)*100</f>
        <v>71.061337382721405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3839</v>
      </c>
      <c r="X105" s="116">
        <v>3878</v>
      </c>
      <c r="Y105" s="116">
        <v>3951</v>
      </c>
      <c r="Z105" s="116">
        <v>3979</v>
      </c>
      <c r="AB105" s="113" t="str">
        <f>TEXT(Z105,"###,###")</f>
        <v>3,979</v>
      </c>
      <c r="AD105" s="134">
        <f>Z105/($Z$4)*100</f>
        <v>21.579261348229299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15332</v>
      </c>
      <c r="X106" s="124">
        <v>16219</v>
      </c>
      <c r="Y106" s="124">
        <v>16600</v>
      </c>
      <c r="Z106" s="124">
        <v>17082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2095</v>
      </c>
      <c r="X108" s="116">
        <v>2283</v>
      </c>
      <c r="Y108" s="116">
        <v>2853</v>
      </c>
      <c r="Z108" s="116">
        <v>2478</v>
      </c>
      <c r="AB108" s="113" t="str">
        <f>TEXT(Z108,"###,###")</f>
        <v>2,478</v>
      </c>
      <c r="AD108" s="134">
        <f>Z108/($Z$4)*100</f>
        <v>13.438906665220458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2043</v>
      </c>
      <c r="X109" s="116">
        <v>2341</v>
      </c>
      <c r="Y109" s="116">
        <v>2227</v>
      </c>
      <c r="Z109" s="116">
        <v>2344</v>
      </c>
      <c r="AB109" s="113" t="str">
        <f>TEXT(Z109,"###,###")</f>
        <v>2,344</v>
      </c>
      <c r="AD109" s="134">
        <f>Z109/($Z$4)*100</f>
        <v>12.712186127230327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3603</v>
      </c>
      <c r="X110" s="116">
        <v>3720</v>
      </c>
      <c r="Y110" s="116">
        <v>3818</v>
      </c>
      <c r="Z110" s="116">
        <v>4128</v>
      </c>
      <c r="AB110" s="113" t="str">
        <f>TEXT(Z110,"###,###")</f>
        <v>4,128</v>
      </c>
      <c r="AD110" s="134">
        <f>Z110/($Z$4)*100</f>
        <v>22.387331200173545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7594</v>
      </c>
      <c r="X111" s="116">
        <v>7875</v>
      </c>
      <c r="Y111" s="116">
        <v>7696</v>
      </c>
      <c r="Z111" s="116">
        <v>8127</v>
      </c>
      <c r="AB111" s="113" t="str">
        <f>TEXT(Z111,"###,###")</f>
        <v>8,127</v>
      </c>
      <c r="AD111" s="134">
        <f>Z111/($Z$4)*100</f>
        <v>44.075058300341666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16777</v>
      </c>
      <c r="X112" s="116">
        <v>17395</v>
      </c>
      <c r="Y112" s="116">
        <v>17951</v>
      </c>
      <c r="Z112" s="116">
        <v>18443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37.49</v>
      </c>
      <c r="W118" s="135">
        <v>42.7</v>
      </c>
      <c r="X118" s="135">
        <v>40.86</v>
      </c>
      <c r="Y118" s="135">
        <v>40.78</v>
      </c>
      <c r="Z118" s="135">
        <v>40.64</v>
      </c>
      <c r="AB118" s="113" t="str">
        <f>TEXT(Z118,"##.0")</f>
        <v>40.6</v>
      </c>
    </row>
    <row r="120" spans="19:32" x14ac:dyDescent="0.25">
      <c r="S120" s="105" t="s">
        <v>104</v>
      </c>
      <c r="T120" s="116"/>
      <c r="U120" s="116"/>
      <c r="V120" s="116">
        <v>10358</v>
      </c>
      <c r="W120" s="116">
        <v>10321</v>
      </c>
      <c r="X120" s="116">
        <v>10374</v>
      </c>
      <c r="Y120" s="116">
        <v>10662</v>
      </c>
      <c r="Z120" s="116">
        <v>10852</v>
      </c>
      <c r="AB120" s="113" t="str">
        <f>TEXT(Z120,"###,###")</f>
        <v>10,852</v>
      </c>
    </row>
    <row r="121" spans="19:32" x14ac:dyDescent="0.25">
      <c r="S121" s="105" t="s">
        <v>105</v>
      </c>
      <c r="T121" s="116"/>
      <c r="U121" s="116"/>
      <c r="V121" s="116">
        <v>890</v>
      </c>
      <c r="W121" s="116">
        <v>866</v>
      </c>
      <c r="X121" s="116">
        <v>885</v>
      </c>
      <c r="Y121" s="116">
        <v>864</v>
      </c>
      <c r="Z121" s="116">
        <v>924</v>
      </c>
      <c r="AB121" s="113" t="str">
        <f>TEXT(Z121,"###,###")</f>
        <v>924</v>
      </c>
    </row>
    <row r="122" spans="19:32" x14ac:dyDescent="0.25">
      <c r="S122" s="105" t="s">
        <v>106</v>
      </c>
      <c r="T122" s="116"/>
      <c r="U122" s="116"/>
      <c r="V122" s="116">
        <v>910</v>
      </c>
      <c r="W122" s="116">
        <v>938</v>
      </c>
      <c r="X122" s="116">
        <v>934</v>
      </c>
      <c r="Y122" s="116">
        <v>1035</v>
      </c>
      <c r="Z122" s="116">
        <v>1107</v>
      </c>
      <c r="AB122" s="113" t="str">
        <f>TEXT(Z122,"###,###")</f>
        <v>1,107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11268</v>
      </c>
      <c r="W124" s="116">
        <v>11259</v>
      </c>
      <c r="X124" s="116">
        <v>11308</v>
      </c>
      <c r="Y124" s="116">
        <v>11697</v>
      </c>
      <c r="Z124" s="116">
        <v>11959</v>
      </c>
      <c r="AB124" s="113" t="str">
        <f>TEXT(Z124,"###,###")</f>
        <v>11,959</v>
      </c>
      <c r="AD124" s="131">
        <f>Z124/$Z$7*100</f>
        <v>92.834963514982149</v>
      </c>
    </row>
    <row r="125" spans="19:32" x14ac:dyDescent="0.25">
      <c r="S125" s="105" t="s">
        <v>108</v>
      </c>
      <c r="T125" s="116"/>
      <c r="U125" s="116"/>
      <c r="V125" s="116">
        <v>1800</v>
      </c>
      <c r="W125" s="116">
        <v>1804</v>
      </c>
      <c r="X125" s="116">
        <v>1819</v>
      </c>
      <c r="Y125" s="116">
        <v>1899</v>
      </c>
      <c r="Z125" s="116">
        <v>2031</v>
      </c>
      <c r="AB125" s="113" t="str">
        <f>TEXT(Z125,"###,###")</f>
        <v>2,031</v>
      </c>
      <c r="AD125" s="131">
        <f>Z125/$Z$7*100</f>
        <v>15.766185374941779</v>
      </c>
    </row>
    <row r="127" spans="19:32" x14ac:dyDescent="0.25">
      <c r="S127" s="105" t="s">
        <v>109</v>
      </c>
      <c r="T127" s="116"/>
      <c r="U127" s="116"/>
      <c r="V127" s="116">
        <v>6251</v>
      </c>
      <c r="W127" s="116">
        <v>6214</v>
      </c>
      <c r="X127" s="116">
        <v>6234</v>
      </c>
      <c r="Y127" s="116">
        <v>6456</v>
      </c>
      <c r="Z127" s="116">
        <v>6628</v>
      </c>
      <c r="AB127" s="113" t="str">
        <f>TEXT(Z127,"###,###")</f>
        <v>6,628</v>
      </c>
      <c r="AD127" s="131">
        <f>Z127/$Z$7*100</f>
        <v>51.451637944418572</v>
      </c>
    </row>
    <row r="128" spans="19:32" x14ac:dyDescent="0.25">
      <c r="S128" s="105" t="s">
        <v>110</v>
      </c>
      <c r="T128" s="116"/>
      <c r="U128" s="116"/>
      <c r="V128" s="116">
        <v>5911</v>
      </c>
      <c r="W128" s="116">
        <v>5913</v>
      </c>
      <c r="X128" s="116">
        <v>5959</v>
      </c>
      <c r="Y128" s="116">
        <v>6100</v>
      </c>
      <c r="Z128" s="116">
        <v>6254</v>
      </c>
      <c r="AB128" s="113" t="str">
        <f>TEXT(Z128,"###,###")</f>
        <v>6,254</v>
      </c>
      <c r="AD128" s="131">
        <f>Z128/$Z$7*100</f>
        <v>48.548362055581428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9A83244-A565-44D1-B2D3-972F8861F0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17F7F5F0-C356-4796-9620-91B0A15D4B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314F770B-8177-441B-A177-0FC7068E2D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2CFAE8BF-B0B4-466E-A391-72A6B01F47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409F6-5E57-4E6E-90B0-D3759A601758}">
  <sheetPr codeName="Sheet11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Renmark Paringa</v>
      </c>
      <c r="T1" s="103"/>
      <c r="U1" s="103"/>
      <c r="V1" s="103"/>
      <c r="W1" s="103"/>
      <c r="X1" s="103"/>
      <c r="Y1" s="104" t="str">
        <f>Y3</f>
        <v>10.51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166</v>
      </c>
      <c r="Y3" s="109" t="s">
        <v>248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10.51 Renmark Paringa,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6329</v>
      </c>
      <c r="W4" s="112">
        <v>6536</v>
      </c>
      <c r="X4" s="112">
        <v>7103</v>
      </c>
      <c r="Y4" s="112">
        <v>8858</v>
      </c>
      <c r="Z4" s="112">
        <v>7871</v>
      </c>
      <c r="AB4" s="113" t="str">
        <f>TEXT(Z4,"###,###")</f>
        <v>7,871</v>
      </c>
      <c r="AD4" s="114">
        <f>Z4/Y4-1</f>
        <v>-0.11142470083540301</v>
      </c>
      <c r="AF4" s="114">
        <f>Z4/V4-1</f>
        <v>0.24364038552693956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3440</v>
      </c>
      <c r="W5" s="112">
        <v>3557</v>
      </c>
      <c r="X5" s="112">
        <v>3891</v>
      </c>
      <c r="Y5" s="112">
        <v>5168</v>
      </c>
      <c r="Z5" s="112">
        <v>4323</v>
      </c>
      <c r="AB5" s="113" t="str">
        <f>TEXT(Z5,"###,###")</f>
        <v>4,323</v>
      </c>
      <c r="AD5" s="114">
        <f t="shared" ref="AD5:AD9" si="0">Z5/Y5-1</f>
        <v>-0.16350619195046434</v>
      </c>
      <c r="AF5" s="114">
        <f t="shared" ref="AF5:AF9" si="1">Z5/V5-1</f>
        <v>0.25668604651162785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2890</v>
      </c>
      <c r="W6" s="112">
        <v>2982</v>
      </c>
      <c r="X6" s="112">
        <v>3212</v>
      </c>
      <c r="Y6" s="112">
        <v>3686</v>
      </c>
      <c r="Z6" s="112">
        <v>3552</v>
      </c>
      <c r="AB6" s="113" t="str">
        <f>TEXT(Z6,"###,###")</f>
        <v>3,552</v>
      </c>
      <c r="AD6" s="114">
        <f t="shared" si="0"/>
        <v>-3.6353771025501858E-2</v>
      </c>
      <c r="AF6" s="114">
        <f t="shared" si="1"/>
        <v>0.22906574394463664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4055</v>
      </c>
      <c r="W7" s="112">
        <v>4242</v>
      </c>
      <c r="X7" s="112">
        <v>4715</v>
      </c>
      <c r="Y7" s="112">
        <v>6075</v>
      </c>
      <c r="Z7" s="112">
        <v>5284</v>
      </c>
      <c r="AB7" s="113" t="str">
        <f>TEXT(Z7,"###,###")</f>
        <v>5,284</v>
      </c>
      <c r="AD7" s="114">
        <f t="shared" si="0"/>
        <v>-0.13020576131687245</v>
      </c>
      <c r="AF7" s="114">
        <f t="shared" si="1"/>
        <v>0.30308261405671999</v>
      </c>
    </row>
    <row r="8" spans="1:32" ht="17.25" customHeight="1" x14ac:dyDescent="0.25">
      <c r="A8" s="66" t="s">
        <v>13</v>
      </c>
      <c r="B8" s="67"/>
      <c r="C8" s="31"/>
      <c r="D8" s="68" t="str">
        <f>AB4</f>
        <v>7,871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5,284</v>
      </c>
      <c r="P8" s="69"/>
      <c r="S8" s="111" t="s">
        <v>87</v>
      </c>
      <c r="T8" s="112"/>
      <c r="U8" s="112"/>
      <c r="V8" s="112">
        <v>29200</v>
      </c>
      <c r="W8" s="112">
        <v>31550.720000000001</v>
      </c>
      <c r="X8" s="112">
        <v>30000</v>
      </c>
      <c r="Y8" s="112">
        <v>33108.11</v>
      </c>
      <c r="Z8" s="112">
        <v>31353.77</v>
      </c>
      <c r="AB8" s="113" t="str">
        <f>TEXT(Z8,"$###,###")</f>
        <v>$31,354</v>
      </c>
      <c r="AD8" s="114">
        <f t="shared" si="0"/>
        <v>-5.2988225543529999E-2</v>
      </c>
      <c r="AF8" s="114">
        <f t="shared" si="1"/>
        <v>7.3759246575342496E-2</v>
      </c>
    </row>
    <row r="9" spans="1:32" x14ac:dyDescent="0.25">
      <c r="A9" s="32" t="s">
        <v>15</v>
      </c>
      <c r="B9" s="73"/>
      <c r="C9" s="74"/>
      <c r="D9" s="75">
        <f>AD104</f>
        <v>77.309109388895948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55.015140045420139</v>
      </c>
      <c r="P9" s="76" t="s">
        <v>88</v>
      </c>
      <c r="S9" s="111" t="s">
        <v>7</v>
      </c>
      <c r="T9" s="112"/>
      <c r="U9" s="112"/>
      <c r="V9" s="112">
        <v>152920110</v>
      </c>
      <c r="W9" s="112">
        <v>165508314</v>
      </c>
      <c r="X9" s="112">
        <v>187008455</v>
      </c>
      <c r="Y9" s="112">
        <v>246766728</v>
      </c>
      <c r="Z9" s="112">
        <v>227056497</v>
      </c>
      <c r="AB9" s="113" t="str">
        <f>TEXT(Z9/1000000,"$#,###.0")&amp;" mil"</f>
        <v>$227.1 mil</v>
      </c>
      <c r="AD9" s="114">
        <f t="shared" si="0"/>
        <v>-7.9873940704031976E-2</v>
      </c>
      <c r="AF9" s="114">
        <f t="shared" si="1"/>
        <v>0.48480469311721008</v>
      </c>
    </row>
    <row r="10" spans="1:32" x14ac:dyDescent="0.25">
      <c r="A10" s="32" t="s">
        <v>18</v>
      </c>
      <c r="B10" s="73"/>
      <c r="C10" s="74"/>
      <c r="D10" s="75">
        <f>AD105</f>
        <v>12.399949180536145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44.890234670704011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90.80242240726723</v>
      </c>
      <c r="P11" s="76" t="s">
        <v>88</v>
      </c>
      <c r="S11" s="111" t="s">
        <v>30</v>
      </c>
      <c r="T11" s="116"/>
      <c r="U11" s="116"/>
      <c r="V11" s="116">
        <v>5595</v>
      </c>
      <c r="W11" s="116">
        <v>5731</v>
      </c>
      <c r="X11" s="116">
        <v>6231</v>
      </c>
      <c r="Y11" s="116">
        <v>7757</v>
      </c>
      <c r="Z11" s="116">
        <v>6960</v>
      </c>
    </row>
    <row r="12" spans="1:32" ht="28.5" customHeight="1" x14ac:dyDescent="0.25">
      <c r="A12" s="32" t="s">
        <v>20</v>
      </c>
      <c r="B12" s="74"/>
      <c r="C12" s="74"/>
      <c r="D12" s="75">
        <f>AD108</f>
        <v>14.089696353703468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17.373202119606361</v>
      </c>
      <c r="P12" s="76" t="s">
        <v>88</v>
      </c>
      <c r="S12" s="111" t="s">
        <v>31</v>
      </c>
      <c r="T12" s="116"/>
      <c r="U12" s="116"/>
      <c r="V12" s="116">
        <v>736</v>
      </c>
      <c r="W12" s="116">
        <v>802</v>
      </c>
      <c r="X12" s="116">
        <v>872</v>
      </c>
      <c r="Y12" s="116">
        <v>1106</v>
      </c>
      <c r="Z12" s="116">
        <v>916</v>
      </c>
    </row>
    <row r="13" spans="1:32" ht="15" customHeight="1" x14ac:dyDescent="0.25">
      <c r="A13" s="32" t="s">
        <v>21</v>
      </c>
      <c r="B13" s="74"/>
      <c r="C13" s="74"/>
      <c r="D13" s="75">
        <f>AD109</f>
        <v>15.792148392834457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40.2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27.3789861516961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20.200491772271608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32.575276330834704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79.799508227728381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1622</v>
      </c>
      <c r="Z15" s="116">
        <v>1159</v>
      </c>
      <c r="AB15" s="121">
        <f t="shared" ref="AB15:AB34" si="2">IF(Z15="np",0,Z15/$Z$34)</f>
        <v>0.14717460317460318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27</v>
      </c>
      <c r="Z16" s="116">
        <v>33</v>
      </c>
      <c r="AB16" s="121">
        <f t="shared" si="2"/>
        <v>4.1904761904761906E-3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574</v>
      </c>
      <c r="Z17" s="116">
        <v>598</v>
      </c>
      <c r="AB17" s="121">
        <f t="shared" si="2"/>
        <v>7.5936507936507941E-2</v>
      </c>
    </row>
    <row r="18" spans="1:28" x14ac:dyDescent="0.25">
      <c r="A18" s="65" t="str">
        <f>$S$1&amp;" ("&amp;$V$2&amp;" to "&amp;$Z$2&amp;")"</f>
        <v>Renmark Paringa (2014-15 to 2018-19)</v>
      </c>
      <c r="B18" s="65"/>
      <c r="C18" s="65"/>
      <c r="D18" s="65"/>
      <c r="E18" s="65"/>
      <c r="F18" s="65"/>
      <c r="G18" s="65" t="str">
        <f>$S$1&amp;" ("&amp;$V$2&amp;" to "&amp;$Z$2&amp;")"</f>
        <v>Renmark Paringa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85</v>
      </c>
      <c r="Z18" s="116">
        <v>103</v>
      </c>
      <c r="AB18" s="121">
        <f t="shared" si="2"/>
        <v>1.307936507936508E-2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382</v>
      </c>
      <c r="Z19" s="116">
        <v>351</v>
      </c>
      <c r="AB19" s="121">
        <f t="shared" si="2"/>
        <v>4.4571428571428574E-2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311</v>
      </c>
      <c r="Z20" s="116">
        <v>218</v>
      </c>
      <c r="AB20" s="121">
        <f t="shared" si="2"/>
        <v>2.7682539682539684E-2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723</v>
      </c>
      <c r="Z21" s="116">
        <v>685</v>
      </c>
      <c r="AB21" s="121">
        <f t="shared" si="2"/>
        <v>8.6984126984126983E-2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543</v>
      </c>
      <c r="Z22" s="116">
        <v>550</v>
      </c>
      <c r="AB22" s="121">
        <f t="shared" si="2"/>
        <v>6.9841269841269843E-2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299</v>
      </c>
      <c r="Z23" s="116">
        <v>249</v>
      </c>
      <c r="AB23" s="121">
        <f t="shared" si="2"/>
        <v>3.1619047619047616E-2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56</v>
      </c>
      <c r="Z24" s="116">
        <v>45</v>
      </c>
      <c r="AB24" s="121">
        <f t="shared" si="2"/>
        <v>5.7142857142857143E-3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183</v>
      </c>
      <c r="Z25" s="116">
        <v>149</v>
      </c>
      <c r="AB25" s="121">
        <f t="shared" si="2"/>
        <v>1.8920634920634921E-2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87</v>
      </c>
      <c r="Z26" s="116">
        <v>57</v>
      </c>
      <c r="AB26" s="121">
        <f t="shared" si="2"/>
        <v>7.2380952380952379E-3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150</v>
      </c>
      <c r="Z27" s="116">
        <v>158</v>
      </c>
      <c r="AB27" s="121">
        <f t="shared" si="2"/>
        <v>2.0063492063492065E-2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1211</v>
      </c>
      <c r="Z28" s="116">
        <v>1224</v>
      </c>
      <c r="AB28" s="121">
        <f t="shared" si="2"/>
        <v>0.15542857142857142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269</v>
      </c>
      <c r="Z29" s="116">
        <v>293</v>
      </c>
      <c r="AB29" s="121">
        <f t="shared" si="2"/>
        <v>3.7206349206349208E-2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572</v>
      </c>
      <c r="Z30" s="116">
        <v>583</v>
      </c>
      <c r="AB30" s="121">
        <f t="shared" si="2"/>
        <v>7.4031746031746032E-2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642</v>
      </c>
      <c r="Z31" s="116">
        <v>618</v>
      </c>
      <c r="AB31" s="121">
        <f t="shared" si="2"/>
        <v>7.8476190476190477E-2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58</v>
      </c>
      <c r="Z32" s="116">
        <v>48</v>
      </c>
      <c r="AB32" s="121">
        <f t="shared" si="2"/>
        <v>6.0952380952380954E-3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166</v>
      </c>
      <c r="Z33" s="116">
        <v>169</v>
      </c>
      <c r="AB33" s="121">
        <f t="shared" si="2"/>
        <v>2.1460317460317461E-2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8856</v>
      </c>
      <c r="Z34" s="124">
        <v>7875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4219</v>
      </c>
      <c r="AB37" s="136">
        <f>Z37/Z40*100</f>
        <v>79.799508227728381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1068</v>
      </c>
      <c r="AB38" s="136">
        <f>Z38/Z40*100</f>
        <v>20.200491772271608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5287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11</v>
      </c>
      <c r="X44" s="116">
        <v>5</v>
      </c>
      <c r="Y44" s="116">
        <v>11</v>
      </c>
      <c r="Z44" s="116">
        <v>7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84</v>
      </c>
      <c r="X45" s="116">
        <v>100</v>
      </c>
      <c r="Y45" s="116">
        <v>130</v>
      </c>
      <c r="Z45" s="116">
        <v>102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205</v>
      </c>
      <c r="X46" s="116">
        <v>202</v>
      </c>
      <c r="Y46" s="116">
        <v>294</v>
      </c>
      <c r="Z46" s="116">
        <v>233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416</v>
      </c>
      <c r="X47" s="116">
        <v>467</v>
      </c>
      <c r="Y47" s="116">
        <v>594</v>
      </c>
      <c r="Z47" s="116">
        <v>484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628</v>
      </c>
      <c r="X48" s="116">
        <v>682</v>
      </c>
      <c r="Y48" s="116">
        <v>880</v>
      </c>
      <c r="Z48" s="116">
        <v>758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Renmark Paringa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400</v>
      </c>
      <c r="X49" s="116">
        <v>456</v>
      </c>
      <c r="Y49" s="116">
        <v>578</v>
      </c>
      <c r="Z49" s="116">
        <v>486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283</v>
      </c>
      <c r="X50" s="116">
        <v>290</v>
      </c>
      <c r="Y50" s="116">
        <v>415</v>
      </c>
      <c r="Z50" s="116">
        <v>361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292</v>
      </c>
      <c r="X51" s="116">
        <v>283</v>
      </c>
      <c r="Y51" s="116">
        <v>390</v>
      </c>
      <c r="Z51" s="116">
        <v>276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324</v>
      </c>
      <c r="X52" s="116">
        <v>359</v>
      </c>
      <c r="Y52" s="116">
        <v>431</v>
      </c>
      <c r="Z52" s="116">
        <v>386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256</v>
      </c>
      <c r="X53" s="116">
        <v>290</v>
      </c>
      <c r="Y53" s="116">
        <v>399</v>
      </c>
      <c r="Z53" s="116">
        <v>339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289</v>
      </c>
      <c r="X54" s="116">
        <v>316</v>
      </c>
      <c r="Y54" s="116">
        <v>384</v>
      </c>
      <c r="Z54" s="116">
        <v>326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200</v>
      </c>
      <c r="X55" s="116">
        <v>231</v>
      </c>
      <c r="Y55" s="116">
        <v>355</v>
      </c>
      <c r="Z55" s="116">
        <v>290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104</v>
      </c>
      <c r="X56" s="116">
        <v>122</v>
      </c>
      <c r="Y56" s="116">
        <v>170</v>
      </c>
      <c r="Z56" s="116">
        <v>160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35</v>
      </c>
      <c r="X57" s="116">
        <v>44</v>
      </c>
      <c r="Y57" s="116">
        <v>78</v>
      </c>
      <c r="Z57" s="116">
        <v>60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20</v>
      </c>
      <c r="X58" s="116">
        <v>25</v>
      </c>
      <c r="Y58" s="116">
        <v>28</v>
      </c>
      <c r="Z58" s="116">
        <v>14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16</v>
      </c>
      <c r="X59" s="116">
        <v>15</v>
      </c>
      <c r="Y59" s="116">
        <v>17</v>
      </c>
      <c r="Z59" s="116">
        <v>22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8</v>
      </c>
      <c r="Z60" s="116">
        <v>9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3556</v>
      </c>
      <c r="X61" s="116">
        <v>3891</v>
      </c>
      <c r="Y61" s="116">
        <v>5170</v>
      </c>
      <c r="Z61" s="116">
        <v>4320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6</v>
      </c>
      <c r="X63" s="116">
        <v>0</v>
      </c>
      <c r="Y63" s="116">
        <v>14</v>
      </c>
      <c r="Z63" s="116">
        <v>11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Renmark Paringa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78</v>
      </c>
      <c r="X64" s="116">
        <v>83</v>
      </c>
      <c r="Y64" s="116">
        <v>128</v>
      </c>
      <c r="Z64" s="116">
        <v>105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220</v>
      </c>
      <c r="X65" s="116">
        <v>197</v>
      </c>
      <c r="Y65" s="116">
        <v>230</v>
      </c>
      <c r="Z65" s="116">
        <v>247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332</v>
      </c>
      <c r="X66" s="116">
        <v>373</v>
      </c>
      <c r="Y66" s="116">
        <v>337</v>
      </c>
      <c r="Z66" s="116">
        <v>375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524</v>
      </c>
      <c r="X67" s="116">
        <v>554</v>
      </c>
      <c r="Y67" s="116">
        <v>531</v>
      </c>
      <c r="Z67" s="116">
        <v>535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344</v>
      </c>
      <c r="X68" s="116">
        <v>360</v>
      </c>
      <c r="Y68" s="116">
        <v>357</v>
      </c>
      <c r="Z68" s="116">
        <v>371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220</v>
      </c>
      <c r="X69" s="116">
        <v>245</v>
      </c>
      <c r="Y69" s="116">
        <v>315</v>
      </c>
      <c r="Z69" s="116">
        <v>286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246</v>
      </c>
      <c r="X70" s="116">
        <v>266</v>
      </c>
      <c r="Y70" s="116">
        <v>287</v>
      </c>
      <c r="Z70" s="116">
        <v>281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271</v>
      </c>
      <c r="X71" s="116">
        <v>274</v>
      </c>
      <c r="Y71" s="116">
        <v>361</v>
      </c>
      <c r="Z71" s="116">
        <v>318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208</v>
      </c>
      <c r="X72" s="116">
        <v>244</v>
      </c>
      <c r="Y72" s="116">
        <v>311</v>
      </c>
      <c r="Z72" s="116">
        <v>301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250</v>
      </c>
      <c r="X73" s="116">
        <v>276</v>
      </c>
      <c r="Y73" s="116">
        <v>375</v>
      </c>
      <c r="Z73" s="116">
        <v>322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165</v>
      </c>
      <c r="X74" s="116">
        <v>200</v>
      </c>
      <c r="Y74" s="116">
        <v>263</v>
      </c>
      <c r="Z74" s="116">
        <v>230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72</v>
      </c>
      <c r="X75" s="116">
        <v>69</v>
      </c>
      <c r="Y75" s="116">
        <v>98</v>
      </c>
      <c r="Z75" s="116">
        <v>86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22</v>
      </c>
      <c r="X76" s="116">
        <v>38</v>
      </c>
      <c r="Y76" s="116">
        <v>45</v>
      </c>
      <c r="Z76" s="116">
        <v>33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18</v>
      </c>
      <c r="X77" s="116">
        <v>14</v>
      </c>
      <c r="Y77" s="116">
        <v>20</v>
      </c>
      <c r="Z77" s="116">
        <v>26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4</v>
      </c>
      <c r="X78" s="116">
        <v>11</v>
      </c>
      <c r="Y78" s="116">
        <v>17</v>
      </c>
      <c r="Z78" s="116">
        <v>10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2979</v>
      </c>
      <c r="X80" s="116">
        <v>3212</v>
      </c>
      <c r="Y80" s="116">
        <v>3685</v>
      </c>
      <c r="Z80" s="116">
        <v>3553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Renmark Paringa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178</v>
      </c>
      <c r="X83" s="116">
        <v>220</v>
      </c>
      <c r="Y83" s="116">
        <v>279</v>
      </c>
      <c r="Z83" s="116">
        <v>267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125</v>
      </c>
      <c r="X84" s="116">
        <v>138</v>
      </c>
      <c r="Y84" s="116">
        <v>169</v>
      </c>
      <c r="Z84" s="116">
        <v>144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7,871</v>
      </c>
      <c r="D85" s="98">
        <f t="shared" ref="D85:D90" si="4">AD4</f>
        <v>-0.11142470083540301</v>
      </c>
      <c r="E85" s="99">
        <f t="shared" ref="E85:E90" si="5">AD4</f>
        <v>-0.11142470083540301</v>
      </c>
      <c r="F85" s="98">
        <f t="shared" ref="F85:F90" si="6">AF4</f>
        <v>0.24364038552693956</v>
      </c>
      <c r="G85" s="99">
        <f t="shared" ref="G85:G90" si="7">AF4</f>
        <v>0.24364038552693956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286</v>
      </c>
      <c r="X85" s="116">
        <v>306</v>
      </c>
      <c r="Y85" s="116">
        <v>388</v>
      </c>
      <c r="Z85" s="116">
        <v>380</v>
      </c>
    </row>
    <row r="86" spans="1:30" ht="15" customHeight="1" x14ac:dyDescent="0.25">
      <c r="A86" s="100" t="s">
        <v>4</v>
      </c>
      <c r="B86" s="51"/>
      <c r="C86" s="101" t="str">
        <f t="shared" si="3"/>
        <v>4,323</v>
      </c>
      <c r="D86" s="98">
        <f t="shared" si="4"/>
        <v>-0.16350619195046434</v>
      </c>
      <c r="E86" s="99">
        <f t="shared" si="5"/>
        <v>-0.16350619195046434</v>
      </c>
      <c r="F86" s="98">
        <f t="shared" si="6"/>
        <v>0.25668604651162785</v>
      </c>
      <c r="G86" s="99">
        <f t="shared" si="7"/>
        <v>0.25668604651162785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86</v>
      </c>
      <c r="X86" s="116">
        <v>90</v>
      </c>
      <c r="Y86" s="116">
        <v>108</v>
      </c>
      <c r="Z86" s="116">
        <v>93</v>
      </c>
    </row>
    <row r="87" spans="1:30" ht="15" customHeight="1" x14ac:dyDescent="0.25">
      <c r="A87" s="100" t="s">
        <v>5</v>
      </c>
      <c r="B87" s="51"/>
      <c r="C87" s="101" t="str">
        <f t="shared" si="3"/>
        <v>3,552</v>
      </c>
      <c r="D87" s="98">
        <f t="shared" si="4"/>
        <v>-3.6353771025501858E-2</v>
      </c>
      <c r="E87" s="99">
        <f t="shared" si="5"/>
        <v>-3.6353771025501858E-2</v>
      </c>
      <c r="F87" s="98">
        <f t="shared" si="6"/>
        <v>0.22906574394463664</v>
      </c>
      <c r="G87" s="99">
        <f t="shared" si="7"/>
        <v>0.22906574394463664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64</v>
      </c>
      <c r="X87" s="116">
        <v>61</v>
      </c>
      <c r="Y87" s="116">
        <v>78</v>
      </c>
      <c r="Z87" s="116">
        <v>64</v>
      </c>
    </row>
    <row r="88" spans="1:30" ht="15" customHeight="1" x14ac:dyDescent="0.25">
      <c r="A88" s="51" t="s">
        <v>6</v>
      </c>
      <c r="B88" s="51"/>
      <c r="C88" s="101" t="str">
        <f t="shared" si="3"/>
        <v>5,284</v>
      </c>
      <c r="D88" s="98">
        <f t="shared" si="4"/>
        <v>-0.13020576131687245</v>
      </c>
      <c r="E88" s="99">
        <f t="shared" si="5"/>
        <v>-0.13020576131687245</v>
      </c>
      <c r="F88" s="98">
        <f t="shared" si="6"/>
        <v>0.30308261405671999</v>
      </c>
      <c r="G88" s="99">
        <f t="shared" si="7"/>
        <v>0.30308261405671999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96</v>
      </c>
      <c r="X88" s="116">
        <v>102</v>
      </c>
      <c r="Y88" s="116">
        <v>119</v>
      </c>
      <c r="Z88" s="116">
        <v>112</v>
      </c>
    </row>
    <row r="89" spans="1:30" ht="15" customHeight="1" x14ac:dyDescent="0.25">
      <c r="A89" s="51" t="s">
        <v>102</v>
      </c>
      <c r="B89" s="51"/>
      <c r="C89" s="101" t="str">
        <f t="shared" si="3"/>
        <v>$31,354</v>
      </c>
      <c r="D89" s="98">
        <f t="shared" si="4"/>
        <v>-5.2988225543529999E-2</v>
      </c>
      <c r="E89" s="99">
        <f t="shared" si="5"/>
        <v>-5.2988225543529999E-2</v>
      </c>
      <c r="F89" s="98">
        <f t="shared" si="6"/>
        <v>7.3759246575342496E-2</v>
      </c>
      <c r="G89" s="99">
        <f t="shared" si="7"/>
        <v>7.3759246575342496E-2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242</v>
      </c>
      <c r="X89" s="116">
        <v>272</v>
      </c>
      <c r="Y89" s="116">
        <v>334</v>
      </c>
      <c r="Z89" s="116">
        <v>310</v>
      </c>
    </row>
    <row r="90" spans="1:30" ht="15" customHeight="1" x14ac:dyDescent="0.25">
      <c r="A90" s="51" t="s">
        <v>7</v>
      </c>
      <c r="B90" s="51"/>
      <c r="C90" s="101" t="str">
        <f t="shared" si="3"/>
        <v>$227.1 mil</v>
      </c>
      <c r="D90" s="98">
        <f t="shared" si="4"/>
        <v>-7.9873940704031976E-2</v>
      </c>
      <c r="E90" s="99">
        <f t="shared" si="5"/>
        <v>-7.9873940704031976E-2</v>
      </c>
      <c r="F90" s="98">
        <f t="shared" si="6"/>
        <v>0.48480469311721008</v>
      </c>
      <c r="G90" s="99">
        <f t="shared" si="7"/>
        <v>0.48480469311721008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604</v>
      </c>
      <c r="X90" s="116">
        <v>599</v>
      </c>
      <c r="Y90" s="116">
        <v>696</v>
      </c>
      <c r="Z90" s="116">
        <v>664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2338</v>
      </c>
      <c r="X91" s="116">
        <v>2609</v>
      </c>
      <c r="Y91" s="116">
        <v>3515</v>
      </c>
      <c r="Z91" s="116">
        <v>2909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107</v>
      </c>
      <c r="X93" s="116">
        <v>128</v>
      </c>
      <c r="Y93" s="116">
        <v>161</v>
      </c>
      <c r="Z93" s="116">
        <v>167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235</v>
      </c>
      <c r="X94" s="116">
        <v>269</v>
      </c>
      <c r="Y94" s="116">
        <v>344</v>
      </c>
      <c r="Z94" s="116">
        <v>299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54</v>
      </c>
      <c r="X95" s="116">
        <v>42</v>
      </c>
      <c r="Y95" s="116">
        <v>56</v>
      </c>
      <c r="Z95" s="116">
        <v>66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268</v>
      </c>
      <c r="X96" s="116">
        <v>305</v>
      </c>
      <c r="Y96" s="116">
        <v>369</v>
      </c>
      <c r="Z96" s="116">
        <v>354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242</v>
      </c>
      <c r="X97" s="116">
        <v>271</v>
      </c>
      <c r="Y97" s="116">
        <v>330</v>
      </c>
      <c r="Z97" s="116">
        <v>311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183</v>
      </c>
      <c r="X98" s="116">
        <v>190</v>
      </c>
      <c r="Y98" s="116">
        <v>242</v>
      </c>
      <c r="Z98" s="116">
        <v>253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4</v>
      </c>
      <c r="X99" s="116">
        <v>8</v>
      </c>
      <c r="Y99" s="116">
        <v>11</v>
      </c>
      <c r="Z99" s="116">
        <v>20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405</v>
      </c>
      <c r="X100" s="116">
        <v>406</v>
      </c>
      <c r="Y100" s="116">
        <v>415</v>
      </c>
      <c r="Z100" s="116">
        <v>408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1907</v>
      </c>
      <c r="X101" s="116">
        <v>2106</v>
      </c>
      <c r="Y101" s="116">
        <v>2556</v>
      </c>
      <c r="Z101" s="116">
        <v>2370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4963</v>
      </c>
      <c r="X104" s="116">
        <v>5489</v>
      </c>
      <c r="Y104" s="116">
        <v>6752</v>
      </c>
      <c r="Z104" s="116">
        <v>6085</v>
      </c>
      <c r="AB104" s="113" t="str">
        <f>TEXT(Z104,"###,###")</f>
        <v>6,085</v>
      </c>
      <c r="AD104" s="134">
        <f>Z104/($Z$4)*100</f>
        <v>77.309109388895948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775</v>
      </c>
      <c r="X105" s="116">
        <v>844</v>
      </c>
      <c r="Y105" s="116">
        <v>1020</v>
      </c>
      <c r="Z105" s="116">
        <v>976</v>
      </c>
      <c r="AB105" s="113" t="str">
        <f>TEXT(Z105,"###,###")</f>
        <v>976</v>
      </c>
      <c r="AD105" s="134">
        <f>Z105/($Z$4)*100</f>
        <v>12.399949180536145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5738</v>
      </c>
      <c r="X106" s="124">
        <v>6333</v>
      </c>
      <c r="Y106" s="124">
        <v>7772</v>
      </c>
      <c r="Z106" s="124">
        <v>7061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855</v>
      </c>
      <c r="X108" s="116">
        <v>893</v>
      </c>
      <c r="Y108" s="116">
        <v>1264</v>
      </c>
      <c r="Z108" s="116">
        <v>1109</v>
      </c>
      <c r="AB108" s="113" t="str">
        <f>TEXT(Z108,"###,###")</f>
        <v>1,109</v>
      </c>
      <c r="AD108" s="134">
        <f>Z108/($Z$4)*100</f>
        <v>14.089696353703468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1066</v>
      </c>
      <c r="X109" s="116">
        <v>1323</v>
      </c>
      <c r="Y109" s="116">
        <v>1388</v>
      </c>
      <c r="Z109" s="116">
        <v>1243</v>
      </c>
      <c r="AB109" s="113" t="str">
        <f>TEXT(Z109,"###,###")</f>
        <v>1,243</v>
      </c>
      <c r="AD109" s="134">
        <f>Z109/($Z$4)*100</f>
        <v>15.792148392834457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1916</v>
      </c>
      <c r="X110" s="116">
        <v>2122</v>
      </c>
      <c r="Y110" s="116">
        <v>2296</v>
      </c>
      <c r="Z110" s="116">
        <v>2155</v>
      </c>
      <c r="AB110" s="113" t="str">
        <f>TEXT(Z110,"###,###")</f>
        <v>2,155</v>
      </c>
      <c r="AD110" s="134">
        <f>Z110/($Z$4)*100</f>
        <v>27.3789861516961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1901</v>
      </c>
      <c r="X111" s="116">
        <v>1995</v>
      </c>
      <c r="Y111" s="116">
        <v>2822</v>
      </c>
      <c r="Z111" s="116">
        <v>2564</v>
      </c>
      <c r="AB111" s="113" t="str">
        <f>TEXT(Z111,"###,###")</f>
        <v>2,564</v>
      </c>
      <c r="AD111" s="134">
        <f>Z111/($Z$4)*100</f>
        <v>32.575276330834704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6540</v>
      </c>
      <c r="X112" s="116">
        <v>7103</v>
      </c>
      <c r="Y112" s="116">
        <v>8860</v>
      </c>
      <c r="Z112" s="116">
        <v>7876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36.619999999999997</v>
      </c>
      <c r="W118" s="135">
        <v>41.8</v>
      </c>
      <c r="X118" s="135">
        <v>39.85</v>
      </c>
      <c r="Y118" s="135">
        <v>40.29</v>
      </c>
      <c r="Z118" s="135">
        <v>40.229999999999997</v>
      </c>
      <c r="AB118" s="113" t="str">
        <f>TEXT(Z118,"##.0")</f>
        <v>40.2</v>
      </c>
    </row>
    <row r="120" spans="19:32" x14ac:dyDescent="0.25">
      <c r="S120" s="105" t="s">
        <v>104</v>
      </c>
      <c r="T120" s="116"/>
      <c r="U120" s="116"/>
      <c r="V120" s="116">
        <v>3322</v>
      </c>
      <c r="W120" s="116">
        <v>3435</v>
      </c>
      <c r="X120" s="116">
        <v>3843</v>
      </c>
      <c r="Y120" s="116">
        <v>4965</v>
      </c>
      <c r="Z120" s="116">
        <v>4366</v>
      </c>
      <c r="AB120" s="113" t="str">
        <f>TEXT(Z120,"###,###")</f>
        <v>4,366</v>
      </c>
    </row>
    <row r="121" spans="19:32" x14ac:dyDescent="0.25">
      <c r="S121" s="105" t="s">
        <v>105</v>
      </c>
      <c r="T121" s="116"/>
      <c r="U121" s="116"/>
      <c r="V121" s="116">
        <v>390</v>
      </c>
      <c r="W121" s="116">
        <v>416</v>
      </c>
      <c r="X121" s="116">
        <v>471</v>
      </c>
      <c r="Y121" s="116">
        <v>606</v>
      </c>
      <c r="Z121" s="116">
        <v>486</v>
      </c>
      <c r="AB121" s="113" t="str">
        <f>TEXT(Z121,"###,###")</f>
        <v>486</v>
      </c>
    </row>
    <row r="122" spans="19:32" x14ac:dyDescent="0.25">
      <c r="S122" s="105" t="s">
        <v>106</v>
      </c>
      <c r="T122" s="116"/>
      <c r="U122" s="116"/>
      <c r="V122" s="116">
        <v>348</v>
      </c>
      <c r="W122" s="116">
        <v>393</v>
      </c>
      <c r="X122" s="116">
        <v>401</v>
      </c>
      <c r="Y122" s="116">
        <v>501</v>
      </c>
      <c r="Z122" s="116">
        <v>432</v>
      </c>
      <c r="AB122" s="113" t="str">
        <f>TEXT(Z122,"###,###")</f>
        <v>432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3670</v>
      </c>
      <c r="W124" s="116">
        <v>3828</v>
      </c>
      <c r="X124" s="116">
        <v>4244</v>
      </c>
      <c r="Y124" s="116">
        <v>5466</v>
      </c>
      <c r="Z124" s="116">
        <v>4798</v>
      </c>
      <c r="AB124" s="113" t="str">
        <f>TEXT(Z124,"###,###")</f>
        <v>4,798</v>
      </c>
      <c r="AD124" s="131">
        <f>Z124/$Z$7*100</f>
        <v>90.80242240726723</v>
      </c>
    </row>
    <row r="125" spans="19:32" x14ac:dyDescent="0.25">
      <c r="S125" s="105" t="s">
        <v>108</v>
      </c>
      <c r="T125" s="116"/>
      <c r="U125" s="116"/>
      <c r="V125" s="116">
        <v>738</v>
      </c>
      <c r="W125" s="116">
        <v>809</v>
      </c>
      <c r="X125" s="116">
        <v>872</v>
      </c>
      <c r="Y125" s="116">
        <v>1107</v>
      </c>
      <c r="Z125" s="116">
        <v>918</v>
      </c>
      <c r="AB125" s="113" t="str">
        <f>TEXT(Z125,"###,###")</f>
        <v>918</v>
      </c>
      <c r="AD125" s="131">
        <f>Z125/$Z$7*100</f>
        <v>17.373202119606361</v>
      </c>
    </row>
    <row r="127" spans="19:32" x14ac:dyDescent="0.25">
      <c r="S127" s="105" t="s">
        <v>109</v>
      </c>
      <c r="T127" s="116"/>
      <c r="U127" s="116"/>
      <c r="V127" s="116">
        <v>2171</v>
      </c>
      <c r="W127" s="116">
        <v>2332</v>
      </c>
      <c r="X127" s="116">
        <v>2609</v>
      </c>
      <c r="Y127" s="116">
        <v>3512</v>
      </c>
      <c r="Z127" s="116">
        <v>2907</v>
      </c>
      <c r="AB127" s="113" t="str">
        <f>TEXT(Z127,"###,###")</f>
        <v>2,907</v>
      </c>
      <c r="AD127" s="131">
        <f>Z127/$Z$7*100</f>
        <v>55.015140045420139</v>
      </c>
    </row>
    <row r="128" spans="19:32" x14ac:dyDescent="0.25">
      <c r="S128" s="105" t="s">
        <v>110</v>
      </c>
      <c r="T128" s="116"/>
      <c r="U128" s="116"/>
      <c r="V128" s="116">
        <v>1878</v>
      </c>
      <c r="W128" s="116">
        <v>1905</v>
      </c>
      <c r="X128" s="116">
        <v>2106</v>
      </c>
      <c r="Y128" s="116">
        <v>2554</v>
      </c>
      <c r="Z128" s="116">
        <v>2372</v>
      </c>
      <c r="AB128" s="113" t="str">
        <f>TEXT(Z128,"###,###")</f>
        <v>2,372</v>
      </c>
      <c r="AD128" s="131">
        <f>Z128/$Z$7*100</f>
        <v>44.890234670704011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6672C18-FFEB-45B9-8EB9-0DACB6BD7C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1908EF0F-BEA7-4881-BA5F-68DB44C3FE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037C2B12-4AB1-4288-AAAA-652F763ED9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3FAC3EFB-3F22-4CFF-8106-ACC636AB45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BDEFD-55AC-4F20-99B9-26872EE9315F}">
  <sheetPr codeName="Sheet11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Robe</v>
      </c>
      <c r="T1" s="103"/>
      <c r="U1" s="103"/>
      <c r="V1" s="103"/>
      <c r="W1" s="103"/>
      <c r="X1" s="103"/>
      <c r="Y1" s="104" t="str">
        <f>Y3</f>
        <v>10.52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167</v>
      </c>
      <c r="Y3" s="109" t="s">
        <v>249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10.52 Robe,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1060</v>
      </c>
      <c r="W4" s="112">
        <v>1051</v>
      </c>
      <c r="X4" s="112">
        <v>1162</v>
      </c>
      <c r="Y4" s="112">
        <v>1296</v>
      </c>
      <c r="Z4" s="112">
        <v>1276</v>
      </c>
      <c r="AB4" s="113" t="str">
        <f>TEXT(Z4,"###,###")</f>
        <v>1,276</v>
      </c>
      <c r="AD4" s="114">
        <f>Z4/Y4-1</f>
        <v>-1.5432098765432056E-2</v>
      </c>
      <c r="AF4" s="114">
        <f>Z4/V4-1</f>
        <v>0.20377358490566033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546</v>
      </c>
      <c r="W5" s="112">
        <v>512</v>
      </c>
      <c r="X5" s="112">
        <v>571</v>
      </c>
      <c r="Y5" s="112">
        <v>642</v>
      </c>
      <c r="Z5" s="112">
        <v>618</v>
      </c>
      <c r="AB5" s="113" t="str">
        <f>TEXT(Z5,"###,###")</f>
        <v>618</v>
      </c>
      <c r="AD5" s="114">
        <f t="shared" ref="AD5:AD9" si="0">Z5/Y5-1</f>
        <v>-3.7383177570093462E-2</v>
      </c>
      <c r="AF5" s="114">
        <f t="shared" ref="AF5:AF9" si="1">Z5/V5-1</f>
        <v>0.13186813186813184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512</v>
      </c>
      <c r="W6" s="112">
        <v>542</v>
      </c>
      <c r="X6" s="112">
        <v>591</v>
      </c>
      <c r="Y6" s="112">
        <v>651</v>
      </c>
      <c r="Z6" s="112">
        <v>661</v>
      </c>
      <c r="AB6" s="113" t="str">
        <f>TEXT(Z6,"###,###")</f>
        <v>661</v>
      </c>
      <c r="AD6" s="114">
        <f t="shared" si="0"/>
        <v>1.5360983102918668E-2</v>
      </c>
      <c r="AF6" s="114">
        <f t="shared" si="1"/>
        <v>0.291015625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690</v>
      </c>
      <c r="W7" s="112">
        <v>708</v>
      </c>
      <c r="X7" s="112">
        <v>776</v>
      </c>
      <c r="Y7" s="112">
        <v>872</v>
      </c>
      <c r="Z7" s="112">
        <v>848</v>
      </c>
      <c r="AB7" s="113" t="str">
        <f>TEXT(Z7,"###,###")</f>
        <v>848</v>
      </c>
      <c r="AD7" s="114">
        <f t="shared" si="0"/>
        <v>-2.752293577981646E-2</v>
      </c>
      <c r="AF7" s="114">
        <f t="shared" si="1"/>
        <v>0.2289855072463769</v>
      </c>
    </row>
    <row r="8" spans="1:32" ht="17.25" customHeight="1" x14ac:dyDescent="0.25">
      <c r="A8" s="66" t="s">
        <v>13</v>
      </c>
      <c r="B8" s="67"/>
      <c r="C8" s="31"/>
      <c r="D8" s="68" t="str">
        <f>AB4</f>
        <v>1,276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848</v>
      </c>
      <c r="P8" s="69"/>
      <c r="S8" s="111" t="s">
        <v>87</v>
      </c>
      <c r="T8" s="112"/>
      <c r="U8" s="112"/>
      <c r="V8" s="112">
        <v>24570.94</v>
      </c>
      <c r="W8" s="112">
        <v>26000</v>
      </c>
      <c r="X8" s="112">
        <v>26694</v>
      </c>
      <c r="Y8" s="112">
        <v>25532</v>
      </c>
      <c r="Z8" s="112">
        <v>25605</v>
      </c>
      <c r="AB8" s="113" t="str">
        <f>TEXT(Z8,"$###,###")</f>
        <v>$25,605</v>
      </c>
      <c r="AD8" s="114">
        <f t="shared" si="0"/>
        <v>2.8591571361429313E-3</v>
      </c>
      <c r="AF8" s="114">
        <f t="shared" si="1"/>
        <v>4.2084674009215783E-2</v>
      </c>
    </row>
    <row r="9" spans="1:32" x14ac:dyDescent="0.25">
      <c r="A9" s="32" t="s">
        <v>15</v>
      </c>
      <c r="B9" s="73"/>
      <c r="C9" s="74"/>
      <c r="D9" s="75">
        <f>AD104</f>
        <v>68.573667711598745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50.70754716981132</v>
      </c>
      <c r="P9" s="76" t="s">
        <v>88</v>
      </c>
      <c r="S9" s="111" t="s">
        <v>7</v>
      </c>
      <c r="T9" s="112"/>
      <c r="U9" s="112"/>
      <c r="V9" s="112">
        <v>27348467</v>
      </c>
      <c r="W9" s="112">
        <v>28921474</v>
      </c>
      <c r="X9" s="112">
        <v>33873537</v>
      </c>
      <c r="Y9" s="112">
        <v>38054769</v>
      </c>
      <c r="Z9" s="112">
        <v>39338181</v>
      </c>
      <c r="AB9" s="113" t="str">
        <f>TEXT(Z9/1000000,"$#,###.0")&amp;" mil"</f>
        <v>$39.3 mil</v>
      </c>
      <c r="AD9" s="114">
        <f t="shared" si="0"/>
        <v>3.3725391947590166E-2</v>
      </c>
      <c r="AF9" s="114">
        <f t="shared" si="1"/>
        <v>0.43840534096481543</v>
      </c>
    </row>
    <row r="10" spans="1:32" x14ac:dyDescent="0.25">
      <c r="A10" s="32" t="s">
        <v>18</v>
      </c>
      <c r="B10" s="73"/>
      <c r="C10" s="74"/>
      <c r="D10" s="75">
        <f>AD105</f>
        <v>10.9717868338558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49.528301886792455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77.594339622641513</v>
      </c>
      <c r="P11" s="76" t="s">
        <v>88</v>
      </c>
      <c r="S11" s="111" t="s">
        <v>30</v>
      </c>
      <c r="T11" s="116"/>
      <c r="U11" s="116"/>
      <c r="V11" s="116">
        <v>766</v>
      </c>
      <c r="W11" s="116">
        <v>777</v>
      </c>
      <c r="X11" s="116">
        <v>860</v>
      </c>
      <c r="Y11" s="116">
        <v>945</v>
      </c>
      <c r="Z11" s="116">
        <v>968</v>
      </c>
    </row>
    <row r="12" spans="1:32" ht="28.5" customHeight="1" x14ac:dyDescent="0.25">
      <c r="A12" s="32" t="s">
        <v>20</v>
      </c>
      <c r="B12" s="74"/>
      <c r="C12" s="74"/>
      <c r="D12" s="75">
        <f>AD108</f>
        <v>22.805642633228839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35.849056603773583</v>
      </c>
      <c r="P12" s="76" t="s">
        <v>88</v>
      </c>
      <c r="S12" s="111" t="s">
        <v>31</v>
      </c>
      <c r="T12" s="116"/>
      <c r="U12" s="116"/>
      <c r="V12" s="116">
        <v>295</v>
      </c>
      <c r="W12" s="116">
        <v>275</v>
      </c>
      <c r="X12" s="116">
        <v>302</v>
      </c>
      <c r="Y12" s="116">
        <v>346</v>
      </c>
      <c r="Z12" s="116">
        <v>304</v>
      </c>
    </row>
    <row r="13" spans="1:32" ht="15" customHeight="1" x14ac:dyDescent="0.25">
      <c r="A13" s="32" t="s">
        <v>21</v>
      </c>
      <c r="B13" s="74"/>
      <c r="C13" s="74"/>
      <c r="D13" s="75">
        <f>AD109</f>
        <v>22.413793103448278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44.7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20.141065830721004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18.867924528301888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13.871473354231975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81.132075471698116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177</v>
      </c>
      <c r="Z15" s="116">
        <v>193</v>
      </c>
      <c r="AB15" s="121">
        <f t="shared" ref="AB15:AB34" si="2">IF(Z15="np",0,Z15/$Z$34)</f>
        <v>0.15089913995308835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57</v>
      </c>
      <c r="Z17" s="116">
        <v>52</v>
      </c>
      <c r="AB17" s="121">
        <f t="shared" si="2"/>
        <v>4.0656763096168884E-2</v>
      </c>
    </row>
    <row r="18" spans="1:28" x14ac:dyDescent="0.25">
      <c r="A18" s="65" t="str">
        <f>$S$1&amp;" ("&amp;$V$2&amp;" to "&amp;$Z$2&amp;")"</f>
        <v>Robe (2014-15 to 2018-19)</v>
      </c>
      <c r="B18" s="65"/>
      <c r="C18" s="65"/>
      <c r="D18" s="65"/>
      <c r="E18" s="65"/>
      <c r="F18" s="65"/>
      <c r="G18" s="65" t="str">
        <f>$S$1&amp;" ("&amp;$V$2&amp;" to "&amp;$Z$2&amp;")"</f>
        <v>Robe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100</v>
      </c>
      <c r="Z19" s="116">
        <v>93</v>
      </c>
      <c r="AB19" s="121">
        <f t="shared" si="2"/>
        <v>7.2713057075840498E-2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58</v>
      </c>
      <c r="Z20" s="116">
        <v>60</v>
      </c>
      <c r="AB20" s="121">
        <f t="shared" si="2"/>
        <v>4.691164972634871E-2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116</v>
      </c>
      <c r="Z21" s="116">
        <v>95</v>
      </c>
      <c r="AB21" s="121">
        <f t="shared" si="2"/>
        <v>7.4276778733385451E-2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190</v>
      </c>
      <c r="Z22" s="116">
        <v>239</v>
      </c>
      <c r="AB22" s="121">
        <f t="shared" si="2"/>
        <v>0.18686473807662235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44</v>
      </c>
      <c r="Z23" s="116">
        <v>45</v>
      </c>
      <c r="AB23" s="121">
        <f t="shared" si="2"/>
        <v>3.5183737294761534E-2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31</v>
      </c>
      <c r="Z25" s="116">
        <v>20</v>
      </c>
      <c r="AB25" s="121">
        <f t="shared" si="2"/>
        <v>1.5637216575449569E-2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25</v>
      </c>
      <c r="Z26" s="116">
        <v>14</v>
      </c>
      <c r="AB26" s="121">
        <f t="shared" si="2"/>
        <v>1.0946051602814699E-2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36</v>
      </c>
      <c r="Z27" s="116">
        <v>40</v>
      </c>
      <c r="AB27" s="121">
        <f t="shared" si="2"/>
        <v>3.1274433150899138E-2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43</v>
      </c>
      <c r="Z28" s="116">
        <v>49</v>
      </c>
      <c r="AB28" s="121">
        <f t="shared" si="2"/>
        <v>3.8311180609851447E-2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51</v>
      </c>
      <c r="Z29" s="116">
        <v>48</v>
      </c>
      <c r="AB29" s="121">
        <f t="shared" si="2"/>
        <v>3.7529319781078971E-2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51</v>
      </c>
      <c r="Z30" s="116">
        <v>54</v>
      </c>
      <c r="AB30" s="121">
        <f t="shared" si="2"/>
        <v>4.2220484753713837E-2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47</v>
      </c>
      <c r="Z31" s="116">
        <v>48</v>
      </c>
      <c r="AB31" s="121">
        <f t="shared" si="2"/>
        <v>3.7529319781078971E-2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10</v>
      </c>
      <c r="Z32" s="116">
        <v>13</v>
      </c>
      <c r="AB32" s="121">
        <f t="shared" si="2"/>
        <v>1.0164190774042221E-2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31</v>
      </c>
      <c r="Z33" s="116">
        <v>19</v>
      </c>
      <c r="AB33" s="121">
        <f t="shared" si="2"/>
        <v>1.4855355746677092E-2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1294</v>
      </c>
      <c r="Z34" s="124">
        <v>1279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688</v>
      </c>
      <c r="AB37" s="136">
        <f>Z37/Z40*100</f>
        <v>81.132075471698116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160</v>
      </c>
      <c r="AB38" s="136">
        <f>Z38/Z40*100</f>
        <v>18.867924528301888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848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4</v>
      </c>
      <c r="X44" s="116">
        <v>3</v>
      </c>
      <c r="Y44" s="116">
        <v>7</v>
      </c>
      <c r="Z44" s="116">
        <v>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7</v>
      </c>
      <c r="X45" s="116">
        <v>11</v>
      </c>
      <c r="Y45" s="116">
        <v>18</v>
      </c>
      <c r="Z45" s="116">
        <v>14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26</v>
      </c>
      <c r="X46" s="116">
        <v>33</v>
      </c>
      <c r="Y46" s="116">
        <v>36</v>
      </c>
      <c r="Z46" s="116">
        <v>41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52</v>
      </c>
      <c r="X47" s="116">
        <v>49</v>
      </c>
      <c r="Y47" s="116">
        <v>57</v>
      </c>
      <c r="Z47" s="116">
        <v>65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43</v>
      </c>
      <c r="X48" s="116">
        <v>46</v>
      </c>
      <c r="Y48" s="116">
        <v>46</v>
      </c>
      <c r="Z48" s="116">
        <v>73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Robe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55</v>
      </c>
      <c r="X49" s="116">
        <v>54</v>
      </c>
      <c r="Y49" s="116">
        <v>56</v>
      </c>
      <c r="Z49" s="116">
        <v>49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34</v>
      </c>
      <c r="X50" s="116">
        <v>28</v>
      </c>
      <c r="Y50" s="116">
        <v>39</v>
      </c>
      <c r="Z50" s="116">
        <v>46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43</v>
      </c>
      <c r="X51" s="116">
        <v>44</v>
      </c>
      <c r="Y51" s="116">
        <v>44</v>
      </c>
      <c r="Z51" s="116">
        <v>42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42</v>
      </c>
      <c r="X52" s="116">
        <v>58</v>
      </c>
      <c r="Y52" s="116">
        <v>73</v>
      </c>
      <c r="Z52" s="116">
        <v>58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49</v>
      </c>
      <c r="X53" s="116">
        <v>63</v>
      </c>
      <c r="Y53" s="116">
        <v>58</v>
      </c>
      <c r="Z53" s="116">
        <v>45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47</v>
      </c>
      <c r="X54" s="116">
        <v>57</v>
      </c>
      <c r="Y54" s="116">
        <v>69</v>
      </c>
      <c r="Z54" s="116">
        <v>54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45</v>
      </c>
      <c r="X55" s="116">
        <v>64</v>
      </c>
      <c r="Y55" s="116">
        <v>50</v>
      </c>
      <c r="Z55" s="116">
        <v>53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24</v>
      </c>
      <c r="X56" s="116">
        <v>29</v>
      </c>
      <c r="Y56" s="116">
        <v>47</v>
      </c>
      <c r="Z56" s="116">
        <v>39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12</v>
      </c>
      <c r="X57" s="116">
        <v>16</v>
      </c>
      <c r="Y57" s="116">
        <v>16</v>
      </c>
      <c r="Z57" s="116">
        <v>12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11</v>
      </c>
      <c r="X58" s="116">
        <v>10</v>
      </c>
      <c r="Y58" s="116">
        <v>14</v>
      </c>
      <c r="Z58" s="116">
        <v>14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6</v>
      </c>
      <c r="Y59" s="116">
        <v>1</v>
      </c>
      <c r="Z59" s="116">
        <v>6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508</v>
      </c>
      <c r="X61" s="116">
        <v>571</v>
      </c>
      <c r="Y61" s="116">
        <v>645</v>
      </c>
      <c r="Z61" s="116">
        <v>614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2</v>
      </c>
      <c r="X63" s="116">
        <v>5</v>
      </c>
      <c r="Y63" s="116">
        <v>11</v>
      </c>
      <c r="Z63" s="116">
        <v>14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Robe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14</v>
      </c>
      <c r="X64" s="116">
        <v>12</v>
      </c>
      <c r="Y64" s="116">
        <v>17</v>
      </c>
      <c r="Z64" s="116">
        <v>12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38</v>
      </c>
      <c r="X65" s="116">
        <v>39</v>
      </c>
      <c r="Y65" s="116">
        <v>27</v>
      </c>
      <c r="Z65" s="116">
        <v>39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42</v>
      </c>
      <c r="X66" s="116">
        <v>61</v>
      </c>
      <c r="Y66" s="116">
        <v>62</v>
      </c>
      <c r="Z66" s="116">
        <v>62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55</v>
      </c>
      <c r="X67" s="116">
        <v>44</v>
      </c>
      <c r="Y67" s="116">
        <v>53</v>
      </c>
      <c r="Z67" s="116">
        <v>59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49</v>
      </c>
      <c r="X68" s="116">
        <v>61</v>
      </c>
      <c r="Y68" s="116">
        <v>79</v>
      </c>
      <c r="Z68" s="116">
        <v>83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39</v>
      </c>
      <c r="X69" s="116">
        <v>40</v>
      </c>
      <c r="Y69" s="116">
        <v>35</v>
      </c>
      <c r="Z69" s="116">
        <v>44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46</v>
      </c>
      <c r="X70" s="116">
        <v>54</v>
      </c>
      <c r="Y70" s="116">
        <v>57</v>
      </c>
      <c r="Z70" s="116">
        <v>55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52</v>
      </c>
      <c r="X71" s="116">
        <v>46</v>
      </c>
      <c r="Y71" s="116">
        <v>42</v>
      </c>
      <c r="Z71" s="116">
        <v>47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50</v>
      </c>
      <c r="X72" s="116">
        <v>60</v>
      </c>
      <c r="Y72" s="116">
        <v>67</v>
      </c>
      <c r="Z72" s="116">
        <v>58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63</v>
      </c>
      <c r="X73" s="116">
        <v>58</v>
      </c>
      <c r="Y73" s="116">
        <v>64</v>
      </c>
      <c r="Z73" s="116">
        <v>62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38</v>
      </c>
      <c r="X74" s="116">
        <v>50</v>
      </c>
      <c r="Y74" s="116">
        <v>51</v>
      </c>
      <c r="Z74" s="116">
        <v>55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25</v>
      </c>
      <c r="X75" s="116">
        <v>39</v>
      </c>
      <c r="Y75" s="116">
        <v>49</v>
      </c>
      <c r="Z75" s="116">
        <v>40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14</v>
      </c>
      <c r="X76" s="116">
        <v>13</v>
      </c>
      <c r="Y76" s="116">
        <v>17</v>
      </c>
      <c r="Z76" s="116">
        <v>19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5</v>
      </c>
      <c r="X77" s="116">
        <v>7</v>
      </c>
      <c r="Y77" s="116">
        <v>11</v>
      </c>
      <c r="Z77" s="116">
        <v>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4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542</v>
      </c>
      <c r="X80" s="116">
        <v>591</v>
      </c>
      <c r="Y80" s="116">
        <v>647</v>
      </c>
      <c r="Z80" s="116">
        <v>662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Robe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43</v>
      </c>
      <c r="X83" s="116">
        <v>45</v>
      </c>
      <c r="Y83" s="116">
        <v>48</v>
      </c>
      <c r="Z83" s="116">
        <v>40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18</v>
      </c>
      <c r="X84" s="116">
        <v>18</v>
      </c>
      <c r="Y84" s="116">
        <v>29</v>
      </c>
      <c r="Z84" s="116">
        <v>16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1,276</v>
      </c>
      <c r="D85" s="98">
        <f t="shared" ref="D85:D90" si="4">AD4</f>
        <v>-1.5432098765432056E-2</v>
      </c>
      <c r="E85" s="99">
        <f t="shared" ref="E85:E90" si="5">AD4</f>
        <v>-1.5432098765432056E-2</v>
      </c>
      <c r="F85" s="98">
        <f t="shared" ref="F85:F90" si="6">AF4</f>
        <v>0.20377358490566033</v>
      </c>
      <c r="G85" s="99">
        <f t="shared" ref="G85:G90" si="7">AF4</f>
        <v>0.20377358490566033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49</v>
      </c>
      <c r="X85" s="116">
        <v>58</v>
      </c>
      <c r="Y85" s="116">
        <v>54</v>
      </c>
      <c r="Z85" s="116">
        <v>62</v>
      </c>
    </row>
    <row r="86" spans="1:30" ht="15" customHeight="1" x14ac:dyDescent="0.25">
      <c r="A86" s="100" t="s">
        <v>4</v>
      </c>
      <c r="B86" s="51"/>
      <c r="C86" s="101" t="str">
        <f t="shared" si="3"/>
        <v>618</v>
      </c>
      <c r="D86" s="98">
        <f t="shared" si="4"/>
        <v>-3.7383177570093462E-2</v>
      </c>
      <c r="E86" s="99">
        <f t="shared" si="5"/>
        <v>-3.7383177570093462E-2</v>
      </c>
      <c r="F86" s="98">
        <f t="shared" si="6"/>
        <v>0.13186813186813184</v>
      </c>
      <c r="G86" s="99">
        <f t="shared" si="7"/>
        <v>0.13186813186813184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14</v>
      </c>
      <c r="X86" s="116">
        <v>17</v>
      </c>
      <c r="Y86" s="116">
        <v>21</v>
      </c>
      <c r="Z86" s="116">
        <v>14</v>
      </c>
    </row>
    <row r="87" spans="1:30" ht="15" customHeight="1" x14ac:dyDescent="0.25">
      <c r="A87" s="100" t="s">
        <v>5</v>
      </c>
      <c r="B87" s="51"/>
      <c r="C87" s="101" t="str">
        <f t="shared" si="3"/>
        <v>661</v>
      </c>
      <c r="D87" s="98">
        <f t="shared" si="4"/>
        <v>1.5360983102918668E-2</v>
      </c>
      <c r="E87" s="99">
        <f t="shared" si="5"/>
        <v>1.5360983102918668E-2</v>
      </c>
      <c r="F87" s="98">
        <f t="shared" si="6"/>
        <v>0.291015625</v>
      </c>
      <c r="G87" s="99">
        <f t="shared" si="7"/>
        <v>0.291015625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8</v>
      </c>
      <c r="X87" s="116">
        <v>8</v>
      </c>
      <c r="Y87" s="116">
        <v>7</v>
      </c>
      <c r="Z87" s="116">
        <v>6</v>
      </c>
    </row>
    <row r="88" spans="1:30" ht="15" customHeight="1" x14ac:dyDescent="0.25">
      <c r="A88" s="51" t="s">
        <v>6</v>
      </c>
      <c r="B88" s="51"/>
      <c r="C88" s="101" t="str">
        <f t="shared" si="3"/>
        <v>848</v>
      </c>
      <c r="D88" s="98">
        <f t="shared" si="4"/>
        <v>-2.752293577981646E-2</v>
      </c>
      <c r="E88" s="99">
        <f t="shared" si="5"/>
        <v>-2.752293577981646E-2</v>
      </c>
      <c r="F88" s="98">
        <f t="shared" si="6"/>
        <v>0.2289855072463769</v>
      </c>
      <c r="G88" s="99">
        <f t="shared" si="7"/>
        <v>0.2289855072463769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9</v>
      </c>
      <c r="X88" s="116">
        <v>16</v>
      </c>
      <c r="Y88" s="116">
        <v>20</v>
      </c>
      <c r="Z88" s="116">
        <v>25</v>
      </c>
    </row>
    <row r="89" spans="1:30" ht="15" customHeight="1" x14ac:dyDescent="0.25">
      <c r="A89" s="51" t="s">
        <v>102</v>
      </c>
      <c r="B89" s="51"/>
      <c r="C89" s="101" t="str">
        <f t="shared" si="3"/>
        <v>$25,605</v>
      </c>
      <c r="D89" s="98">
        <f t="shared" si="4"/>
        <v>2.8591571361429313E-3</v>
      </c>
      <c r="E89" s="99">
        <f t="shared" si="5"/>
        <v>2.8591571361429313E-3</v>
      </c>
      <c r="F89" s="98">
        <f t="shared" si="6"/>
        <v>4.2084674009215783E-2</v>
      </c>
      <c r="G89" s="99">
        <f t="shared" si="7"/>
        <v>4.2084674009215783E-2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21</v>
      </c>
      <c r="X89" s="116">
        <v>22</v>
      </c>
      <c r="Y89" s="116">
        <v>20</v>
      </c>
      <c r="Z89" s="116">
        <v>27</v>
      </c>
    </row>
    <row r="90" spans="1:30" ht="15" customHeight="1" x14ac:dyDescent="0.25">
      <c r="A90" s="51" t="s">
        <v>7</v>
      </c>
      <c r="B90" s="51"/>
      <c r="C90" s="101" t="str">
        <f t="shared" si="3"/>
        <v>$39.3 mil</v>
      </c>
      <c r="D90" s="98">
        <f t="shared" si="4"/>
        <v>3.3725391947590166E-2</v>
      </c>
      <c r="E90" s="99">
        <f t="shared" si="5"/>
        <v>3.3725391947590166E-2</v>
      </c>
      <c r="F90" s="98">
        <f t="shared" si="6"/>
        <v>0.43840534096481543</v>
      </c>
      <c r="G90" s="99">
        <f t="shared" si="7"/>
        <v>0.43840534096481543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71</v>
      </c>
      <c r="X90" s="116">
        <v>77</v>
      </c>
      <c r="Y90" s="116">
        <v>79</v>
      </c>
      <c r="Z90" s="116">
        <v>80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366</v>
      </c>
      <c r="X91" s="116">
        <v>395</v>
      </c>
      <c r="Y91" s="116">
        <v>447</v>
      </c>
      <c r="Z91" s="116">
        <v>429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22</v>
      </c>
      <c r="X93" s="116">
        <v>27</v>
      </c>
      <c r="Y93" s="116">
        <v>32</v>
      </c>
      <c r="Z93" s="116">
        <v>30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46</v>
      </c>
      <c r="X94" s="116">
        <v>43</v>
      </c>
      <c r="Y94" s="116">
        <v>47</v>
      </c>
      <c r="Z94" s="116">
        <v>58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9</v>
      </c>
      <c r="X95" s="116">
        <v>7</v>
      </c>
      <c r="Y95" s="116">
        <v>10</v>
      </c>
      <c r="Z95" s="116">
        <v>14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46</v>
      </c>
      <c r="X96" s="116">
        <v>60</v>
      </c>
      <c r="Y96" s="116">
        <v>66</v>
      </c>
      <c r="Z96" s="116">
        <v>68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47</v>
      </c>
      <c r="X97" s="116">
        <v>54</v>
      </c>
      <c r="Y97" s="116">
        <v>46</v>
      </c>
      <c r="Z97" s="116">
        <v>46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40</v>
      </c>
      <c r="X98" s="116">
        <v>40</v>
      </c>
      <c r="Y98" s="116">
        <v>40</v>
      </c>
      <c r="Z98" s="116">
        <v>32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6</v>
      </c>
      <c r="X99" s="116">
        <v>6</v>
      </c>
      <c r="Y99" s="116">
        <v>5</v>
      </c>
      <c r="Z99" s="116">
        <v>9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32</v>
      </c>
      <c r="X100" s="116">
        <v>40</v>
      </c>
      <c r="Y100" s="116">
        <v>49</v>
      </c>
      <c r="Z100" s="116">
        <v>53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341</v>
      </c>
      <c r="X101" s="116">
        <v>381</v>
      </c>
      <c r="Y101" s="116">
        <v>427</v>
      </c>
      <c r="Z101" s="116">
        <v>420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700</v>
      </c>
      <c r="X104" s="116">
        <v>812</v>
      </c>
      <c r="Y104" s="116">
        <v>867</v>
      </c>
      <c r="Z104" s="116">
        <v>875</v>
      </c>
      <c r="AB104" s="113" t="str">
        <f>TEXT(Z104,"###,###")</f>
        <v>875</v>
      </c>
      <c r="AD104" s="134">
        <f>Z104/($Z$4)*100</f>
        <v>68.573667711598745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99</v>
      </c>
      <c r="X105" s="116">
        <v>107</v>
      </c>
      <c r="Y105" s="116">
        <v>134</v>
      </c>
      <c r="Z105" s="116">
        <v>140</v>
      </c>
      <c r="AB105" s="113" t="str">
        <f>TEXT(Z105,"###,###")</f>
        <v>140</v>
      </c>
      <c r="AD105" s="134">
        <f>Z105/($Z$4)*100</f>
        <v>10.9717868338558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799</v>
      </c>
      <c r="X106" s="124">
        <v>919</v>
      </c>
      <c r="Y106" s="124">
        <v>1001</v>
      </c>
      <c r="Z106" s="124">
        <v>1015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249</v>
      </c>
      <c r="X108" s="116">
        <v>279</v>
      </c>
      <c r="Y108" s="116">
        <v>352</v>
      </c>
      <c r="Z108" s="116">
        <v>291</v>
      </c>
      <c r="AB108" s="113" t="str">
        <f>TEXT(Z108,"###,###")</f>
        <v>291</v>
      </c>
      <c r="AD108" s="134">
        <f>Z108/($Z$4)*100</f>
        <v>22.805642633228839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258</v>
      </c>
      <c r="X109" s="116">
        <v>280</v>
      </c>
      <c r="Y109" s="116">
        <v>293</v>
      </c>
      <c r="Z109" s="116">
        <v>286</v>
      </c>
      <c r="AB109" s="113" t="str">
        <f>TEXT(Z109,"###,###")</f>
        <v>286</v>
      </c>
      <c r="AD109" s="134">
        <f>Z109/($Z$4)*100</f>
        <v>22.413793103448278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135</v>
      </c>
      <c r="X110" s="116">
        <v>208</v>
      </c>
      <c r="Y110" s="116">
        <v>167</v>
      </c>
      <c r="Z110" s="116">
        <v>257</v>
      </c>
      <c r="AB110" s="113" t="str">
        <f>TEXT(Z110,"###,###")</f>
        <v>257</v>
      </c>
      <c r="AD110" s="134">
        <f>Z110/($Z$4)*100</f>
        <v>20.141065830721004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160</v>
      </c>
      <c r="X111" s="116">
        <v>152</v>
      </c>
      <c r="Y111" s="116">
        <v>180</v>
      </c>
      <c r="Z111" s="116">
        <v>177</v>
      </c>
      <c r="AB111" s="113" t="str">
        <f>TEXT(Z111,"###,###")</f>
        <v>177</v>
      </c>
      <c r="AD111" s="134">
        <f>Z111/($Z$4)*100</f>
        <v>13.871473354231975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1049</v>
      </c>
      <c r="X112" s="116">
        <v>1162</v>
      </c>
      <c r="Y112" s="116">
        <v>1292</v>
      </c>
      <c r="Z112" s="116">
        <v>1278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40.81</v>
      </c>
      <c r="W118" s="135">
        <v>43.9</v>
      </c>
      <c r="X118" s="135">
        <v>45.24</v>
      </c>
      <c r="Y118" s="135">
        <v>45.85</v>
      </c>
      <c r="Z118" s="135">
        <v>44.68</v>
      </c>
      <c r="AB118" s="113" t="str">
        <f>TEXT(Z118,"##.0")</f>
        <v>44.7</v>
      </c>
    </row>
    <row r="120" spans="19:32" x14ac:dyDescent="0.25">
      <c r="S120" s="105" t="s">
        <v>104</v>
      </c>
      <c r="T120" s="116"/>
      <c r="U120" s="116"/>
      <c r="V120" s="116">
        <v>399</v>
      </c>
      <c r="W120" s="116">
        <v>439</v>
      </c>
      <c r="X120" s="116">
        <v>474</v>
      </c>
      <c r="Y120" s="116">
        <v>526</v>
      </c>
      <c r="Z120" s="116">
        <v>543</v>
      </c>
      <c r="AB120" s="113" t="str">
        <f>TEXT(Z120,"###,###")</f>
        <v>543</v>
      </c>
    </row>
    <row r="121" spans="19:32" x14ac:dyDescent="0.25">
      <c r="S121" s="105" t="s">
        <v>105</v>
      </c>
      <c r="T121" s="116"/>
      <c r="U121" s="116"/>
      <c r="V121" s="116">
        <v>165</v>
      </c>
      <c r="W121" s="116">
        <v>152</v>
      </c>
      <c r="X121" s="116">
        <v>191</v>
      </c>
      <c r="Y121" s="116">
        <v>218</v>
      </c>
      <c r="Z121" s="116">
        <v>189</v>
      </c>
      <c r="AB121" s="113" t="str">
        <f>TEXT(Z121,"###,###")</f>
        <v>189</v>
      </c>
    </row>
    <row r="122" spans="19:32" x14ac:dyDescent="0.25">
      <c r="S122" s="105" t="s">
        <v>106</v>
      </c>
      <c r="T122" s="116"/>
      <c r="U122" s="116"/>
      <c r="V122" s="116">
        <v>124</v>
      </c>
      <c r="W122" s="116">
        <v>126</v>
      </c>
      <c r="X122" s="116">
        <v>111</v>
      </c>
      <c r="Y122" s="116">
        <v>127</v>
      </c>
      <c r="Z122" s="116">
        <v>115</v>
      </c>
      <c r="AB122" s="113" t="str">
        <f>TEXT(Z122,"###,###")</f>
        <v>115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523</v>
      </c>
      <c r="W124" s="116">
        <v>565</v>
      </c>
      <c r="X124" s="116">
        <v>585</v>
      </c>
      <c r="Y124" s="116">
        <v>653</v>
      </c>
      <c r="Z124" s="116">
        <v>658</v>
      </c>
      <c r="AB124" s="113" t="str">
        <f>TEXT(Z124,"###,###")</f>
        <v>658</v>
      </c>
      <c r="AD124" s="131">
        <f>Z124/$Z$7*100</f>
        <v>77.594339622641513</v>
      </c>
    </row>
    <row r="125" spans="19:32" x14ac:dyDescent="0.25">
      <c r="S125" s="105" t="s">
        <v>108</v>
      </c>
      <c r="T125" s="116"/>
      <c r="U125" s="116"/>
      <c r="V125" s="116">
        <v>289</v>
      </c>
      <c r="W125" s="116">
        <v>278</v>
      </c>
      <c r="X125" s="116">
        <v>302</v>
      </c>
      <c r="Y125" s="116">
        <v>345</v>
      </c>
      <c r="Z125" s="116">
        <v>304</v>
      </c>
      <c r="AB125" s="113" t="str">
        <f>TEXT(Z125,"###,###")</f>
        <v>304</v>
      </c>
      <c r="AD125" s="131">
        <f>Z125/$Z$7*100</f>
        <v>35.849056603773583</v>
      </c>
    </row>
    <row r="127" spans="19:32" x14ac:dyDescent="0.25">
      <c r="S127" s="105" t="s">
        <v>109</v>
      </c>
      <c r="T127" s="116"/>
      <c r="U127" s="116"/>
      <c r="V127" s="116">
        <v>360</v>
      </c>
      <c r="W127" s="116">
        <v>368</v>
      </c>
      <c r="X127" s="116">
        <v>395</v>
      </c>
      <c r="Y127" s="116">
        <v>449</v>
      </c>
      <c r="Z127" s="116">
        <v>430</v>
      </c>
      <c r="AB127" s="113" t="str">
        <f>TEXT(Z127,"###,###")</f>
        <v>430</v>
      </c>
      <c r="AD127" s="131">
        <f>Z127/$Z$7*100</f>
        <v>50.70754716981132</v>
      </c>
    </row>
    <row r="128" spans="19:32" x14ac:dyDescent="0.25">
      <c r="S128" s="105" t="s">
        <v>110</v>
      </c>
      <c r="T128" s="116"/>
      <c r="U128" s="116"/>
      <c r="V128" s="116">
        <v>334</v>
      </c>
      <c r="W128" s="116">
        <v>344</v>
      </c>
      <c r="X128" s="116">
        <v>381</v>
      </c>
      <c r="Y128" s="116">
        <v>424</v>
      </c>
      <c r="Z128" s="116">
        <v>420</v>
      </c>
      <c r="AB128" s="113" t="str">
        <f>TEXT(Z128,"###,###")</f>
        <v>420</v>
      </c>
      <c r="AD128" s="131">
        <f>Z128/$Z$7*100</f>
        <v>49.528301886792455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AC81806-ADF6-4077-908D-56090D513F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F5B5AAD3-57BE-4EBE-9D0F-E9E2BD9391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5A7234BD-10AE-4D4F-BDCF-A016976046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D7314030-0CD9-4499-9EE8-14B1617B06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1897A-79EE-4D9B-B3A6-52D42CE5F46A}">
  <sheetPr codeName="Sheet11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Roxby Downs</v>
      </c>
      <c r="T1" s="103"/>
      <c r="U1" s="103"/>
      <c r="V1" s="103"/>
      <c r="W1" s="103"/>
      <c r="X1" s="103"/>
      <c r="Y1" s="104" t="str">
        <f>Y3</f>
        <v>10.53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168</v>
      </c>
      <c r="Y3" s="109" t="s">
        <v>250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10.53 Roxby Downs,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3391</v>
      </c>
      <c r="W4" s="112">
        <v>3403</v>
      </c>
      <c r="X4" s="112">
        <v>3885</v>
      </c>
      <c r="Y4" s="112">
        <v>3933</v>
      </c>
      <c r="Z4" s="112">
        <v>3920</v>
      </c>
      <c r="AB4" s="113" t="str">
        <f>TEXT(Z4,"###,###")</f>
        <v>3,920</v>
      </c>
      <c r="AD4" s="114">
        <f>Z4/Y4-1</f>
        <v>-3.305364861428961E-3</v>
      </c>
      <c r="AF4" s="114">
        <f>Z4/V4-1</f>
        <v>0.1560011795930405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1902</v>
      </c>
      <c r="W5" s="112">
        <v>2013</v>
      </c>
      <c r="X5" s="112">
        <v>2208</v>
      </c>
      <c r="Y5" s="112">
        <v>2182</v>
      </c>
      <c r="Z5" s="112">
        <v>2179</v>
      </c>
      <c r="AB5" s="113" t="str">
        <f>TEXT(Z5,"###,###")</f>
        <v>2,179</v>
      </c>
      <c r="AD5" s="114">
        <f t="shared" ref="AD5:AD9" si="0">Z5/Y5-1</f>
        <v>-1.374885426214445E-3</v>
      </c>
      <c r="AF5" s="114">
        <f t="shared" ref="AF5:AF9" si="1">Z5/V5-1</f>
        <v>0.14563617245005256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1489</v>
      </c>
      <c r="W6" s="112">
        <v>1389</v>
      </c>
      <c r="X6" s="112">
        <v>1677</v>
      </c>
      <c r="Y6" s="112">
        <v>1751</v>
      </c>
      <c r="Z6" s="112">
        <v>1741</v>
      </c>
      <c r="AB6" s="113" t="str">
        <f>TEXT(Z6,"###,###")</f>
        <v>1,741</v>
      </c>
      <c r="AD6" s="114">
        <f t="shared" si="0"/>
        <v>-5.7110222729868099E-3</v>
      </c>
      <c r="AF6" s="114">
        <f t="shared" si="1"/>
        <v>0.16924110141034254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2515</v>
      </c>
      <c r="W7" s="112">
        <v>2394</v>
      </c>
      <c r="X7" s="112">
        <v>2566</v>
      </c>
      <c r="Y7" s="112">
        <v>2691</v>
      </c>
      <c r="Z7" s="112">
        <v>2716</v>
      </c>
      <c r="AB7" s="113" t="str">
        <f>TEXT(Z7,"###,###")</f>
        <v>2,716</v>
      </c>
      <c r="AD7" s="114">
        <f t="shared" si="0"/>
        <v>9.2902266815311219E-3</v>
      </c>
      <c r="AF7" s="114">
        <f t="shared" si="1"/>
        <v>7.9920477137176871E-2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3,920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2,716</v>
      </c>
      <c r="P8" s="69"/>
      <c r="S8" s="111" t="s">
        <v>87</v>
      </c>
      <c r="T8" s="112"/>
      <c r="U8" s="112"/>
      <c r="V8" s="112">
        <v>78246.37</v>
      </c>
      <c r="W8" s="112">
        <v>77783.5</v>
      </c>
      <c r="X8" s="112">
        <v>73293.399999999994</v>
      </c>
      <c r="Y8" s="112">
        <v>81214.14</v>
      </c>
      <c r="Z8" s="112">
        <v>84850.5</v>
      </c>
      <c r="AB8" s="113" t="str">
        <f>TEXT(Z8,"$###,###")</f>
        <v>$84,851</v>
      </c>
      <c r="AD8" s="114">
        <f t="shared" si="0"/>
        <v>4.4774961601514285E-2</v>
      </c>
      <c r="AF8" s="114">
        <f t="shared" si="1"/>
        <v>8.4401742854013584E-2</v>
      </c>
    </row>
    <row r="9" spans="1:32" x14ac:dyDescent="0.25">
      <c r="A9" s="32" t="s">
        <v>15</v>
      </c>
      <c r="B9" s="73"/>
      <c r="C9" s="74"/>
      <c r="D9" s="75">
        <f>AD104</f>
        <v>88.367346938775512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57.400589101620028</v>
      </c>
      <c r="P9" s="76" t="s">
        <v>88</v>
      </c>
      <c r="S9" s="111" t="s">
        <v>7</v>
      </c>
      <c r="T9" s="112"/>
      <c r="U9" s="112"/>
      <c r="V9" s="112">
        <v>238362336</v>
      </c>
      <c r="W9" s="112">
        <v>212819475</v>
      </c>
      <c r="X9" s="112">
        <v>224915981</v>
      </c>
      <c r="Y9" s="112">
        <v>255570438</v>
      </c>
      <c r="Z9" s="112">
        <v>265434313</v>
      </c>
      <c r="AB9" s="113" t="str">
        <f>TEXT(Z9/1000000,"$#,###.0")&amp;" mil"</f>
        <v>$265.4 mil</v>
      </c>
      <c r="AD9" s="114">
        <f t="shared" si="0"/>
        <v>3.8595524103613332E-2</v>
      </c>
      <c r="AF9" s="114">
        <f t="shared" si="1"/>
        <v>0.11357489381208286</v>
      </c>
    </row>
    <row r="10" spans="1:32" x14ac:dyDescent="0.25">
      <c r="A10" s="32" t="s">
        <v>18</v>
      </c>
      <c r="B10" s="73"/>
      <c r="C10" s="74"/>
      <c r="D10" s="75">
        <f>AD105</f>
        <v>8.3673469387755102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42.636229749631809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98.969072164948457</v>
      </c>
      <c r="P11" s="76" t="s">
        <v>88</v>
      </c>
      <c r="S11" s="111" t="s">
        <v>30</v>
      </c>
      <c r="T11" s="116"/>
      <c r="U11" s="116"/>
      <c r="V11" s="116">
        <v>3276</v>
      </c>
      <c r="W11" s="116">
        <v>3281</v>
      </c>
      <c r="X11" s="116">
        <v>3708</v>
      </c>
      <c r="Y11" s="116">
        <v>3793</v>
      </c>
      <c r="Z11" s="116">
        <v>3757</v>
      </c>
    </row>
    <row r="12" spans="1:32" ht="28.5" customHeight="1" x14ac:dyDescent="0.25">
      <c r="A12" s="32" t="s">
        <v>20</v>
      </c>
      <c r="B12" s="74"/>
      <c r="C12" s="74"/>
      <c r="D12" s="75">
        <f>AD108</f>
        <v>5.9438775510204076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6.0382916053019144</v>
      </c>
      <c r="P12" s="76" t="s">
        <v>88</v>
      </c>
      <c r="S12" s="111" t="s">
        <v>31</v>
      </c>
      <c r="T12" s="116"/>
      <c r="U12" s="116"/>
      <c r="V12" s="116">
        <v>120</v>
      </c>
      <c r="W12" s="116">
        <v>119</v>
      </c>
      <c r="X12" s="116">
        <v>177</v>
      </c>
      <c r="Y12" s="116">
        <v>143</v>
      </c>
      <c r="Z12" s="116">
        <v>163</v>
      </c>
    </row>
    <row r="13" spans="1:32" ht="15" customHeight="1" x14ac:dyDescent="0.25">
      <c r="A13" s="32" t="s">
        <v>21</v>
      </c>
      <c r="B13" s="74"/>
      <c r="C13" s="74"/>
      <c r="D13" s="75">
        <f>AD109</f>
        <v>7.0153061224489788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37.6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22.01530612244898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15.463917525773196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61.989795918367349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84.536082474226802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28</v>
      </c>
      <c r="Z15" s="116">
        <v>32</v>
      </c>
      <c r="AB15" s="121">
        <f t="shared" ref="AB15:AB34" si="2">IF(Z15="np",0,Z15/$Z$34)</f>
        <v>8.1611833715888801E-3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851</v>
      </c>
      <c r="Z16" s="116">
        <v>903</v>
      </c>
      <c r="AB16" s="121">
        <f t="shared" si="2"/>
        <v>0.23029839326702373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229</v>
      </c>
      <c r="Z17" s="116">
        <v>324</v>
      </c>
      <c r="AB17" s="121">
        <f t="shared" si="2"/>
        <v>8.2631981637337412E-2</v>
      </c>
    </row>
    <row r="18" spans="1:28" x14ac:dyDescent="0.25">
      <c r="A18" s="65" t="str">
        <f>$S$1&amp;" ("&amp;$V$2&amp;" to "&amp;$Z$2&amp;")"</f>
        <v>Roxby Downs (2014-15 to 2018-19)</v>
      </c>
      <c r="B18" s="65"/>
      <c r="C18" s="65"/>
      <c r="D18" s="65"/>
      <c r="E18" s="65"/>
      <c r="F18" s="65"/>
      <c r="G18" s="65" t="str">
        <f>$S$1&amp;" ("&amp;$V$2&amp;" to "&amp;$Z$2&amp;")"</f>
        <v>Roxby Downs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150</v>
      </c>
      <c r="Z18" s="116">
        <v>141</v>
      </c>
      <c r="AB18" s="121">
        <f t="shared" si="2"/>
        <v>3.5960214231063506E-2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535</v>
      </c>
      <c r="Z19" s="116">
        <v>483</v>
      </c>
      <c r="AB19" s="121">
        <f t="shared" si="2"/>
        <v>0.12318286151491967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63</v>
      </c>
      <c r="Z20" s="116">
        <v>76</v>
      </c>
      <c r="AB20" s="121">
        <f t="shared" si="2"/>
        <v>1.9382810507523589E-2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243</v>
      </c>
      <c r="Z21" s="116">
        <v>229</v>
      </c>
      <c r="AB21" s="121">
        <f t="shared" si="2"/>
        <v>5.8403468502932925E-2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327</v>
      </c>
      <c r="Z22" s="116">
        <v>290</v>
      </c>
      <c r="AB22" s="121">
        <f t="shared" si="2"/>
        <v>7.3960724305024234E-2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70</v>
      </c>
      <c r="Z23" s="116">
        <v>88</v>
      </c>
      <c r="AB23" s="121">
        <f t="shared" si="2"/>
        <v>2.2443254271869422E-2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</v>
      </c>
      <c r="Z24" s="116">
        <v>7</v>
      </c>
      <c r="AB24" s="121">
        <f t="shared" si="2"/>
        <v>1.7852588625350675E-3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32</v>
      </c>
      <c r="Z25" s="116">
        <v>71</v>
      </c>
      <c r="AB25" s="121">
        <f t="shared" si="2"/>
        <v>1.8107625605712829E-2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85</v>
      </c>
      <c r="Z26" s="116">
        <v>32</v>
      </c>
      <c r="AB26" s="121">
        <f t="shared" si="2"/>
        <v>8.1611833715888801E-3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83</v>
      </c>
      <c r="Z27" s="116">
        <v>93</v>
      </c>
      <c r="AB27" s="121">
        <f t="shared" si="2"/>
        <v>2.3718439173680182E-2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677</v>
      </c>
      <c r="Z28" s="116">
        <v>603</v>
      </c>
      <c r="AB28" s="121">
        <f t="shared" si="2"/>
        <v>0.15378729915837797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48</v>
      </c>
      <c r="Z29" s="116">
        <v>46</v>
      </c>
      <c r="AB29" s="121">
        <f t="shared" si="2"/>
        <v>1.1731701096659015E-2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230</v>
      </c>
      <c r="Z30" s="116">
        <v>229</v>
      </c>
      <c r="AB30" s="121">
        <f t="shared" si="2"/>
        <v>5.8403468502932925E-2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125</v>
      </c>
      <c r="Z31" s="116">
        <v>125</v>
      </c>
      <c r="AB31" s="121">
        <f t="shared" si="2"/>
        <v>3.1879622545269062E-2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9</v>
      </c>
      <c r="Z32" s="116">
        <v>11</v>
      </c>
      <c r="AB32" s="121">
        <f t="shared" si="2"/>
        <v>2.8054067839836778E-3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76</v>
      </c>
      <c r="Z33" s="116">
        <v>90</v>
      </c>
      <c r="AB33" s="121">
        <f t="shared" si="2"/>
        <v>2.2953328232593728E-2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3935</v>
      </c>
      <c r="Z34" s="124">
        <v>3921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2296</v>
      </c>
      <c r="AB37" s="136">
        <f>Z37/Z40*100</f>
        <v>84.536082474226802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420</v>
      </c>
      <c r="AB38" s="136">
        <f>Z38/Z40*100</f>
        <v>15.463917525773196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2716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3</v>
      </c>
      <c r="Y44" s="116">
        <v>7</v>
      </c>
      <c r="Z44" s="116">
        <v>6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28</v>
      </c>
      <c r="X45" s="116">
        <v>35</v>
      </c>
      <c r="Y45" s="116">
        <v>44</v>
      </c>
      <c r="Z45" s="116">
        <v>27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97</v>
      </c>
      <c r="X46" s="116">
        <v>90</v>
      </c>
      <c r="Y46" s="116">
        <v>97</v>
      </c>
      <c r="Z46" s="116">
        <v>103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176</v>
      </c>
      <c r="X47" s="116">
        <v>230</v>
      </c>
      <c r="Y47" s="116">
        <v>194</v>
      </c>
      <c r="Z47" s="116">
        <v>188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315</v>
      </c>
      <c r="X48" s="116">
        <v>348</v>
      </c>
      <c r="Y48" s="116">
        <v>371</v>
      </c>
      <c r="Z48" s="116">
        <v>332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Roxby Downs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339</v>
      </c>
      <c r="X49" s="116">
        <v>352</v>
      </c>
      <c r="Y49" s="116">
        <v>325</v>
      </c>
      <c r="Z49" s="116">
        <v>307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253</v>
      </c>
      <c r="X50" s="116">
        <v>315</v>
      </c>
      <c r="Y50" s="116">
        <v>269</v>
      </c>
      <c r="Z50" s="116">
        <v>318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232</v>
      </c>
      <c r="X51" s="116">
        <v>230</v>
      </c>
      <c r="Y51" s="116">
        <v>232</v>
      </c>
      <c r="Z51" s="116">
        <v>255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203</v>
      </c>
      <c r="X52" s="116">
        <v>210</v>
      </c>
      <c r="Y52" s="116">
        <v>211</v>
      </c>
      <c r="Z52" s="116">
        <v>192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154</v>
      </c>
      <c r="X53" s="116">
        <v>151</v>
      </c>
      <c r="Y53" s="116">
        <v>152</v>
      </c>
      <c r="Z53" s="116">
        <v>173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148</v>
      </c>
      <c r="X54" s="116">
        <v>156</v>
      </c>
      <c r="Y54" s="116">
        <v>180</v>
      </c>
      <c r="Z54" s="116">
        <v>164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58</v>
      </c>
      <c r="X55" s="116">
        <v>61</v>
      </c>
      <c r="Y55" s="116">
        <v>67</v>
      </c>
      <c r="Z55" s="116">
        <v>71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22</v>
      </c>
      <c r="X56" s="116">
        <v>26</v>
      </c>
      <c r="Y56" s="116">
        <v>31</v>
      </c>
      <c r="Z56" s="116">
        <v>31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0</v>
      </c>
      <c r="X57" s="116">
        <v>4</v>
      </c>
      <c r="Y57" s="116">
        <v>9</v>
      </c>
      <c r="Z57" s="116">
        <v>9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2015</v>
      </c>
      <c r="X61" s="116">
        <v>2208</v>
      </c>
      <c r="Y61" s="116">
        <v>2183</v>
      </c>
      <c r="Z61" s="116">
        <v>2179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5</v>
      </c>
      <c r="Y63" s="116">
        <v>1</v>
      </c>
      <c r="Z63" s="116">
        <v>3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Roxby Downs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25</v>
      </c>
      <c r="X64" s="116">
        <v>39</v>
      </c>
      <c r="Y64" s="116">
        <v>48</v>
      </c>
      <c r="Z64" s="116">
        <v>36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75</v>
      </c>
      <c r="X65" s="116">
        <v>73</v>
      </c>
      <c r="Y65" s="116">
        <v>76</v>
      </c>
      <c r="Z65" s="116">
        <v>70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173</v>
      </c>
      <c r="X66" s="116">
        <v>219</v>
      </c>
      <c r="Y66" s="116">
        <v>171</v>
      </c>
      <c r="Z66" s="116">
        <v>164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220</v>
      </c>
      <c r="X67" s="116">
        <v>255</v>
      </c>
      <c r="Y67" s="116">
        <v>299</v>
      </c>
      <c r="Z67" s="116">
        <v>304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239</v>
      </c>
      <c r="X68" s="116">
        <v>311</v>
      </c>
      <c r="Y68" s="116">
        <v>297</v>
      </c>
      <c r="Z68" s="116">
        <v>316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186</v>
      </c>
      <c r="X69" s="116">
        <v>220</v>
      </c>
      <c r="Y69" s="116">
        <v>267</v>
      </c>
      <c r="Z69" s="116">
        <v>252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126</v>
      </c>
      <c r="X70" s="116">
        <v>161</v>
      </c>
      <c r="Y70" s="116">
        <v>145</v>
      </c>
      <c r="Z70" s="116">
        <v>188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135</v>
      </c>
      <c r="X71" s="116">
        <v>134</v>
      </c>
      <c r="Y71" s="116">
        <v>142</v>
      </c>
      <c r="Z71" s="116">
        <v>137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106</v>
      </c>
      <c r="X72" s="116">
        <v>117</v>
      </c>
      <c r="Y72" s="116">
        <v>133</v>
      </c>
      <c r="Z72" s="116">
        <v>120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78</v>
      </c>
      <c r="X73" s="116">
        <v>93</v>
      </c>
      <c r="Y73" s="116">
        <v>127</v>
      </c>
      <c r="Z73" s="116">
        <v>107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21</v>
      </c>
      <c r="X74" s="116">
        <v>45</v>
      </c>
      <c r="Y74" s="116">
        <v>34</v>
      </c>
      <c r="Z74" s="116">
        <v>36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5</v>
      </c>
      <c r="X75" s="116">
        <v>9</v>
      </c>
      <c r="Y75" s="116">
        <v>11</v>
      </c>
      <c r="Z75" s="116">
        <v>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1393</v>
      </c>
      <c r="X80" s="116">
        <v>1677</v>
      </c>
      <c r="Y80" s="116">
        <v>1752</v>
      </c>
      <c r="Z80" s="116">
        <v>1742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Roxby Downs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95</v>
      </c>
      <c r="X83" s="116">
        <v>100</v>
      </c>
      <c r="Y83" s="116">
        <v>115</v>
      </c>
      <c r="Z83" s="116">
        <v>95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153</v>
      </c>
      <c r="X84" s="116">
        <v>124</v>
      </c>
      <c r="Y84" s="116">
        <v>109</v>
      </c>
      <c r="Z84" s="116">
        <v>123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3,920</v>
      </c>
      <c r="D85" s="98">
        <f t="shared" ref="D85:D90" si="4">AD4</f>
        <v>-3.305364861428961E-3</v>
      </c>
      <c r="E85" s="99">
        <f t="shared" ref="E85:E90" si="5">AD4</f>
        <v>-3.305364861428961E-3</v>
      </c>
      <c r="F85" s="98">
        <f t="shared" ref="F85:F90" si="6">AF4</f>
        <v>0.1560011795930405</v>
      </c>
      <c r="G85" s="99">
        <f t="shared" ref="G85:G90" si="7">AF4</f>
        <v>0.1560011795930405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481</v>
      </c>
      <c r="X85" s="116">
        <v>539</v>
      </c>
      <c r="Y85" s="116">
        <v>563</v>
      </c>
      <c r="Z85" s="116">
        <v>538</v>
      </c>
    </row>
    <row r="86" spans="1:30" ht="15" customHeight="1" x14ac:dyDescent="0.25">
      <c r="A86" s="100" t="s">
        <v>4</v>
      </c>
      <c r="B86" s="51"/>
      <c r="C86" s="101" t="str">
        <f t="shared" si="3"/>
        <v>2,179</v>
      </c>
      <c r="D86" s="98">
        <f t="shared" si="4"/>
        <v>-1.374885426214445E-3</v>
      </c>
      <c r="E86" s="99">
        <f t="shared" si="5"/>
        <v>-1.374885426214445E-3</v>
      </c>
      <c r="F86" s="98">
        <f t="shared" si="6"/>
        <v>0.14563617245005256</v>
      </c>
      <c r="G86" s="99">
        <f t="shared" si="7"/>
        <v>0.14563617245005256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24</v>
      </c>
      <c r="X86" s="116">
        <v>27</v>
      </c>
      <c r="Y86" s="116">
        <v>24</v>
      </c>
      <c r="Z86" s="116">
        <v>28</v>
      </c>
    </row>
    <row r="87" spans="1:30" ht="15" customHeight="1" x14ac:dyDescent="0.25">
      <c r="A87" s="100" t="s">
        <v>5</v>
      </c>
      <c r="B87" s="51"/>
      <c r="C87" s="101" t="str">
        <f t="shared" si="3"/>
        <v>1,741</v>
      </c>
      <c r="D87" s="98">
        <f t="shared" si="4"/>
        <v>-5.7110222729868099E-3</v>
      </c>
      <c r="E87" s="99">
        <f t="shared" si="5"/>
        <v>-5.7110222729868099E-3</v>
      </c>
      <c r="F87" s="98">
        <f t="shared" si="6"/>
        <v>0.16924110141034254</v>
      </c>
      <c r="G87" s="99">
        <f t="shared" si="7"/>
        <v>0.16924110141034254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21</v>
      </c>
      <c r="X87" s="116">
        <v>22</v>
      </c>
      <c r="Y87" s="116">
        <v>27</v>
      </c>
      <c r="Z87" s="116">
        <v>19</v>
      </c>
    </row>
    <row r="88" spans="1:30" ht="15" customHeight="1" x14ac:dyDescent="0.25">
      <c r="A88" s="51" t="s">
        <v>6</v>
      </c>
      <c r="B88" s="51"/>
      <c r="C88" s="101" t="str">
        <f t="shared" si="3"/>
        <v>2,716</v>
      </c>
      <c r="D88" s="98">
        <f t="shared" si="4"/>
        <v>9.2902266815311219E-3</v>
      </c>
      <c r="E88" s="99">
        <f t="shared" si="5"/>
        <v>9.2902266815311219E-3</v>
      </c>
      <c r="F88" s="98">
        <f t="shared" si="6"/>
        <v>7.9920477137176871E-2</v>
      </c>
      <c r="G88" s="99">
        <f t="shared" si="7"/>
        <v>7.9920477137176871E-2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22</v>
      </c>
      <c r="X88" s="116">
        <v>26</v>
      </c>
      <c r="Y88" s="116">
        <v>28</v>
      </c>
      <c r="Z88" s="116">
        <v>27</v>
      </c>
    </row>
    <row r="89" spans="1:30" ht="15" customHeight="1" x14ac:dyDescent="0.25">
      <c r="A89" s="51" t="s">
        <v>102</v>
      </c>
      <c r="B89" s="51"/>
      <c r="C89" s="101" t="str">
        <f t="shared" si="3"/>
        <v>$84,851</v>
      </c>
      <c r="D89" s="98">
        <f t="shared" si="4"/>
        <v>4.4774961601514285E-2</v>
      </c>
      <c r="E89" s="99">
        <f t="shared" si="5"/>
        <v>4.4774961601514285E-2</v>
      </c>
      <c r="F89" s="98">
        <f t="shared" si="6"/>
        <v>8.4401742854013584E-2</v>
      </c>
      <c r="G89" s="99">
        <f t="shared" si="7"/>
        <v>8.4401742854013584E-2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311</v>
      </c>
      <c r="X89" s="116">
        <v>366</v>
      </c>
      <c r="Y89" s="116">
        <v>401</v>
      </c>
      <c r="Z89" s="116">
        <v>413</v>
      </c>
    </row>
    <row r="90" spans="1:30" ht="15" customHeight="1" x14ac:dyDescent="0.25">
      <c r="A90" s="51" t="s">
        <v>7</v>
      </c>
      <c r="B90" s="51"/>
      <c r="C90" s="101" t="str">
        <f t="shared" si="3"/>
        <v>$265.4 mil</v>
      </c>
      <c r="D90" s="98">
        <f t="shared" si="4"/>
        <v>3.8595524103613332E-2</v>
      </c>
      <c r="E90" s="99">
        <f t="shared" si="5"/>
        <v>3.8595524103613332E-2</v>
      </c>
      <c r="F90" s="98">
        <f t="shared" si="6"/>
        <v>0.11357489381208286</v>
      </c>
      <c r="G90" s="99">
        <f t="shared" si="7"/>
        <v>0.11357489381208286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169</v>
      </c>
      <c r="X90" s="116">
        <v>172</v>
      </c>
      <c r="Y90" s="116">
        <v>178</v>
      </c>
      <c r="Z90" s="116">
        <v>193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1407</v>
      </c>
      <c r="X91" s="116">
        <v>1503</v>
      </c>
      <c r="Y91" s="116">
        <v>1562</v>
      </c>
      <c r="Z91" s="116">
        <v>1564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65</v>
      </c>
      <c r="X93" s="116">
        <v>73</v>
      </c>
      <c r="Y93" s="116">
        <v>80</v>
      </c>
      <c r="Z93" s="116">
        <v>88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165</v>
      </c>
      <c r="X94" s="116">
        <v>177</v>
      </c>
      <c r="Y94" s="116">
        <v>169</v>
      </c>
      <c r="Z94" s="116">
        <v>171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78</v>
      </c>
      <c r="X95" s="116">
        <v>93</v>
      </c>
      <c r="Y95" s="116">
        <v>93</v>
      </c>
      <c r="Z95" s="116">
        <v>99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136</v>
      </c>
      <c r="X96" s="116">
        <v>140</v>
      </c>
      <c r="Y96" s="116">
        <v>135</v>
      </c>
      <c r="Z96" s="116">
        <v>150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180</v>
      </c>
      <c r="X97" s="116">
        <v>184</v>
      </c>
      <c r="Y97" s="116">
        <v>189</v>
      </c>
      <c r="Z97" s="116">
        <v>207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87</v>
      </c>
      <c r="X98" s="116">
        <v>107</v>
      </c>
      <c r="Y98" s="116">
        <v>107</v>
      </c>
      <c r="Z98" s="116">
        <v>88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38</v>
      </c>
      <c r="X99" s="116">
        <v>58</v>
      </c>
      <c r="Y99" s="116">
        <v>94</v>
      </c>
      <c r="Z99" s="116">
        <v>115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112</v>
      </c>
      <c r="X100" s="116">
        <v>131</v>
      </c>
      <c r="Y100" s="116">
        <v>136</v>
      </c>
      <c r="Z100" s="116">
        <v>125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985</v>
      </c>
      <c r="X101" s="116">
        <v>1063</v>
      </c>
      <c r="Y101" s="116">
        <v>1129</v>
      </c>
      <c r="Z101" s="116">
        <v>1153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2967</v>
      </c>
      <c r="X104" s="116">
        <v>3391</v>
      </c>
      <c r="Y104" s="116">
        <v>3443</v>
      </c>
      <c r="Z104" s="116">
        <v>3464</v>
      </c>
      <c r="AB104" s="113" t="str">
        <f>TEXT(Z104,"###,###")</f>
        <v>3,464</v>
      </c>
      <c r="AD104" s="134">
        <f>Z104/($Z$4)*100</f>
        <v>88.367346938775512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300</v>
      </c>
      <c r="X105" s="116">
        <v>335</v>
      </c>
      <c r="Y105" s="116">
        <v>350</v>
      </c>
      <c r="Z105" s="116">
        <v>328</v>
      </c>
      <c r="AB105" s="113" t="str">
        <f>TEXT(Z105,"###,###")</f>
        <v>328</v>
      </c>
      <c r="AD105" s="134">
        <f>Z105/($Z$4)*100</f>
        <v>8.3673469387755102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3267</v>
      </c>
      <c r="X106" s="124">
        <v>3726</v>
      </c>
      <c r="Y106" s="124">
        <v>3793</v>
      </c>
      <c r="Z106" s="124">
        <v>3792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199</v>
      </c>
      <c r="X108" s="116">
        <v>283</v>
      </c>
      <c r="Y108" s="116">
        <v>349</v>
      </c>
      <c r="Z108" s="116">
        <v>233</v>
      </c>
      <c r="AB108" s="113" t="str">
        <f>TEXT(Z108,"###,###")</f>
        <v>233</v>
      </c>
      <c r="AD108" s="134">
        <f>Z108/($Z$4)*100</f>
        <v>5.9438775510204076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291</v>
      </c>
      <c r="X109" s="116">
        <v>454</v>
      </c>
      <c r="Y109" s="116">
        <v>466</v>
      </c>
      <c r="Z109" s="116">
        <v>275</v>
      </c>
      <c r="AB109" s="113" t="str">
        <f>TEXT(Z109,"###,###")</f>
        <v>275</v>
      </c>
      <c r="AD109" s="134">
        <f>Z109/($Z$4)*100</f>
        <v>7.0153061224489788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589</v>
      </c>
      <c r="X110" s="116">
        <v>627</v>
      </c>
      <c r="Y110" s="116">
        <v>604</v>
      </c>
      <c r="Z110" s="116">
        <v>863</v>
      </c>
      <c r="AB110" s="113" t="str">
        <f>TEXT(Z110,"###,###")</f>
        <v>863</v>
      </c>
      <c r="AD110" s="134">
        <f>Z110/($Z$4)*100</f>
        <v>22.01530612244898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2189</v>
      </c>
      <c r="X111" s="116">
        <v>2362</v>
      </c>
      <c r="Y111" s="116">
        <v>2377</v>
      </c>
      <c r="Z111" s="116">
        <v>2430</v>
      </c>
      <c r="AB111" s="113" t="str">
        <f>TEXT(Z111,"###,###")</f>
        <v>2,430</v>
      </c>
      <c r="AD111" s="134">
        <f>Z111/($Z$4)*100</f>
        <v>61.989795918367349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3408</v>
      </c>
      <c r="X112" s="116">
        <v>3885</v>
      </c>
      <c r="Y112" s="116">
        <v>3933</v>
      </c>
      <c r="Z112" s="116">
        <v>3922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33.86</v>
      </c>
      <c r="W118" s="135">
        <v>39.229999999999997</v>
      </c>
      <c r="X118" s="135">
        <v>37.14</v>
      </c>
      <c r="Y118" s="135">
        <v>37.4</v>
      </c>
      <c r="Z118" s="135">
        <v>37.590000000000003</v>
      </c>
      <c r="AB118" s="113" t="str">
        <f>TEXT(Z118,"##.0")</f>
        <v>37.6</v>
      </c>
    </row>
    <row r="120" spans="19:32" x14ac:dyDescent="0.25">
      <c r="S120" s="105" t="s">
        <v>104</v>
      </c>
      <c r="T120" s="116"/>
      <c r="U120" s="116"/>
      <c r="V120" s="116">
        <v>2399</v>
      </c>
      <c r="W120" s="116">
        <v>2272</v>
      </c>
      <c r="X120" s="116">
        <v>2389</v>
      </c>
      <c r="Y120" s="116">
        <v>2550</v>
      </c>
      <c r="Z120" s="116">
        <v>2556</v>
      </c>
      <c r="AB120" s="113" t="str">
        <f>TEXT(Z120,"###,###")</f>
        <v>2,556</v>
      </c>
    </row>
    <row r="121" spans="19:32" x14ac:dyDescent="0.25">
      <c r="S121" s="105" t="s">
        <v>105</v>
      </c>
      <c r="T121" s="116"/>
      <c r="U121" s="116"/>
      <c r="V121" s="116">
        <v>27</v>
      </c>
      <c r="W121" s="116">
        <v>33</v>
      </c>
      <c r="X121" s="116">
        <v>25</v>
      </c>
      <c r="Y121" s="116">
        <v>24</v>
      </c>
      <c r="Z121" s="116">
        <v>32</v>
      </c>
      <c r="AB121" s="113" t="str">
        <f>TEXT(Z121,"###,###")</f>
        <v>32</v>
      </c>
    </row>
    <row r="122" spans="19:32" x14ac:dyDescent="0.25">
      <c r="S122" s="105" t="s">
        <v>106</v>
      </c>
      <c r="T122" s="116"/>
      <c r="U122" s="116"/>
      <c r="V122" s="116">
        <v>90</v>
      </c>
      <c r="W122" s="116">
        <v>89</v>
      </c>
      <c r="X122" s="116">
        <v>152</v>
      </c>
      <c r="Y122" s="116">
        <v>113</v>
      </c>
      <c r="Z122" s="116">
        <v>132</v>
      </c>
      <c r="AB122" s="113" t="str">
        <f>TEXT(Z122,"###,###")</f>
        <v>132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2489</v>
      </c>
      <c r="W124" s="116">
        <v>2361</v>
      </c>
      <c r="X124" s="116">
        <v>2541</v>
      </c>
      <c r="Y124" s="116">
        <v>2663</v>
      </c>
      <c r="Z124" s="116">
        <v>2688</v>
      </c>
      <c r="AB124" s="113" t="str">
        <f>TEXT(Z124,"###,###")</f>
        <v>2,688</v>
      </c>
      <c r="AD124" s="131">
        <f>Z124/$Z$7*100</f>
        <v>98.969072164948457</v>
      </c>
    </row>
    <row r="125" spans="19:32" x14ac:dyDescent="0.25">
      <c r="S125" s="105" t="s">
        <v>108</v>
      </c>
      <c r="T125" s="116"/>
      <c r="U125" s="116"/>
      <c r="V125" s="116">
        <v>117</v>
      </c>
      <c r="W125" s="116">
        <v>122</v>
      </c>
      <c r="X125" s="116">
        <v>177</v>
      </c>
      <c r="Y125" s="116">
        <v>137</v>
      </c>
      <c r="Z125" s="116">
        <v>164</v>
      </c>
      <c r="AB125" s="113" t="str">
        <f>TEXT(Z125,"###,###")</f>
        <v>164</v>
      </c>
      <c r="AD125" s="131">
        <f>Z125/$Z$7*100</f>
        <v>6.0382916053019144</v>
      </c>
    </row>
    <row r="127" spans="19:32" x14ac:dyDescent="0.25">
      <c r="S127" s="105" t="s">
        <v>109</v>
      </c>
      <c r="T127" s="116"/>
      <c r="U127" s="116"/>
      <c r="V127" s="116">
        <v>1469</v>
      </c>
      <c r="W127" s="116">
        <v>1411</v>
      </c>
      <c r="X127" s="116">
        <v>1503</v>
      </c>
      <c r="Y127" s="116">
        <v>1562</v>
      </c>
      <c r="Z127" s="116">
        <v>1559</v>
      </c>
      <c r="AB127" s="113" t="str">
        <f>TEXT(Z127,"###,###")</f>
        <v>1,559</v>
      </c>
      <c r="AD127" s="131">
        <f>Z127/$Z$7*100</f>
        <v>57.400589101620028</v>
      </c>
    </row>
    <row r="128" spans="19:32" x14ac:dyDescent="0.25">
      <c r="S128" s="105" t="s">
        <v>110</v>
      </c>
      <c r="T128" s="116"/>
      <c r="U128" s="116"/>
      <c r="V128" s="116">
        <v>1041</v>
      </c>
      <c r="W128" s="116">
        <v>985</v>
      </c>
      <c r="X128" s="116">
        <v>1063</v>
      </c>
      <c r="Y128" s="116">
        <v>1127</v>
      </c>
      <c r="Z128" s="116">
        <v>1158</v>
      </c>
      <c r="AB128" s="113" t="str">
        <f>TEXT(Z128,"###,###")</f>
        <v>1,158</v>
      </c>
      <c r="AD128" s="131">
        <f>Z128/$Z$7*100</f>
        <v>42.636229749631809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0FBA8E6-09D9-4D2C-98E7-9CCC96AB76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B80E135D-E874-41B9-8C21-541849E16F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F1FCB9BD-5F66-4816-92CC-9CFBBE1558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4A1147AE-C0A5-4C70-A9D5-C43515404C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9C9EE-6AFA-4BDE-92E4-40CB8BD4306A}">
  <sheetPr codeName="Sheet11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Salisbury</v>
      </c>
      <c r="T1" s="103"/>
      <c r="U1" s="103"/>
      <c r="V1" s="103"/>
      <c r="W1" s="103"/>
      <c r="X1" s="103"/>
      <c r="Y1" s="104" t="str">
        <f>Y3</f>
        <v>10.54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169</v>
      </c>
      <c r="Y3" s="109" t="s">
        <v>251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10.54 Salisbury,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90500</v>
      </c>
      <c r="W4" s="112">
        <v>89344</v>
      </c>
      <c r="X4" s="112">
        <v>92798</v>
      </c>
      <c r="Y4" s="112">
        <v>97238</v>
      </c>
      <c r="Z4" s="112">
        <v>98226</v>
      </c>
      <c r="AB4" s="113" t="str">
        <f>TEXT(Z4,"###,###")</f>
        <v>98,226</v>
      </c>
      <c r="AD4" s="114">
        <f>Z4/Y4-1</f>
        <v>1.0160636788086874E-2</v>
      </c>
      <c r="AF4" s="114">
        <f>Z4/V4-1</f>
        <v>8.5370165745856319E-2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48776</v>
      </c>
      <c r="W5" s="112">
        <v>48098</v>
      </c>
      <c r="X5" s="112">
        <v>50051</v>
      </c>
      <c r="Y5" s="112">
        <v>52992</v>
      </c>
      <c r="Z5" s="112">
        <v>53048</v>
      </c>
      <c r="AB5" s="113" t="str">
        <f>TEXT(Z5,"###,###")</f>
        <v>53,048</v>
      </c>
      <c r="AD5" s="114">
        <f t="shared" ref="AD5:AD9" si="0">Z5/Y5-1</f>
        <v>1.0567632850242425E-3</v>
      </c>
      <c r="AF5" s="114">
        <f t="shared" ref="AF5:AF9" si="1">Z5/V5-1</f>
        <v>8.7584057733311571E-2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41724</v>
      </c>
      <c r="W6" s="112">
        <v>41245</v>
      </c>
      <c r="X6" s="112">
        <v>42747</v>
      </c>
      <c r="Y6" s="112">
        <v>44246</v>
      </c>
      <c r="Z6" s="112">
        <v>45172</v>
      </c>
      <c r="AB6" s="113" t="str">
        <f>TEXT(Z6,"###,###")</f>
        <v>45,172</v>
      </c>
      <c r="AD6" s="114">
        <f t="shared" si="0"/>
        <v>2.0928445509198479E-2</v>
      </c>
      <c r="AF6" s="114">
        <f t="shared" si="1"/>
        <v>8.2638289713354407E-2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68094</v>
      </c>
      <c r="W7" s="112">
        <v>67815</v>
      </c>
      <c r="X7" s="112">
        <v>69065</v>
      </c>
      <c r="Y7" s="112">
        <v>71009</v>
      </c>
      <c r="Z7" s="112">
        <v>71850</v>
      </c>
      <c r="AB7" s="113" t="str">
        <f>TEXT(Z7,"###,###")</f>
        <v>71,850</v>
      </c>
      <c r="AD7" s="114">
        <f t="shared" si="0"/>
        <v>1.1843569125040476E-2</v>
      </c>
      <c r="AF7" s="114">
        <f t="shared" si="1"/>
        <v>5.5159044849766525E-2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98,226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71,850</v>
      </c>
      <c r="P8" s="69"/>
      <c r="S8" s="111" t="s">
        <v>87</v>
      </c>
      <c r="T8" s="112"/>
      <c r="U8" s="112"/>
      <c r="V8" s="112">
        <v>41081.379999999997</v>
      </c>
      <c r="W8" s="112">
        <v>42641.89</v>
      </c>
      <c r="X8" s="112">
        <v>42818</v>
      </c>
      <c r="Y8" s="112">
        <v>44229</v>
      </c>
      <c r="Z8" s="112">
        <v>45077</v>
      </c>
      <c r="AB8" s="113" t="str">
        <f>TEXT(Z8,"$###,###")</f>
        <v>$45,077</v>
      </c>
      <c r="AD8" s="114">
        <f t="shared" si="0"/>
        <v>1.9172940830676666E-2</v>
      </c>
      <c r="AF8" s="114">
        <f t="shared" si="1"/>
        <v>9.726109492913837E-2</v>
      </c>
    </row>
    <row r="9" spans="1:32" x14ac:dyDescent="0.25">
      <c r="A9" s="32" t="s">
        <v>15</v>
      </c>
      <c r="B9" s="73"/>
      <c r="C9" s="74"/>
      <c r="D9" s="75">
        <f>AD104</f>
        <v>78.665526439028369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53.984690327070282</v>
      </c>
      <c r="P9" s="76" t="s">
        <v>88</v>
      </c>
      <c r="S9" s="111" t="s">
        <v>7</v>
      </c>
      <c r="T9" s="112"/>
      <c r="U9" s="112"/>
      <c r="V9" s="112">
        <v>3147470813</v>
      </c>
      <c r="W9" s="112">
        <v>3196242741</v>
      </c>
      <c r="X9" s="112">
        <v>3303177265</v>
      </c>
      <c r="Y9" s="112">
        <v>3518369293</v>
      </c>
      <c r="Z9" s="112">
        <v>3635894783</v>
      </c>
      <c r="AB9" s="113" t="str">
        <f>TEXT(Z9/1000000,"$#,###.0")&amp;" mil"</f>
        <v>$3,635.9 mil</v>
      </c>
      <c r="AD9" s="114">
        <f t="shared" si="0"/>
        <v>3.340339805540693E-2</v>
      </c>
      <c r="AF9" s="114">
        <f t="shared" si="1"/>
        <v>0.15517982501463146</v>
      </c>
    </row>
    <row r="10" spans="1:32" x14ac:dyDescent="0.25">
      <c r="A10" s="32" t="s">
        <v>18</v>
      </c>
      <c r="B10" s="73"/>
      <c r="C10" s="74"/>
      <c r="D10" s="75">
        <f>AD105</f>
        <v>14.313929102274347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46.01670146137787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93.092553931802371</v>
      </c>
      <c r="P11" s="76" t="s">
        <v>88</v>
      </c>
      <c r="S11" s="111" t="s">
        <v>30</v>
      </c>
      <c r="T11" s="116"/>
      <c r="U11" s="116"/>
      <c r="V11" s="116">
        <v>82775</v>
      </c>
      <c r="W11" s="116">
        <v>81385</v>
      </c>
      <c r="X11" s="116">
        <v>84627</v>
      </c>
      <c r="Y11" s="116">
        <v>88690</v>
      </c>
      <c r="Z11" s="116">
        <v>89303</v>
      </c>
    </row>
    <row r="12" spans="1:32" ht="28.5" customHeight="1" x14ac:dyDescent="0.25">
      <c r="A12" s="32" t="s">
        <v>20</v>
      </c>
      <c r="B12" s="74"/>
      <c r="C12" s="74"/>
      <c r="D12" s="75">
        <f>AD108</f>
        <v>11.351373363467921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12.414752957550453</v>
      </c>
      <c r="P12" s="76" t="s">
        <v>88</v>
      </c>
      <c r="S12" s="111" t="s">
        <v>31</v>
      </c>
      <c r="T12" s="116"/>
      <c r="U12" s="116"/>
      <c r="V12" s="116">
        <v>7726</v>
      </c>
      <c r="W12" s="116">
        <v>7957</v>
      </c>
      <c r="X12" s="116">
        <v>8171</v>
      </c>
      <c r="Y12" s="116">
        <v>8546</v>
      </c>
      <c r="Z12" s="116">
        <v>8919</v>
      </c>
    </row>
    <row r="13" spans="1:32" ht="15" customHeight="1" x14ac:dyDescent="0.25">
      <c r="A13" s="32" t="s">
        <v>21</v>
      </c>
      <c r="B13" s="74"/>
      <c r="C13" s="74"/>
      <c r="D13" s="75">
        <f>AD109</f>
        <v>11.986643047665588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39.7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23.367540162482438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14.733677573800611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46.283061511208842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85.266322426199395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1370</v>
      </c>
      <c r="Z15" s="116">
        <v>1483</v>
      </c>
      <c r="AB15" s="121">
        <f t="shared" ref="AB15:AB34" si="2">IF(Z15="np",0,Z15/$Z$34)</f>
        <v>1.5098450448982916E-2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420</v>
      </c>
      <c r="Z16" s="116">
        <v>384</v>
      </c>
      <c r="AB16" s="121">
        <f t="shared" si="2"/>
        <v>3.9095111074911931E-3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8769</v>
      </c>
      <c r="Z17" s="116">
        <v>8738</v>
      </c>
      <c r="AB17" s="121">
        <f t="shared" si="2"/>
        <v>8.8961739732442841E-2</v>
      </c>
    </row>
    <row r="18" spans="1:28" x14ac:dyDescent="0.25">
      <c r="A18" s="65" t="str">
        <f>$S$1&amp;" ("&amp;$V$2&amp;" to "&amp;$Z$2&amp;")"</f>
        <v>Salisbury (2014-15 to 2018-19)</v>
      </c>
      <c r="B18" s="65"/>
      <c r="C18" s="65"/>
      <c r="D18" s="65"/>
      <c r="E18" s="65"/>
      <c r="F18" s="65"/>
      <c r="G18" s="65" t="str">
        <f>$S$1&amp;" ("&amp;$V$2&amp;" to "&amp;$Z$2&amp;")"</f>
        <v>Salisbury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785</v>
      </c>
      <c r="Z18" s="116">
        <v>822</v>
      </c>
      <c r="AB18" s="121">
        <f t="shared" si="2"/>
        <v>8.3687972144733357E-3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6897</v>
      </c>
      <c r="Z19" s="116">
        <v>6854</v>
      </c>
      <c r="AB19" s="121">
        <f t="shared" si="2"/>
        <v>6.978070086131416E-2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4402</v>
      </c>
      <c r="Z20" s="116">
        <v>4165</v>
      </c>
      <c r="AB20" s="121">
        <f t="shared" si="2"/>
        <v>4.2403942090366721E-2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9766</v>
      </c>
      <c r="Z21" s="116">
        <v>9696</v>
      </c>
      <c r="AB21" s="121">
        <f t="shared" si="2"/>
        <v>9.8715155464152632E-2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6056</v>
      </c>
      <c r="Z22" s="116">
        <v>5939</v>
      </c>
      <c r="AB22" s="121">
        <f t="shared" si="2"/>
        <v>6.0465068925495309E-2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5238</v>
      </c>
      <c r="Z23" s="116">
        <v>5419</v>
      </c>
      <c r="AB23" s="121">
        <f t="shared" si="2"/>
        <v>5.5170939300767649E-2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846</v>
      </c>
      <c r="Z24" s="116">
        <v>974</v>
      </c>
      <c r="AB24" s="121">
        <f t="shared" si="2"/>
        <v>9.9163120278552667E-3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2780</v>
      </c>
      <c r="Z25" s="116">
        <v>2794</v>
      </c>
      <c r="AB25" s="121">
        <f t="shared" si="2"/>
        <v>2.844576571440207E-2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1318</v>
      </c>
      <c r="Z26" s="116">
        <v>1432</v>
      </c>
      <c r="AB26" s="121">
        <f t="shared" si="2"/>
        <v>1.4579218505019241E-2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4359</v>
      </c>
      <c r="Z27" s="116">
        <v>4635</v>
      </c>
      <c r="AB27" s="121">
        <f t="shared" si="2"/>
        <v>4.7189020789639796E-2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11137</v>
      </c>
      <c r="Z28" s="116">
        <v>11357</v>
      </c>
      <c r="AB28" s="121">
        <f t="shared" si="2"/>
        <v>0.11562582720775387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6081</v>
      </c>
      <c r="Z29" s="116">
        <v>6313</v>
      </c>
      <c r="AB29" s="121">
        <f t="shared" si="2"/>
        <v>6.4272769847895581E-2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5739</v>
      </c>
      <c r="Z30" s="116">
        <v>5636</v>
      </c>
      <c r="AB30" s="121">
        <f t="shared" si="2"/>
        <v>5.7380220317240535E-2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11934</v>
      </c>
      <c r="Z31" s="116">
        <v>12667</v>
      </c>
      <c r="AB31" s="121">
        <f t="shared" si="2"/>
        <v>0.12896296145466393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1282</v>
      </c>
      <c r="Z32" s="116">
        <v>1347</v>
      </c>
      <c r="AB32" s="121">
        <f t="shared" si="2"/>
        <v>1.3713831931746452E-2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3480</v>
      </c>
      <c r="Z33" s="116">
        <v>3716</v>
      </c>
      <c r="AB33" s="121">
        <f t="shared" si="2"/>
        <v>3.7832664779784572E-2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97238</v>
      </c>
      <c r="Z34" s="124">
        <v>98222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61263</v>
      </c>
      <c r="AB37" s="136">
        <f>Z37/Z40*100</f>
        <v>85.266322426199395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10586</v>
      </c>
      <c r="AB38" s="136">
        <f>Z38/Z40*100</f>
        <v>14.733677573800611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71849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23</v>
      </c>
      <c r="X44" s="116">
        <v>27</v>
      </c>
      <c r="Y44" s="116">
        <v>25</v>
      </c>
      <c r="Z44" s="116">
        <v>33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633</v>
      </c>
      <c r="X45" s="116">
        <v>654</v>
      </c>
      <c r="Y45" s="116">
        <v>704</v>
      </c>
      <c r="Z45" s="116">
        <v>745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2355</v>
      </c>
      <c r="X46" s="116">
        <v>2449</v>
      </c>
      <c r="Y46" s="116">
        <v>2684</v>
      </c>
      <c r="Z46" s="116">
        <v>2609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4772</v>
      </c>
      <c r="X47" s="116">
        <v>5125</v>
      </c>
      <c r="Y47" s="116">
        <v>5502</v>
      </c>
      <c r="Z47" s="116">
        <v>5335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6236</v>
      </c>
      <c r="X48" s="116">
        <v>6572</v>
      </c>
      <c r="Y48" s="116">
        <v>7097</v>
      </c>
      <c r="Z48" s="116">
        <v>7184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Salisbury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6895</v>
      </c>
      <c r="X49" s="116">
        <v>6966</v>
      </c>
      <c r="Y49" s="116">
        <v>7041</v>
      </c>
      <c r="Z49" s="116">
        <v>7055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5836</v>
      </c>
      <c r="X50" s="116">
        <v>6025</v>
      </c>
      <c r="Y50" s="116">
        <v>6731</v>
      </c>
      <c r="Z50" s="116">
        <v>6829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4987</v>
      </c>
      <c r="X51" s="116">
        <v>5204</v>
      </c>
      <c r="Y51" s="116">
        <v>5269</v>
      </c>
      <c r="Z51" s="116">
        <v>5381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4705</v>
      </c>
      <c r="X52" s="116">
        <v>4952</v>
      </c>
      <c r="Y52" s="116">
        <v>5186</v>
      </c>
      <c r="Z52" s="116">
        <v>5063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4220</v>
      </c>
      <c r="X53" s="116">
        <v>4332</v>
      </c>
      <c r="Y53" s="116">
        <v>4526</v>
      </c>
      <c r="Z53" s="116">
        <v>4482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3556</v>
      </c>
      <c r="X54" s="116">
        <v>3672</v>
      </c>
      <c r="Y54" s="116">
        <v>3882</v>
      </c>
      <c r="Z54" s="116">
        <v>3940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2357</v>
      </c>
      <c r="X55" s="116">
        <v>2516</v>
      </c>
      <c r="Y55" s="116">
        <v>2636</v>
      </c>
      <c r="Z55" s="116">
        <v>2690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1051</v>
      </c>
      <c r="X56" s="116">
        <v>1074</v>
      </c>
      <c r="Y56" s="116">
        <v>1159</v>
      </c>
      <c r="Z56" s="116">
        <v>1158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278</v>
      </c>
      <c r="X57" s="116">
        <v>296</v>
      </c>
      <c r="Y57" s="116">
        <v>333</v>
      </c>
      <c r="Z57" s="116">
        <v>364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102</v>
      </c>
      <c r="X58" s="116">
        <v>111</v>
      </c>
      <c r="Y58" s="116">
        <v>114</v>
      </c>
      <c r="Z58" s="116">
        <v>111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52</v>
      </c>
      <c r="X59" s="116">
        <v>49</v>
      </c>
      <c r="Y59" s="116">
        <v>51</v>
      </c>
      <c r="Z59" s="116">
        <v>42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27</v>
      </c>
      <c r="X60" s="116">
        <v>25</v>
      </c>
      <c r="Y60" s="116">
        <v>20</v>
      </c>
      <c r="Z60" s="116">
        <v>22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48098</v>
      </c>
      <c r="X61" s="116">
        <v>50051</v>
      </c>
      <c r="Y61" s="116">
        <v>52992</v>
      </c>
      <c r="Z61" s="116">
        <v>53049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31</v>
      </c>
      <c r="X63" s="116">
        <v>34</v>
      </c>
      <c r="Y63" s="116">
        <v>54</v>
      </c>
      <c r="Z63" s="116">
        <v>53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Salisbury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924</v>
      </c>
      <c r="X64" s="116">
        <v>818</v>
      </c>
      <c r="Y64" s="116">
        <v>880</v>
      </c>
      <c r="Z64" s="116">
        <v>1057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2468</v>
      </c>
      <c r="X65" s="116">
        <v>2632</v>
      </c>
      <c r="Y65" s="116">
        <v>2751</v>
      </c>
      <c r="Z65" s="116">
        <v>2632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4288</v>
      </c>
      <c r="X66" s="116">
        <v>4541</v>
      </c>
      <c r="Y66" s="116">
        <v>4754</v>
      </c>
      <c r="Z66" s="116">
        <v>4931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5337</v>
      </c>
      <c r="X67" s="116">
        <v>5569</v>
      </c>
      <c r="Y67" s="116">
        <v>5806</v>
      </c>
      <c r="Z67" s="116">
        <v>5923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5399</v>
      </c>
      <c r="X68" s="116">
        <v>5491</v>
      </c>
      <c r="Y68" s="116">
        <v>5592</v>
      </c>
      <c r="Z68" s="116">
        <v>5676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4233</v>
      </c>
      <c r="X69" s="116">
        <v>4606</v>
      </c>
      <c r="Y69" s="116">
        <v>5013</v>
      </c>
      <c r="Z69" s="116">
        <v>5257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4060</v>
      </c>
      <c r="X70" s="116">
        <v>4125</v>
      </c>
      <c r="Y70" s="116">
        <v>4150</v>
      </c>
      <c r="Z70" s="116">
        <v>4233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3994</v>
      </c>
      <c r="X71" s="116">
        <v>4182</v>
      </c>
      <c r="Y71" s="116">
        <v>4199</v>
      </c>
      <c r="Z71" s="116">
        <v>4259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4050</v>
      </c>
      <c r="X72" s="116">
        <v>3898</v>
      </c>
      <c r="Y72" s="116">
        <v>3963</v>
      </c>
      <c r="Z72" s="116">
        <v>3953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3182</v>
      </c>
      <c r="X73" s="116">
        <v>3369</v>
      </c>
      <c r="Y73" s="116">
        <v>3423</v>
      </c>
      <c r="Z73" s="116">
        <v>3502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2118</v>
      </c>
      <c r="X74" s="116">
        <v>2196</v>
      </c>
      <c r="Y74" s="116">
        <v>2305</v>
      </c>
      <c r="Z74" s="116">
        <v>2314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783</v>
      </c>
      <c r="X75" s="116">
        <v>867</v>
      </c>
      <c r="Y75" s="116">
        <v>892</v>
      </c>
      <c r="Z75" s="116">
        <v>951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189</v>
      </c>
      <c r="X76" s="116">
        <v>224</v>
      </c>
      <c r="Y76" s="116">
        <v>242</v>
      </c>
      <c r="Z76" s="116">
        <v>249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87</v>
      </c>
      <c r="X77" s="116">
        <v>100</v>
      </c>
      <c r="Y77" s="116">
        <v>118</v>
      </c>
      <c r="Z77" s="116">
        <v>105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60</v>
      </c>
      <c r="X78" s="116">
        <v>53</v>
      </c>
      <c r="Y78" s="116">
        <v>56</v>
      </c>
      <c r="Z78" s="116">
        <v>49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33</v>
      </c>
      <c r="X79" s="116">
        <v>42</v>
      </c>
      <c r="Y79" s="116">
        <v>37</v>
      </c>
      <c r="Z79" s="116">
        <v>38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41245</v>
      </c>
      <c r="X80" s="116">
        <v>42747</v>
      </c>
      <c r="Y80" s="116">
        <v>44246</v>
      </c>
      <c r="Z80" s="116">
        <v>45173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Salisbury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3064</v>
      </c>
      <c r="X83" s="116">
        <v>3187</v>
      </c>
      <c r="Y83" s="116">
        <v>3338</v>
      </c>
      <c r="Z83" s="116">
        <v>3314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3259</v>
      </c>
      <c r="X84" s="116">
        <v>3290</v>
      </c>
      <c r="Y84" s="116">
        <v>3508</v>
      </c>
      <c r="Z84" s="116">
        <v>3552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98,226</v>
      </c>
      <c r="D85" s="98">
        <f t="shared" ref="D85:D90" si="4">AD4</f>
        <v>1.0160636788086874E-2</v>
      </c>
      <c r="E85" s="99">
        <f t="shared" ref="E85:E90" si="5">AD4</f>
        <v>1.0160636788086874E-2</v>
      </c>
      <c r="F85" s="98">
        <f t="shared" ref="F85:F90" si="6">AF4</f>
        <v>8.5370165745856319E-2</v>
      </c>
      <c r="G85" s="99">
        <f t="shared" ref="G85:G90" si="7">AF4</f>
        <v>8.5370165745856319E-2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6355</v>
      </c>
      <c r="X85" s="116">
        <v>6371</v>
      </c>
      <c r="Y85" s="116">
        <v>6608</v>
      </c>
      <c r="Z85" s="116">
        <v>6706</v>
      </c>
    </row>
    <row r="86" spans="1:30" ht="15" customHeight="1" x14ac:dyDescent="0.25">
      <c r="A86" s="100" t="s">
        <v>4</v>
      </c>
      <c r="B86" s="51"/>
      <c r="C86" s="101" t="str">
        <f t="shared" si="3"/>
        <v>53,048</v>
      </c>
      <c r="D86" s="98">
        <f t="shared" si="4"/>
        <v>1.0567632850242425E-3</v>
      </c>
      <c r="E86" s="99">
        <f t="shared" si="5"/>
        <v>1.0567632850242425E-3</v>
      </c>
      <c r="F86" s="98">
        <f t="shared" si="6"/>
        <v>8.7584057733311571E-2</v>
      </c>
      <c r="G86" s="99">
        <f t="shared" si="7"/>
        <v>8.7584057733311571E-2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2104</v>
      </c>
      <c r="X86" s="116">
        <v>2361</v>
      </c>
      <c r="Y86" s="116">
        <v>2638</v>
      </c>
      <c r="Z86" s="116">
        <v>2702</v>
      </c>
    </row>
    <row r="87" spans="1:30" ht="15" customHeight="1" x14ac:dyDescent="0.25">
      <c r="A87" s="100" t="s">
        <v>5</v>
      </c>
      <c r="B87" s="51"/>
      <c r="C87" s="101" t="str">
        <f t="shared" si="3"/>
        <v>45,172</v>
      </c>
      <c r="D87" s="98">
        <f t="shared" si="4"/>
        <v>2.0928445509198479E-2</v>
      </c>
      <c r="E87" s="99">
        <f t="shared" si="5"/>
        <v>2.0928445509198479E-2</v>
      </c>
      <c r="F87" s="98">
        <f t="shared" si="6"/>
        <v>8.2638289713354407E-2</v>
      </c>
      <c r="G87" s="99">
        <f t="shared" si="7"/>
        <v>8.2638289713354407E-2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1845</v>
      </c>
      <c r="X87" s="116">
        <v>1953</v>
      </c>
      <c r="Y87" s="116">
        <v>1969</v>
      </c>
      <c r="Z87" s="116">
        <v>2024</v>
      </c>
    </row>
    <row r="88" spans="1:30" ht="15" customHeight="1" x14ac:dyDescent="0.25">
      <c r="A88" s="51" t="s">
        <v>6</v>
      </c>
      <c r="B88" s="51"/>
      <c r="C88" s="101" t="str">
        <f t="shared" si="3"/>
        <v>71,850</v>
      </c>
      <c r="D88" s="98">
        <f t="shared" si="4"/>
        <v>1.1843569125040476E-2</v>
      </c>
      <c r="E88" s="99">
        <f t="shared" si="5"/>
        <v>1.1843569125040476E-2</v>
      </c>
      <c r="F88" s="98">
        <f t="shared" si="6"/>
        <v>5.5159044849766525E-2</v>
      </c>
      <c r="G88" s="99">
        <f t="shared" si="7"/>
        <v>5.5159044849766525E-2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1880</v>
      </c>
      <c r="X88" s="116">
        <v>1914</v>
      </c>
      <c r="Y88" s="116">
        <v>2042</v>
      </c>
      <c r="Z88" s="116">
        <v>2028</v>
      </c>
    </row>
    <row r="89" spans="1:30" ht="15" customHeight="1" x14ac:dyDescent="0.25">
      <c r="A89" s="51" t="s">
        <v>102</v>
      </c>
      <c r="B89" s="51"/>
      <c r="C89" s="101" t="str">
        <f t="shared" si="3"/>
        <v>$45,077</v>
      </c>
      <c r="D89" s="98">
        <f t="shared" si="4"/>
        <v>1.9172940830676666E-2</v>
      </c>
      <c r="E89" s="99">
        <f t="shared" si="5"/>
        <v>1.9172940830676666E-2</v>
      </c>
      <c r="F89" s="98">
        <f t="shared" si="6"/>
        <v>9.726109492913837E-2</v>
      </c>
      <c r="G89" s="99">
        <f t="shared" si="7"/>
        <v>9.726109492913837E-2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4758</v>
      </c>
      <c r="X89" s="116">
        <v>4880</v>
      </c>
      <c r="Y89" s="116">
        <v>5082</v>
      </c>
      <c r="Z89" s="116">
        <v>5205</v>
      </c>
    </row>
    <row r="90" spans="1:30" ht="15" customHeight="1" x14ac:dyDescent="0.25">
      <c r="A90" s="51" t="s">
        <v>7</v>
      </c>
      <c r="B90" s="51"/>
      <c r="C90" s="101" t="str">
        <f t="shared" si="3"/>
        <v>$3,635.9 mil</v>
      </c>
      <c r="D90" s="98">
        <f t="shared" si="4"/>
        <v>3.340339805540693E-2</v>
      </c>
      <c r="E90" s="99">
        <f t="shared" si="5"/>
        <v>3.340339805540693E-2</v>
      </c>
      <c r="F90" s="98">
        <f t="shared" si="6"/>
        <v>0.15517982501463146</v>
      </c>
      <c r="G90" s="99">
        <f t="shared" si="7"/>
        <v>0.15517982501463146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5933</v>
      </c>
      <c r="X90" s="116">
        <v>6266</v>
      </c>
      <c r="Y90" s="116">
        <v>6462</v>
      </c>
      <c r="Z90" s="116">
        <v>6698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36526</v>
      </c>
      <c r="X91" s="116">
        <v>37287</v>
      </c>
      <c r="Y91" s="116">
        <v>38403</v>
      </c>
      <c r="Z91" s="116">
        <v>38783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2210</v>
      </c>
      <c r="X93" s="116">
        <v>2293</v>
      </c>
      <c r="Y93" s="116">
        <v>2404</v>
      </c>
      <c r="Z93" s="116">
        <v>2486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4341</v>
      </c>
      <c r="X94" s="116">
        <v>4441</v>
      </c>
      <c r="Y94" s="116">
        <v>4704</v>
      </c>
      <c r="Z94" s="116">
        <v>4877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1027</v>
      </c>
      <c r="X95" s="116">
        <v>1052</v>
      </c>
      <c r="Y95" s="116">
        <v>1107</v>
      </c>
      <c r="Z95" s="116">
        <v>1159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5506</v>
      </c>
      <c r="X96" s="116">
        <v>5944</v>
      </c>
      <c r="Y96" s="116">
        <v>6254</v>
      </c>
      <c r="Z96" s="116">
        <v>6564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5513</v>
      </c>
      <c r="X97" s="116">
        <v>5941</v>
      </c>
      <c r="Y97" s="116">
        <v>6048</v>
      </c>
      <c r="Z97" s="116">
        <v>5994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3518</v>
      </c>
      <c r="X98" s="116">
        <v>3566</v>
      </c>
      <c r="Y98" s="116">
        <v>3701</v>
      </c>
      <c r="Z98" s="116">
        <v>3658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390</v>
      </c>
      <c r="X99" s="116">
        <v>384</v>
      </c>
      <c r="Y99" s="116">
        <v>397</v>
      </c>
      <c r="Z99" s="116">
        <v>397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3212</v>
      </c>
      <c r="X100" s="116">
        <v>3421</v>
      </c>
      <c r="Y100" s="116">
        <v>3575</v>
      </c>
      <c r="Z100" s="116">
        <v>3706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31288</v>
      </c>
      <c r="X101" s="116">
        <v>31778</v>
      </c>
      <c r="Y101" s="116">
        <v>32606</v>
      </c>
      <c r="Z101" s="116">
        <v>33065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68566</v>
      </c>
      <c r="X104" s="116">
        <v>72821</v>
      </c>
      <c r="Y104" s="116">
        <v>76185</v>
      </c>
      <c r="Z104" s="116">
        <v>77270</v>
      </c>
      <c r="AB104" s="113" t="str">
        <f>TEXT(Z104,"###,###")</f>
        <v>77,270</v>
      </c>
      <c r="AD104" s="134">
        <f>Z104/($Z$4)*100</f>
        <v>78.665526439028369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13440</v>
      </c>
      <c r="X105" s="116">
        <v>13712</v>
      </c>
      <c r="Y105" s="116">
        <v>14038</v>
      </c>
      <c r="Z105" s="116">
        <v>14060</v>
      </c>
      <c r="AB105" s="113" t="str">
        <f>TEXT(Z105,"###,###")</f>
        <v>14,060</v>
      </c>
      <c r="AD105" s="134">
        <f>Z105/($Z$4)*100</f>
        <v>14.313929102274347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82006</v>
      </c>
      <c r="X106" s="124">
        <v>86533</v>
      </c>
      <c r="Y106" s="124">
        <v>90223</v>
      </c>
      <c r="Z106" s="124">
        <v>91330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9538</v>
      </c>
      <c r="X108" s="116">
        <v>10327</v>
      </c>
      <c r="Y108" s="116">
        <v>12836</v>
      </c>
      <c r="Z108" s="116">
        <v>11150</v>
      </c>
      <c r="AB108" s="113" t="str">
        <f>TEXT(Z108,"###,###")</f>
        <v>11,150</v>
      </c>
      <c r="AD108" s="134">
        <f>Z108/($Z$4)*100</f>
        <v>11.351373363467921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11062</v>
      </c>
      <c r="X109" s="116">
        <v>12228</v>
      </c>
      <c r="Y109" s="116">
        <v>12421</v>
      </c>
      <c r="Z109" s="116">
        <v>11774</v>
      </c>
      <c r="AB109" s="113" t="str">
        <f>TEXT(Z109,"###,###")</f>
        <v>11,774</v>
      </c>
      <c r="AD109" s="134">
        <f>Z109/($Z$4)*100</f>
        <v>11.986643047665588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19735</v>
      </c>
      <c r="X110" s="116">
        <v>20741</v>
      </c>
      <c r="Y110" s="116">
        <v>21422</v>
      </c>
      <c r="Z110" s="116">
        <v>22953</v>
      </c>
      <c r="AB110" s="113" t="str">
        <f>TEXT(Z110,"###,###")</f>
        <v>22,953</v>
      </c>
      <c r="AD110" s="134">
        <f>Z110/($Z$4)*100</f>
        <v>23.367540162482438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41674</v>
      </c>
      <c r="X111" s="116">
        <v>43237</v>
      </c>
      <c r="Y111" s="116">
        <v>43544</v>
      </c>
      <c r="Z111" s="116">
        <v>45462</v>
      </c>
      <c r="AB111" s="113" t="str">
        <f>TEXT(Z111,"###,###")</f>
        <v>45,462</v>
      </c>
      <c r="AD111" s="134">
        <f>Z111/($Z$4)*100</f>
        <v>46.283061511208842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89344</v>
      </c>
      <c r="X112" s="116">
        <v>92798</v>
      </c>
      <c r="Y112" s="116">
        <v>97238</v>
      </c>
      <c r="Z112" s="116">
        <v>98221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37.549999999999997</v>
      </c>
      <c r="W118" s="135">
        <v>40.700000000000003</v>
      </c>
      <c r="X118" s="135">
        <v>39.74</v>
      </c>
      <c r="Y118" s="135">
        <v>39.72</v>
      </c>
      <c r="Z118" s="135">
        <v>39.69</v>
      </c>
      <c r="AB118" s="113" t="str">
        <f>TEXT(Z118,"##.0")</f>
        <v>39.7</v>
      </c>
    </row>
    <row r="120" spans="19:32" x14ac:dyDescent="0.25">
      <c r="S120" s="105" t="s">
        <v>104</v>
      </c>
      <c r="T120" s="116"/>
      <c r="U120" s="116"/>
      <c r="V120" s="116">
        <v>60369</v>
      </c>
      <c r="W120" s="116">
        <v>59856</v>
      </c>
      <c r="X120" s="116">
        <v>60894</v>
      </c>
      <c r="Y120" s="116">
        <v>62461</v>
      </c>
      <c r="Z120" s="116">
        <v>62929</v>
      </c>
      <c r="AB120" s="113" t="str">
        <f>TEXT(Z120,"###,###")</f>
        <v>62,929</v>
      </c>
    </row>
    <row r="121" spans="19:32" x14ac:dyDescent="0.25">
      <c r="S121" s="105" t="s">
        <v>105</v>
      </c>
      <c r="T121" s="116"/>
      <c r="U121" s="116"/>
      <c r="V121" s="116">
        <v>4596</v>
      </c>
      <c r="W121" s="116">
        <v>4678</v>
      </c>
      <c r="X121" s="116">
        <v>4678</v>
      </c>
      <c r="Y121" s="116">
        <v>4813</v>
      </c>
      <c r="Z121" s="116">
        <v>4962</v>
      </c>
      <c r="AB121" s="113" t="str">
        <f>TEXT(Z121,"###,###")</f>
        <v>4,962</v>
      </c>
    </row>
    <row r="122" spans="19:32" x14ac:dyDescent="0.25">
      <c r="S122" s="105" t="s">
        <v>106</v>
      </c>
      <c r="T122" s="116"/>
      <c r="U122" s="116"/>
      <c r="V122" s="116">
        <v>3129</v>
      </c>
      <c r="W122" s="116">
        <v>3281</v>
      </c>
      <c r="X122" s="116">
        <v>3493</v>
      </c>
      <c r="Y122" s="116">
        <v>3730</v>
      </c>
      <c r="Z122" s="116">
        <v>3958</v>
      </c>
      <c r="AB122" s="113" t="str">
        <f>TEXT(Z122,"###,###")</f>
        <v>3,958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63498</v>
      </c>
      <c r="W124" s="116">
        <v>63137</v>
      </c>
      <c r="X124" s="116">
        <v>64387</v>
      </c>
      <c r="Y124" s="116">
        <v>66191</v>
      </c>
      <c r="Z124" s="116">
        <v>66887</v>
      </c>
      <c r="AB124" s="113" t="str">
        <f>TEXT(Z124,"###,###")</f>
        <v>66,887</v>
      </c>
      <c r="AD124" s="131">
        <f>Z124/$Z$7*100</f>
        <v>93.092553931802371</v>
      </c>
    </row>
    <row r="125" spans="19:32" x14ac:dyDescent="0.25">
      <c r="S125" s="105" t="s">
        <v>108</v>
      </c>
      <c r="T125" s="116"/>
      <c r="U125" s="116"/>
      <c r="V125" s="116">
        <v>7725</v>
      </c>
      <c r="W125" s="116">
        <v>7959</v>
      </c>
      <c r="X125" s="116">
        <v>8171</v>
      </c>
      <c r="Y125" s="116">
        <v>8543</v>
      </c>
      <c r="Z125" s="116">
        <v>8920</v>
      </c>
      <c r="AB125" s="113" t="str">
        <f>TEXT(Z125,"###,###")</f>
        <v>8,920</v>
      </c>
      <c r="AD125" s="131">
        <f>Z125/$Z$7*100</f>
        <v>12.414752957550453</v>
      </c>
    </row>
    <row r="127" spans="19:32" x14ac:dyDescent="0.25">
      <c r="S127" s="105" t="s">
        <v>109</v>
      </c>
      <c r="T127" s="116"/>
      <c r="U127" s="116"/>
      <c r="V127" s="116">
        <v>36848</v>
      </c>
      <c r="W127" s="116">
        <v>36526</v>
      </c>
      <c r="X127" s="116">
        <v>37287</v>
      </c>
      <c r="Y127" s="116">
        <v>38403</v>
      </c>
      <c r="Z127" s="116">
        <v>38788</v>
      </c>
      <c r="AB127" s="113" t="str">
        <f>TEXT(Z127,"###,###")</f>
        <v>38,788</v>
      </c>
      <c r="AD127" s="131">
        <f>Z127/$Z$7*100</f>
        <v>53.984690327070282</v>
      </c>
    </row>
    <row r="128" spans="19:32" x14ac:dyDescent="0.25">
      <c r="S128" s="105" t="s">
        <v>110</v>
      </c>
      <c r="T128" s="116"/>
      <c r="U128" s="116"/>
      <c r="V128" s="116">
        <v>31246</v>
      </c>
      <c r="W128" s="116">
        <v>31288</v>
      </c>
      <c r="X128" s="116">
        <v>31778</v>
      </c>
      <c r="Y128" s="116">
        <v>32606</v>
      </c>
      <c r="Z128" s="116">
        <v>33063</v>
      </c>
      <c r="AB128" s="113" t="str">
        <f>TEXT(Z128,"###,###")</f>
        <v>33,063</v>
      </c>
      <c r="AD128" s="131">
        <f>Z128/$Z$7*100</f>
        <v>46.01670146137787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329F629-0896-446B-B502-F3944E99FB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0B54CCE6-5D2F-4B0F-BD37-55F2B04F3D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5C1130FC-C94B-4B82-BABF-817AB21CE5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2FAD4A36-4253-4FBF-9C9C-4080CE1A47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13F58-0CA2-4467-88EC-78718453B8B0}">
  <sheetPr codeName="Sheet11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Southern Mallee</v>
      </c>
      <c r="T1" s="103"/>
      <c r="U1" s="103"/>
      <c r="V1" s="103"/>
      <c r="W1" s="103"/>
      <c r="X1" s="103"/>
      <c r="Y1" s="104" t="str">
        <f>Y3</f>
        <v>10.55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170</v>
      </c>
      <c r="Y3" s="109" t="s">
        <v>252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10.55 Southern Mallee,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1682</v>
      </c>
      <c r="W4" s="112">
        <v>1538</v>
      </c>
      <c r="X4" s="112">
        <v>1661</v>
      </c>
      <c r="Y4" s="112">
        <v>2040</v>
      </c>
      <c r="Z4" s="112">
        <v>1824</v>
      </c>
      <c r="AB4" s="113" t="str">
        <f>TEXT(Z4,"###,###")</f>
        <v>1,824</v>
      </c>
      <c r="AD4" s="114">
        <f>Z4/Y4-1</f>
        <v>-0.10588235294117643</v>
      </c>
      <c r="AF4" s="114">
        <f>Z4/V4-1</f>
        <v>8.4423305588585018E-2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875</v>
      </c>
      <c r="W5" s="112">
        <v>768</v>
      </c>
      <c r="X5" s="112">
        <v>830</v>
      </c>
      <c r="Y5" s="112">
        <v>1060</v>
      </c>
      <c r="Z5" s="112">
        <v>902</v>
      </c>
      <c r="AB5" s="113" t="str">
        <f>TEXT(Z5,"###,###")</f>
        <v>902</v>
      </c>
      <c r="AD5" s="114">
        <f t="shared" ref="AD5:AD9" si="0">Z5/Y5-1</f>
        <v>-0.14905660377358487</v>
      </c>
      <c r="AF5" s="114">
        <f t="shared" ref="AF5:AF9" si="1">Z5/V5-1</f>
        <v>3.0857142857142916E-2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810</v>
      </c>
      <c r="W6" s="112">
        <v>771</v>
      </c>
      <c r="X6" s="112">
        <v>831</v>
      </c>
      <c r="Y6" s="112">
        <v>979</v>
      </c>
      <c r="Z6" s="112">
        <v>925</v>
      </c>
      <c r="AB6" s="113" t="str">
        <f>TEXT(Z6,"###,###")</f>
        <v>925</v>
      </c>
      <c r="AD6" s="114">
        <f t="shared" si="0"/>
        <v>-5.5158324821246163E-2</v>
      </c>
      <c r="AF6" s="114">
        <f t="shared" si="1"/>
        <v>0.14197530864197527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1069</v>
      </c>
      <c r="W7" s="112">
        <v>994</v>
      </c>
      <c r="X7" s="112">
        <v>1076</v>
      </c>
      <c r="Y7" s="112">
        <v>1352</v>
      </c>
      <c r="Z7" s="112">
        <v>1199</v>
      </c>
      <c r="AB7" s="113" t="str">
        <f>TEXT(Z7,"###,###")</f>
        <v>1,199</v>
      </c>
      <c r="AD7" s="114">
        <f t="shared" si="0"/>
        <v>-0.11316568047337283</v>
      </c>
      <c r="AF7" s="114">
        <f t="shared" si="1"/>
        <v>0.1216089803554723</v>
      </c>
    </row>
    <row r="8" spans="1:32" ht="17.25" customHeight="1" x14ac:dyDescent="0.25">
      <c r="A8" s="66" t="s">
        <v>13</v>
      </c>
      <c r="B8" s="67"/>
      <c r="C8" s="31"/>
      <c r="D8" s="68" t="str">
        <f>AB4</f>
        <v>1,824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1,199</v>
      </c>
      <c r="P8" s="69"/>
      <c r="S8" s="111" t="s">
        <v>87</v>
      </c>
      <c r="T8" s="112"/>
      <c r="U8" s="112"/>
      <c r="V8" s="112">
        <v>27632.5</v>
      </c>
      <c r="W8" s="112">
        <v>29685.84</v>
      </c>
      <c r="X8" s="112">
        <v>33214.870000000003</v>
      </c>
      <c r="Y8" s="112">
        <v>36421.5</v>
      </c>
      <c r="Z8" s="112">
        <v>32982.25</v>
      </c>
      <c r="AB8" s="113" t="str">
        <f>TEXT(Z8,"$###,###")</f>
        <v>$32,982</v>
      </c>
      <c r="AD8" s="114">
        <f t="shared" si="0"/>
        <v>-9.4429114671279346E-2</v>
      </c>
      <c r="AF8" s="114">
        <f t="shared" si="1"/>
        <v>0.19360354654844847</v>
      </c>
    </row>
    <row r="9" spans="1:32" x14ac:dyDescent="0.25">
      <c r="A9" s="32" t="s">
        <v>15</v>
      </c>
      <c r="B9" s="73"/>
      <c r="C9" s="74"/>
      <c r="D9" s="75">
        <f>AD104</f>
        <v>56.140350877192979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52.793994995829863</v>
      </c>
      <c r="P9" s="76" t="s">
        <v>88</v>
      </c>
      <c r="S9" s="111" t="s">
        <v>7</v>
      </c>
      <c r="T9" s="112"/>
      <c r="U9" s="112"/>
      <c r="V9" s="112">
        <v>39552331</v>
      </c>
      <c r="W9" s="112">
        <v>38760823</v>
      </c>
      <c r="X9" s="112">
        <v>49305594</v>
      </c>
      <c r="Y9" s="112">
        <v>63319969</v>
      </c>
      <c r="Z9" s="112">
        <v>55461813</v>
      </c>
      <c r="AB9" s="113" t="str">
        <f>TEXT(Z9/1000000,"$#,###.0")&amp;" mil"</f>
        <v>$55.5 mil</v>
      </c>
      <c r="AD9" s="114">
        <f t="shared" si="0"/>
        <v>-0.12410233492059985</v>
      </c>
      <c r="AF9" s="114">
        <f t="shared" si="1"/>
        <v>0.40223879598904055</v>
      </c>
    </row>
    <row r="10" spans="1:32" x14ac:dyDescent="0.25">
      <c r="A10" s="32" t="s">
        <v>18</v>
      </c>
      <c r="B10" s="73"/>
      <c r="C10" s="74"/>
      <c r="D10" s="75">
        <f>AD105</f>
        <v>16.50219298245614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47.372810675562974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81.734778982485395</v>
      </c>
      <c r="P11" s="76" t="s">
        <v>88</v>
      </c>
      <c r="S11" s="111" t="s">
        <v>30</v>
      </c>
      <c r="T11" s="116"/>
      <c r="U11" s="116"/>
      <c r="V11" s="116">
        <v>1312</v>
      </c>
      <c r="W11" s="116">
        <v>1238</v>
      </c>
      <c r="X11" s="116">
        <v>1309</v>
      </c>
      <c r="Y11" s="116">
        <v>1540</v>
      </c>
      <c r="Z11" s="116">
        <v>1445</v>
      </c>
    </row>
    <row r="12" spans="1:32" ht="28.5" customHeight="1" x14ac:dyDescent="0.25">
      <c r="A12" s="32" t="s">
        <v>20</v>
      </c>
      <c r="B12" s="74"/>
      <c r="C12" s="74"/>
      <c r="D12" s="75">
        <f>AD108</f>
        <v>15.570175438596493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31.859883236030022</v>
      </c>
      <c r="P12" s="76" t="s">
        <v>88</v>
      </c>
      <c r="S12" s="111" t="s">
        <v>31</v>
      </c>
      <c r="T12" s="116"/>
      <c r="U12" s="116"/>
      <c r="V12" s="116">
        <v>372</v>
      </c>
      <c r="W12" s="116">
        <v>303</v>
      </c>
      <c r="X12" s="116">
        <v>352</v>
      </c>
      <c r="Y12" s="116">
        <v>499</v>
      </c>
      <c r="Z12" s="116">
        <v>374</v>
      </c>
    </row>
    <row r="13" spans="1:32" ht="15" customHeight="1" x14ac:dyDescent="0.25">
      <c r="A13" s="32" t="s">
        <v>21</v>
      </c>
      <c r="B13" s="74"/>
      <c r="C13" s="74"/>
      <c r="D13" s="75">
        <f>AD109</f>
        <v>14.912280701754385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41.9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18.366228070175438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18.822553897180764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24.013157894736842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81.177446102819246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467</v>
      </c>
      <c r="Z15" s="116">
        <v>433</v>
      </c>
      <c r="AB15" s="121">
        <f t="shared" ref="AB15:AB34" si="2">IF(Z15="np",0,Z15/$Z$34)</f>
        <v>0.23752057048820624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</v>
      </c>
      <c r="Z16" s="116">
        <v>0</v>
      </c>
      <c r="AB16" s="121">
        <f t="shared" si="2"/>
        <v>0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72</v>
      </c>
      <c r="Z17" s="116">
        <v>34</v>
      </c>
      <c r="AB17" s="121">
        <f t="shared" si="2"/>
        <v>1.8650575973669776E-2</v>
      </c>
    </row>
    <row r="18" spans="1:28" x14ac:dyDescent="0.25">
      <c r="A18" s="65" t="str">
        <f>$S$1&amp;" ("&amp;$V$2&amp;" to "&amp;$Z$2&amp;")"</f>
        <v>Southern Mallee (2014-15 to 2018-19)</v>
      </c>
      <c r="B18" s="65"/>
      <c r="C18" s="65"/>
      <c r="D18" s="65"/>
      <c r="E18" s="65"/>
      <c r="F18" s="65"/>
      <c r="G18" s="65" t="str">
        <f>$S$1&amp;" ("&amp;$V$2&amp;" to "&amp;$Z$2&amp;")"</f>
        <v>Southern Mallee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63</v>
      </c>
      <c r="Z19" s="116">
        <v>65</v>
      </c>
      <c r="AB19" s="121">
        <f t="shared" si="2"/>
        <v>3.5655512890839278E-2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91</v>
      </c>
      <c r="Z20" s="116">
        <v>80</v>
      </c>
      <c r="AB20" s="121">
        <f t="shared" si="2"/>
        <v>4.3883708173340648E-2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66</v>
      </c>
      <c r="Z21" s="116">
        <v>69</v>
      </c>
      <c r="AB21" s="121">
        <f t="shared" si="2"/>
        <v>3.784969829950631E-2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98</v>
      </c>
      <c r="Z22" s="116">
        <v>89</v>
      </c>
      <c r="AB22" s="121">
        <f t="shared" si="2"/>
        <v>4.882062534284147E-2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73</v>
      </c>
      <c r="Z23" s="116">
        <v>63</v>
      </c>
      <c r="AB23" s="121">
        <f t="shared" si="2"/>
        <v>3.4558420186505762E-2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6</v>
      </c>
      <c r="AB24" s="121">
        <f t="shared" si="2"/>
        <v>3.2912781130005485E-3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29</v>
      </c>
      <c r="Z25" s="116">
        <v>27</v>
      </c>
      <c r="AB25" s="121">
        <f t="shared" si="2"/>
        <v>1.4810751508502468E-2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52</v>
      </c>
      <c r="Z26" s="116">
        <v>57</v>
      </c>
      <c r="AB26" s="121">
        <f t="shared" si="2"/>
        <v>3.1267142073505214E-2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33</v>
      </c>
      <c r="Z27" s="116">
        <v>27</v>
      </c>
      <c r="AB27" s="121">
        <f t="shared" si="2"/>
        <v>1.4810751508502468E-2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92</v>
      </c>
      <c r="Z28" s="116">
        <v>81</v>
      </c>
      <c r="AB28" s="121">
        <f t="shared" si="2"/>
        <v>4.4432254525507406E-2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81</v>
      </c>
      <c r="Z29" s="116">
        <v>102</v>
      </c>
      <c r="AB29" s="121">
        <f t="shared" si="2"/>
        <v>5.5951727921009324E-2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114</v>
      </c>
      <c r="Z30" s="116">
        <v>105</v>
      </c>
      <c r="AB30" s="121">
        <f t="shared" si="2"/>
        <v>5.7597366977509598E-2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135</v>
      </c>
      <c r="Z31" s="116">
        <v>118</v>
      </c>
      <c r="AB31" s="121">
        <f t="shared" si="2"/>
        <v>6.4728469555677459E-2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9</v>
      </c>
      <c r="Z32" s="116">
        <v>11</v>
      </c>
      <c r="AB32" s="121">
        <f t="shared" si="2"/>
        <v>6.034009873834339E-3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43</v>
      </c>
      <c r="Z33" s="116">
        <v>35</v>
      </c>
      <c r="AB33" s="121">
        <f t="shared" si="2"/>
        <v>1.9199122325836534E-2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2042</v>
      </c>
      <c r="Z34" s="124">
        <v>1823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979</v>
      </c>
      <c r="AB37" s="136">
        <f>Z37/Z40*100</f>
        <v>81.177446102819246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227</v>
      </c>
      <c r="AB38" s="136">
        <f>Z38/Z40*100</f>
        <v>18.822553897180764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1206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4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18</v>
      </c>
      <c r="X45" s="116">
        <v>19</v>
      </c>
      <c r="Y45" s="116">
        <v>30</v>
      </c>
      <c r="Z45" s="116">
        <v>27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72</v>
      </c>
      <c r="X46" s="116">
        <v>67</v>
      </c>
      <c r="Y46" s="116">
        <v>65</v>
      </c>
      <c r="Z46" s="116">
        <v>54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73</v>
      </c>
      <c r="X47" s="116">
        <v>88</v>
      </c>
      <c r="Y47" s="116">
        <v>111</v>
      </c>
      <c r="Z47" s="116">
        <v>123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113</v>
      </c>
      <c r="X48" s="116">
        <v>114</v>
      </c>
      <c r="Y48" s="116">
        <v>161</v>
      </c>
      <c r="Z48" s="116">
        <v>79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Southern Mallee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84</v>
      </c>
      <c r="X49" s="116">
        <v>89</v>
      </c>
      <c r="Y49" s="116">
        <v>96</v>
      </c>
      <c r="Z49" s="116">
        <v>126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49</v>
      </c>
      <c r="X50" s="116">
        <v>64</v>
      </c>
      <c r="Y50" s="116">
        <v>70</v>
      </c>
      <c r="Z50" s="116">
        <v>59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63</v>
      </c>
      <c r="X51" s="116">
        <v>66</v>
      </c>
      <c r="Y51" s="116">
        <v>77</v>
      </c>
      <c r="Z51" s="116">
        <v>58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54</v>
      </c>
      <c r="X52" s="116">
        <v>57</v>
      </c>
      <c r="Y52" s="116">
        <v>91</v>
      </c>
      <c r="Z52" s="116">
        <v>88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71</v>
      </c>
      <c r="X53" s="116">
        <v>73</v>
      </c>
      <c r="Y53" s="116">
        <v>91</v>
      </c>
      <c r="Z53" s="116">
        <v>79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70</v>
      </c>
      <c r="X54" s="116">
        <v>66</v>
      </c>
      <c r="Y54" s="116">
        <v>90</v>
      </c>
      <c r="Z54" s="116">
        <v>81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48</v>
      </c>
      <c r="X55" s="116">
        <v>64</v>
      </c>
      <c r="Y55" s="116">
        <v>64</v>
      </c>
      <c r="Z55" s="116">
        <v>49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27</v>
      </c>
      <c r="X56" s="116">
        <v>37</v>
      </c>
      <c r="Y56" s="116">
        <v>54</v>
      </c>
      <c r="Z56" s="116">
        <v>54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9</v>
      </c>
      <c r="X57" s="116">
        <v>12</v>
      </c>
      <c r="Y57" s="116">
        <v>22</v>
      </c>
      <c r="Z57" s="116">
        <v>16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6</v>
      </c>
      <c r="X58" s="116">
        <v>9</v>
      </c>
      <c r="Y58" s="116">
        <v>11</v>
      </c>
      <c r="Z58" s="116">
        <v>9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9</v>
      </c>
      <c r="Z59" s="116">
        <v>8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2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763</v>
      </c>
      <c r="X61" s="116">
        <v>830</v>
      </c>
      <c r="Y61" s="116">
        <v>1057</v>
      </c>
      <c r="Z61" s="116">
        <v>896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8</v>
      </c>
      <c r="X63" s="116">
        <v>6</v>
      </c>
      <c r="Y63" s="116">
        <v>6</v>
      </c>
      <c r="Z63" s="116">
        <v>6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Southern Mallee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24</v>
      </c>
      <c r="X64" s="116">
        <v>31</v>
      </c>
      <c r="Y64" s="116">
        <v>30</v>
      </c>
      <c r="Z64" s="116">
        <v>35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65</v>
      </c>
      <c r="X65" s="116">
        <v>52</v>
      </c>
      <c r="Y65" s="116">
        <v>58</v>
      </c>
      <c r="Z65" s="116">
        <v>66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82</v>
      </c>
      <c r="X66" s="116">
        <v>111</v>
      </c>
      <c r="Y66" s="116">
        <v>94</v>
      </c>
      <c r="Z66" s="116">
        <v>101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114</v>
      </c>
      <c r="X67" s="116">
        <v>95</v>
      </c>
      <c r="Y67" s="116">
        <v>141</v>
      </c>
      <c r="Z67" s="116">
        <v>128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75</v>
      </c>
      <c r="X68" s="116">
        <v>80</v>
      </c>
      <c r="Y68" s="116">
        <v>73</v>
      </c>
      <c r="Z68" s="116">
        <v>89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63</v>
      </c>
      <c r="X69" s="116">
        <v>77</v>
      </c>
      <c r="Y69" s="116">
        <v>89</v>
      </c>
      <c r="Z69" s="116">
        <v>82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56</v>
      </c>
      <c r="X70" s="116">
        <v>60</v>
      </c>
      <c r="Y70" s="116">
        <v>70</v>
      </c>
      <c r="Z70" s="116">
        <v>61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51</v>
      </c>
      <c r="X71" s="116">
        <v>48</v>
      </c>
      <c r="Y71" s="116">
        <v>63</v>
      </c>
      <c r="Z71" s="116">
        <v>74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76</v>
      </c>
      <c r="X72" s="116">
        <v>78</v>
      </c>
      <c r="Y72" s="116">
        <v>86</v>
      </c>
      <c r="Z72" s="116">
        <v>70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82</v>
      </c>
      <c r="X73" s="116">
        <v>81</v>
      </c>
      <c r="Y73" s="116">
        <v>106</v>
      </c>
      <c r="Z73" s="116">
        <v>67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41</v>
      </c>
      <c r="X74" s="116">
        <v>55</v>
      </c>
      <c r="Y74" s="116">
        <v>79</v>
      </c>
      <c r="Z74" s="116">
        <v>75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24</v>
      </c>
      <c r="X75" s="116">
        <v>25</v>
      </c>
      <c r="Y75" s="116">
        <v>36</v>
      </c>
      <c r="Z75" s="116">
        <v>36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17</v>
      </c>
      <c r="X76" s="116">
        <v>18</v>
      </c>
      <c r="Y76" s="116">
        <v>29</v>
      </c>
      <c r="Z76" s="116">
        <v>13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11</v>
      </c>
      <c r="X77" s="116">
        <v>10</v>
      </c>
      <c r="Y77" s="116">
        <v>13</v>
      </c>
      <c r="Z77" s="116">
        <v>12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3</v>
      </c>
      <c r="Y78" s="116">
        <v>7</v>
      </c>
      <c r="Z78" s="116">
        <v>8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773</v>
      </c>
      <c r="X80" s="116">
        <v>831</v>
      </c>
      <c r="Y80" s="116">
        <v>977</v>
      </c>
      <c r="Z80" s="116">
        <v>925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Southern Mallee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42</v>
      </c>
      <c r="X83" s="116">
        <v>56</v>
      </c>
      <c r="Y83" s="116">
        <v>64</v>
      </c>
      <c r="Z83" s="116">
        <v>69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15</v>
      </c>
      <c r="X84" s="116">
        <v>21</v>
      </c>
      <c r="Y84" s="116">
        <v>25</v>
      </c>
      <c r="Z84" s="116">
        <v>23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1,824</v>
      </c>
      <c r="D85" s="98">
        <f t="shared" ref="D85:D90" si="4">AD4</f>
        <v>-0.10588235294117643</v>
      </c>
      <c r="E85" s="99">
        <f t="shared" ref="E85:E90" si="5">AD4</f>
        <v>-0.10588235294117643</v>
      </c>
      <c r="F85" s="98">
        <f t="shared" ref="F85:F90" si="6">AF4</f>
        <v>8.4423305588585018E-2</v>
      </c>
      <c r="G85" s="99">
        <f t="shared" ref="G85:G90" si="7">AF4</f>
        <v>8.4423305588585018E-2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66</v>
      </c>
      <c r="X85" s="116">
        <v>69</v>
      </c>
      <c r="Y85" s="116">
        <v>75</v>
      </c>
      <c r="Z85" s="116">
        <v>73</v>
      </c>
    </row>
    <row r="86" spans="1:30" ht="15" customHeight="1" x14ac:dyDescent="0.25">
      <c r="A86" s="100" t="s">
        <v>4</v>
      </c>
      <c r="B86" s="51"/>
      <c r="C86" s="101" t="str">
        <f t="shared" si="3"/>
        <v>902</v>
      </c>
      <c r="D86" s="98">
        <f t="shared" si="4"/>
        <v>-0.14905660377358487</v>
      </c>
      <c r="E86" s="99">
        <f t="shared" si="5"/>
        <v>-0.14905660377358487</v>
      </c>
      <c r="F86" s="98">
        <f t="shared" si="6"/>
        <v>3.0857142857142916E-2</v>
      </c>
      <c r="G86" s="99">
        <f t="shared" si="7"/>
        <v>3.0857142857142916E-2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18</v>
      </c>
      <c r="X86" s="116">
        <v>12</v>
      </c>
      <c r="Y86" s="116">
        <v>9</v>
      </c>
      <c r="Z86" s="116">
        <v>15</v>
      </c>
    </row>
    <row r="87" spans="1:30" ht="15" customHeight="1" x14ac:dyDescent="0.25">
      <c r="A87" s="100" t="s">
        <v>5</v>
      </c>
      <c r="B87" s="51"/>
      <c r="C87" s="101" t="str">
        <f t="shared" si="3"/>
        <v>925</v>
      </c>
      <c r="D87" s="98">
        <f t="shared" si="4"/>
        <v>-5.5158324821246163E-2</v>
      </c>
      <c r="E87" s="99">
        <f t="shared" si="5"/>
        <v>-5.5158324821246163E-2</v>
      </c>
      <c r="F87" s="98">
        <f t="shared" si="6"/>
        <v>0.14197530864197527</v>
      </c>
      <c r="G87" s="99">
        <f t="shared" si="7"/>
        <v>0.14197530864197527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8</v>
      </c>
      <c r="X87" s="116">
        <v>10</v>
      </c>
      <c r="Y87" s="116">
        <v>6</v>
      </c>
      <c r="Z87" s="116">
        <v>8</v>
      </c>
    </row>
    <row r="88" spans="1:30" ht="15" customHeight="1" x14ac:dyDescent="0.25">
      <c r="A88" s="51" t="s">
        <v>6</v>
      </c>
      <c r="B88" s="51"/>
      <c r="C88" s="101" t="str">
        <f t="shared" si="3"/>
        <v>1,199</v>
      </c>
      <c r="D88" s="98">
        <f t="shared" si="4"/>
        <v>-0.11316568047337283</v>
      </c>
      <c r="E88" s="99">
        <f t="shared" si="5"/>
        <v>-0.11316568047337283</v>
      </c>
      <c r="F88" s="98">
        <f t="shared" si="6"/>
        <v>0.1216089803554723</v>
      </c>
      <c r="G88" s="99">
        <f t="shared" si="7"/>
        <v>0.1216089803554723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16</v>
      </c>
      <c r="X88" s="116">
        <v>15</v>
      </c>
      <c r="Y88" s="116">
        <v>11</v>
      </c>
      <c r="Z88" s="116">
        <v>19</v>
      </c>
    </row>
    <row r="89" spans="1:30" ht="15" customHeight="1" x14ac:dyDescent="0.25">
      <c r="A89" s="51" t="s">
        <v>102</v>
      </c>
      <c r="B89" s="51"/>
      <c r="C89" s="101" t="str">
        <f t="shared" si="3"/>
        <v>$32,982</v>
      </c>
      <c r="D89" s="98">
        <f t="shared" si="4"/>
        <v>-9.4429114671279346E-2</v>
      </c>
      <c r="E89" s="99">
        <f t="shared" si="5"/>
        <v>-9.4429114671279346E-2</v>
      </c>
      <c r="F89" s="98">
        <f t="shared" si="6"/>
        <v>0.19360354654844847</v>
      </c>
      <c r="G89" s="99">
        <f t="shared" si="7"/>
        <v>0.19360354654844847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62</v>
      </c>
      <c r="X89" s="116">
        <v>61</v>
      </c>
      <c r="Y89" s="116">
        <v>57</v>
      </c>
      <c r="Z89" s="116">
        <v>63</v>
      </c>
    </row>
    <row r="90" spans="1:30" ht="15" customHeight="1" x14ac:dyDescent="0.25">
      <c r="A90" s="51" t="s">
        <v>7</v>
      </c>
      <c r="B90" s="51"/>
      <c r="C90" s="101" t="str">
        <f t="shared" si="3"/>
        <v>$55.5 mil</v>
      </c>
      <c r="D90" s="98">
        <f t="shared" si="4"/>
        <v>-0.12410233492059985</v>
      </c>
      <c r="E90" s="99">
        <f t="shared" si="5"/>
        <v>-0.12410233492059985</v>
      </c>
      <c r="F90" s="98">
        <f t="shared" si="6"/>
        <v>0.40223879598904055</v>
      </c>
      <c r="G90" s="99">
        <f t="shared" si="7"/>
        <v>0.40223879598904055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117</v>
      </c>
      <c r="X90" s="116">
        <v>113</v>
      </c>
      <c r="Y90" s="116">
        <v>145</v>
      </c>
      <c r="Z90" s="116">
        <v>127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537</v>
      </c>
      <c r="X91" s="116">
        <v>564</v>
      </c>
      <c r="Y91" s="116">
        <v>731</v>
      </c>
      <c r="Z91" s="116">
        <v>630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25</v>
      </c>
      <c r="X93" s="116">
        <v>28</v>
      </c>
      <c r="Y93" s="116">
        <v>28</v>
      </c>
      <c r="Z93" s="116">
        <v>29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62</v>
      </c>
      <c r="X94" s="116">
        <v>71</v>
      </c>
      <c r="Y94" s="116">
        <v>84</v>
      </c>
      <c r="Z94" s="116">
        <v>73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9</v>
      </c>
      <c r="X95" s="116">
        <v>10</v>
      </c>
      <c r="Y95" s="116">
        <v>11</v>
      </c>
      <c r="Z95" s="116">
        <v>12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47</v>
      </c>
      <c r="X96" s="116">
        <v>63</v>
      </c>
      <c r="Y96" s="116">
        <v>72</v>
      </c>
      <c r="Z96" s="116">
        <v>77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61</v>
      </c>
      <c r="X97" s="116">
        <v>70</v>
      </c>
      <c r="Y97" s="116">
        <v>74</v>
      </c>
      <c r="Z97" s="116">
        <v>73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48</v>
      </c>
      <c r="X98" s="116">
        <v>49</v>
      </c>
      <c r="Y98" s="116">
        <v>60</v>
      </c>
      <c r="Z98" s="116">
        <v>50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5</v>
      </c>
      <c r="X99" s="116">
        <v>9</v>
      </c>
      <c r="Y99" s="116">
        <v>8</v>
      </c>
      <c r="Z99" s="116">
        <v>15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72</v>
      </c>
      <c r="X100" s="116">
        <v>71</v>
      </c>
      <c r="Y100" s="116">
        <v>76</v>
      </c>
      <c r="Z100" s="116">
        <v>84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463</v>
      </c>
      <c r="X101" s="116">
        <v>512</v>
      </c>
      <c r="Y101" s="116">
        <v>623</v>
      </c>
      <c r="Z101" s="116">
        <v>567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1012</v>
      </c>
      <c r="X104" s="116">
        <v>1090</v>
      </c>
      <c r="Y104" s="116">
        <v>1137</v>
      </c>
      <c r="Z104" s="116">
        <v>1024</v>
      </c>
      <c r="AB104" s="113" t="str">
        <f>TEXT(Z104,"###,###")</f>
        <v>1,024</v>
      </c>
      <c r="AD104" s="134">
        <f>Z104/($Z$4)*100</f>
        <v>56.140350877192979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255</v>
      </c>
      <c r="X105" s="116">
        <v>263</v>
      </c>
      <c r="Y105" s="116">
        <v>304</v>
      </c>
      <c r="Z105" s="116">
        <v>301</v>
      </c>
      <c r="AB105" s="113" t="str">
        <f>TEXT(Z105,"###,###")</f>
        <v>301</v>
      </c>
      <c r="AD105" s="134">
        <f>Z105/($Z$4)*100</f>
        <v>16.50219298245614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1267</v>
      </c>
      <c r="X106" s="124">
        <v>1353</v>
      </c>
      <c r="Y106" s="124">
        <v>1441</v>
      </c>
      <c r="Z106" s="124">
        <v>1325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350</v>
      </c>
      <c r="X108" s="116">
        <v>378</v>
      </c>
      <c r="Y108" s="116">
        <v>383</v>
      </c>
      <c r="Z108" s="116">
        <v>284</v>
      </c>
      <c r="AB108" s="113" t="str">
        <f>TEXT(Z108,"###,###")</f>
        <v>284</v>
      </c>
      <c r="AD108" s="134">
        <f>Z108/($Z$4)*100</f>
        <v>15.570175438596493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223</v>
      </c>
      <c r="X109" s="116">
        <v>264</v>
      </c>
      <c r="Y109" s="116">
        <v>297</v>
      </c>
      <c r="Z109" s="116">
        <v>272</v>
      </c>
      <c r="AB109" s="113" t="str">
        <f>TEXT(Z109,"###,###")</f>
        <v>272</v>
      </c>
      <c r="AD109" s="134">
        <f>Z109/($Z$4)*100</f>
        <v>14.912280701754385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371</v>
      </c>
      <c r="X110" s="116">
        <v>273</v>
      </c>
      <c r="Y110" s="116">
        <v>302</v>
      </c>
      <c r="Z110" s="116">
        <v>335</v>
      </c>
      <c r="AB110" s="113" t="str">
        <f>TEXT(Z110,"###,###")</f>
        <v>335</v>
      </c>
      <c r="AD110" s="134">
        <f>Z110/($Z$4)*100</f>
        <v>18.366228070175438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321</v>
      </c>
      <c r="X111" s="116">
        <v>438</v>
      </c>
      <c r="Y111" s="116">
        <v>459</v>
      </c>
      <c r="Z111" s="116">
        <v>438</v>
      </c>
      <c r="AB111" s="113" t="str">
        <f>TEXT(Z111,"###,###")</f>
        <v>438</v>
      </c>
      <c r="AD111" s="134">
        <f>Z111/($Z$4)*100</f>
        <v>24.013157894736842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1539</v>
      </c>
      <c r="X112" s="116">
        <v>1661</v>
      </c>
      <c r="Y112" s="116">
        <v>2040</v>
      </c>
      <c r="Z112" s="116">
        <v>1823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43.15</v>
      </c>
      <c r="W118" s="135">
        <v>43.4</v>
      </c>
      <c r="X118" s="135">
        <v>41.9</v>
      </c>
      <c r="Y118" s="135">
        <v>43.27</v>
      </c>
      <c r="Z118" s="135">
        <v>41.93</v>
      </c>
      <c r="AB118" s="113" t="str">
        <f>TEXT(Z118,"##.0")</f>
        <v>41.9</v>
      </c>
    </row>
    <row r="120" spans="19:32" x14ac:dyDescent="0.25">
      <c r="S120" s="105" t="s">
        <v>104</v>
      </c>
      <c r="T120" s="116"/>
      <c r="U120" s="116"/>
      <c r="V120" s="116">
        <v>703</v>
      </c>
      <c r="W120" s="116">
        <v>699</v>
      </c>
      <c r="X120" s="116">
        <v>724</v>
      </c>
      <c r="Y120" s="116">
        <v>854</v>
      </c>
      <c r="Z120" s="116">
        <v>826</v>
      </c>
      <c r="AB120" s="113" t="str">
        <f>TEXT(Z120,"###,###")</f>
        <v>826</v>
      </c>
    </row>
    <row r="121" spans="19:32" x14ac:dyDescent="0.25">
      <c r="S121" s="105" t="s">
        <v>105</v>
      </c>
      <c r="T121" s="116"/>
      <c r="U121" s="116"/>
      <c r="V121" s="116">
        <v>218</v>
      </c>
      <c r="W121" s="116">
        <v>179</v>
      </c>
      <c r="X121" s="116">
        <v>210</v>
      </c>
      <c r="Y121" s="116">
        <v>309</v>
      </c>
      <c r="Z121" s="116">
        <v>228</v>
      </c>
      <c r="AB121" s="113" t="str">
        <f>TEXT(Z121,"###,###")</f>
        <v>228</v>
      </c>
    </row>
    <row r="122" spans="19:32" x14ac:dyDescent="0.25">
      <c r="S122" s="105" t="s">
        <v>106</v>
      </c>
      <c r="T122" s="116"/>
      <c r="U122" s="116"/>
      <c r="V122" s="116">
        <v>147</v>
      </c>
      <c r="W122" s="116">
        <v>118</v>
      </c>
      <c r="X122" s="116">
        <v>142</v>
      </c>
      <c r="Y122" s="116">
        <v>190</v>
      </c>
      <c r="Z122" s="116">
        <v>154</v>
      </c>
      <c r="AB122" s="113" t="str">
        <f>TEXT(Z122,"###,###")</f>
        <v>154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850</v>
      </c>
      <c r="W124" s="116">
        <v>817</v>
      </c>
      <c r="X124" s="116">
        <v>866</v>
      </c>
      <c r="Y124" s="116">
        <v>1044</v>
      </c>
      <c r="Z124" s="116">
        <v>980</v>
      </c>
      <c r="AB124" s="113" t="str">
        <f>TEXT(Z124,"###,###")</f>
        <v>980</v>
      </c>
      <c r="AD124" s="131">
        <f>Z124/$Z$7*100</f>
        <v>81.734778982485395</v>
      </c>
    </row>
    <row r="125" spans="19:32" x14ac:dyDescent="0.25">
      <c r="S125" s="105" t="s">
        <v>108</v>
      </c>
      <c r="T125" s="116"/>
      <c r="U125" s="116"/>
      <c r="V125" s="116">
        <v>365</v>
      </c>
      <c r="W125" s="116">
        <v>297</v>
      </c>
      <c r="X125" s="116">
        <v>352</v>
      </c>
      <c r="Y125" s="116">
        <v>499</v>
      </c>
      <c r="Z125" s="116">
        <v>382</v>
      </c>
      <c r="AB125" s="113" t="str">
        <f>TEXT(Z125,"###,###")</f>
        <v>382</v>
      </c>
      <c r="AD125" s="131">
        <f>Z125/$Z$7*100</f>
        <v>31.859883236030022</v>
      </c>
    </row>
    <row r="127" spans="19:32" x14ac:dyDescent="0.25">
      <c r="S127" s="105" t="s">
        <v>109</v>
      </c>
      <c r="T127" s="116"/>
      <c r="U127" s="116"/>
      <c r="V127" s="116">
        <v>582</v>
      </c>
      <c r="W127" s="116">
        <v>534</v>
      </c>
      <c r="X127" s="116">
        <v>564</v>
      </c>
      <c r="Y127" s="116">
        <v>731</v>
      </c>
      <c r="Z127" s="116">
        <v>633</v>
      </c>
      <c r="AB127" s="113" t="str">
        <f>TEXT(Z127,"###,###")</f>
        <v>633</v>
      </c>
      <c r="AD127" s="131">
        <f>Z127/$Z$7*100</f>
        <v>52.793994995829863</v>
      </c>
    </row>
    <row r="128" spans="19:32" x14ac:dyDescent="0.25">
      <c r="S128" s="105" t="s">
        <v>110</v>
      </c>
      <c r="T128" s="116"/>
      <c r="U128" s="116"/>
      <c r="V128" s="116">
        <v>491</v>
      </c>
      <c r="W128" s="116">
        <v>465</v>
      </c>
      <c r="X128" s="116">
        <v>512</v>
      </c>
      <c r="Y128" s="116">
        <v>624</v>
      </c>
      <c r="Z128" s="116">
        <v>568</v>
      </c>
      <c r="AB128" s="113" t="str">
        <f>TEXT(Z128,"###,###")</f>
        <v>568</v>
      </c>
      <c r="AD128" s="131">
        <f>Z128/$Z$7*100</f>
        <v>47.372810675562974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FA1F990-BDA4-446E-AC69-73FD8974C34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945660E6-3F77-4AC9-9E44-0AC5437CA5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25659406-D403-46C5-B092-AAC12E9D1F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CF046254-A2FA-4801-AF61-117D033870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75C3E-5137-4220-839C-05CEC0D7BAC5}">
  <sheetPr codeName="Sheet12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Streaky Bay</v>
      </c>
      <c r="T1" s="103"/>
      <c r="U1" s="103"/>
      <c r="V1" s="103"/>
      <c r="W1" s="103"/>
      <c r="X1" s="103"/>
      <c r="Y1" s="104" t="str">
        <f>Y3</f>
        <v>10.56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171</v>
      </c>
      <c r="Y3" s="109" t="s">
        <v>253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10.56 Streaky Bay,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1426</v>
      </c>
      <c r="W4" s="112">
        <v>1398</v>
      </c>
      <c r="X4" s="112">
        <v>1556</v>
      </c>
      <c r="Y4" s="112">
        <v>1868</v>
      </c>
      <c r="Z4" s="112">
        <v>1689</v>
      </c>
      <c r="AB4" s="113" t="str">
        <f>TEXT(Z4,"###,###")</f>
        <v>1,689</v>
      </c>
      <c r="AD4" s="114">
        <f>Z4/Y4-1</f>
        <v>-9.5824411134903587E-2</v>
      </c>
      <c r="AF4" s="114">
        <f>Z4/V4-1</f>
        <v>0.18443197755960727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776</v>
      </c>
      <c r="W5" s="112">
        <v>767</v>
      </c>
      <c r="X5" s="112">
        <v>821</v>
      </c>
      <c r="Y5" s="112">
        <v>1020</v>
      </c>
      <c r="Z5" s="112">
        <v>938</v>
      </c>
      <c r="AB5" s="113" t="str">
        <f>TEXT(Z5,"###,###")</f>
        <v>938</v>
      </c>
      <c r="AD5" s="114">
        <f t="shared" ref="AD5:AD9" si="0">Z5/Y5-1</f>
        <v>-8.0392156862745145E-2</v>
      </c>
      <c r="AF5" s="114">
        <f t="shared" ref="AF5:AF9" si="1">Z5/V5-1</f>
        <v>0.20876288659793807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648</v>
      </c>
      <c r="W6" s="112">
        <v>635</v>
      </c>
      <c r="X6" s="112">
        <v>735</v>
      </c>
      <c r="Y6" s="112">
        <v>845</v>
      </c>
      <c r="Z6" s="112">
        <v>747</v>
      </c>
      <c r="AB6" s="113" t="str">
        <f>TEXT(Z6,"###,###")</f>
        <v>747</v>
      </c>
      <c r="AD6" s="114">
        <f t="shared" si="0"/>
        <v>-0.11597633136094676</v>
      </c>
      <c r="AF6" s="114">
        <f t="shared" si="1"/>
        <v>0.15277777777777768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946</v>
      </c>
      <c r="W7" s="112">
        <v>925</v>
      </c>
      <c r="X7" s="112">
        <v>1020</v>
      </c>
      <c r="Y7" s="112">
        <v>1190</v>
      </c>
      <c r="Z7" s="112">
        <v>1106</v>
      </c>
      <c r="AB7" s="113" t="str">
        <f>TEXT(Z7,"###,###")</f>
        <v>1,106</v>
      </c>
      <c r="AD7" s="114">
        <f t="shared" si="0"/>
        <v>-7.0588235294117618E-2</v>
      </c>
      <c r="AF7" s="114">
        <f t="shared" si="1"/>
        <v>0.16913319238900626</v>
      </c>
    </row>
    <row r="8" spans="1:32" ht="17.25" customHeight="1" x14ac:dyDescent="0.25">
      <c r="A8" s="66" t="s">
        <v>13</v>
      </c>
      <c r="B8" s="67"/>
      <c r="C8" s="31"/>
      <c r="D8" s="68" t="str">
        <f>AB4</f>
        <v>1,689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1,106</v>
      </c>
      <c r="P8" s="69"/>
      <c r="S8" s="111" t="s">
        <v>87</v>
      </c>
      <c r="T8" s="112"/>
      <c r="U8" s="112"/>
      <c r="V8" s="112">
        <v>24241</v>
      </c>
      <c r="W8" s="112">
        <v>25924</v>
      </c>
      <c r="X8" s="112">
        <v>27122.959999999999</v>
      </c>
      <c r="Y8" s="112">
        <v>23678.92</v>
      </c>
      <c r="Z8" s="112">
        <v>26769</v>
      </c>
      <c r="AB8" s="113" t="str">
        <f>TEXT(Z8,"$###,###")</f>
        <v>$26,769</v>
      </c>
      <c r="AD8" s="114">
        <f t="shared" si="0"/>
        <v>0.13049919506463992</v>
      </c>
      <c r="AF8" s="114">
        <f t="shared" si="1"/>
        <v>0.10428612680994997</v>
      </c>
    </row>
    <row r="9" spans="1:32" x14ac:dyDescent="0.25">
      <c r="A9" s="32" t="s">
        <v>15</v>
      </c>
      <c r="B9" s="73"/>
      <c r="C9" s="74"/>
      <c r="D9" s="75">
        <f>AD104</f>
        <v>58.496151568975726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53.707052441229649</v>
      </c>
      <c r="P9" s="76" t="s">
        <v>88</v>
      </c>
      <c r="S9" s="111" t="s">
        <v>7</v>
      </c>
      <c r="T9" s="112"/>
      <c r="U9" s="112"/>
      <c r="V9" s="112">
        <v>44561103</v>
      </c>
      <c r="W9" s="112">
        <v>42646908</v>
      </c>
      <c r="X9" s="112">
        <v>51980451</v>
      </c>
      <c r="Y9" s="112">
        <v>51038489</v>
      </c>
      <c r="Z9" s="112">
        <v>53347735</v>
      </c>
      <c r="AB9" s="113" t="str">
        <f>TEXT(Z9/1000000,"$#,###.0")&amp;" mil"</f>
        <v>$53.3 mil</v>
      </c>
      <c r="AD9" s="114">
        <f t="shared" si="0"/>
        <v>4.5245187411406373E-2</v>
      </c>
      <c r="AF9" s="114">
        <f t="shared" si="1"/>
        <v>0.19718165414352518</v>
      </c>
    </row>
    <row r="10" spans="1:32" x14ac:dyDescent="0.25">
      <c r="A10" s="32" t="s">
        <v>18</v>
      </c>
      <c r="B10" s="73"/>
      <c r="C10" s="74"/>
      <c r="D10" s="75">
        <f>AD105</f>
        <v>18.117229129662523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46.02169981916817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82.368896925858948</v>
      </c>
      <c r="P11" s="76" t="s">
        <v>88</v>
      </c>
      <c r="S11" s="111" t="s">
        <v>30</v>
      </c>
      <c r="T11" s="116"/>
      <c r="U11" s="116"/>
      <c r="V11" s="116">
        <v>1136</v>
      </c>
      <c r="W11" s="116">
        <v>1122</v>
      </c>
      <c r="X11" s="116">
        <v>1220</v>
      </c>
      <c r="Y11" s="116">
        <v>1486</v>
      </c>
      <c r="Z11" s="116">
        <v>1338</v>
      </c>
    </row>
    <row r="12" spans="1:32" ht="28.5" customHeight="1" x14ac:dyDescent="0.25">
      <c r="A12" s="32" t="s">
        <v>20</v>
      </c>
      <c r="B12" s="74"/>
      <c r="C12" s="74"/>
      <c r="D12" s="75">
        <f>AD108</f>
        <v>23.149792776790999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32.097649186256781</v>
      </c>
      <c r="P12" s="76" t="s">
        <v>88</v>
      </c>
      <c r="S12" s="111" t="s">
        <v>31</v>
      </c>
      <c r="T12" s="116"/>
      <c r="U12" s="116"/>
      <c r="V12" s="116">
        <v>289</v>
      </c>
      <c r="W12" s="116">
        <v>279</v>
      </c>
      <c r="X12" s="116">
        <v>336</v>
      </c>
      <c r="Y12" s="116">
        <v>382</v>
      </c>
      <c r="Z12" s="116">
        <v>352</v>
      </c>
    </row>
    <row r="13" spans="1:32" ht="15" customHeight="1" x14ac:dyDescent="0.25">
      <c r="A13" s="32" t="s">
        <v>21</v>
      </c>
      <c r="B13" s="74"/>
      <c r="C13" s="74"/>
      <c r="D13" s="75">
        <f>AD109</f>
        <v>15.748963883955003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44.7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14.624037892243932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18.914027149321267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23.208999407933689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81.085972850678729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387</v>
      </c>
      <c r="Z15" s="116">
        <v>352</v>
      </c>
      <c r="AB15" s="121">
        <f t="shared" ref="AB15:AB34" si="2">IF(Z15="np",0,Z15/$Z$34)</f>
        <v>0.20791494388659185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22</v>
      </c>
      <c r="Z16" s="116">
        <v>25</v>
      </c>
      <c r="AB16" s="121">
        <f t="shared" si="2"/>
        <v>1.4766686355581808E-2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77</v>
      </c>
      <c r="Z17" s="116">
        <v>68</v>
      </c>
      <c r="AB17" s="121">
        <f t="shared" si="2"/>
        <v>4.0165386887182519E-2</v>
      </c>
    </row>
    <row r="18" spans="1:28" x14ac:dyDescent="0.25">
      <c r="A18" s="65" t="str">
        <f>$S$1&amp;" ("&amp;$V$2&amp;" to "&amp;$Z$2&amp;")"</f>
        <v>Streaky Bay (2014-15 to 2018-19)</v>
      </c>
      <c r="B18" s="65"/>
      <c r="C18" s="65"/>
      <c r="D18" s="65"/>
      <c r="E18" s="65"/>
      <c r="F18" s="65"/>
      <c r="G18" s="65" t="str">
        <f>$S$1&amp;" ("&amp;$V$2&amp;" to "&amp;$Z$2&amp;")"</f>
        <v>Streaky Bay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10</v>
      </c>
      <c r="Z18" s="116">
        <v>15</v>
      </c>
      <c r="AB18" s="121">
        <f t="shared" si="2"/>
        <v>8.8600118133490852E-3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107</v>
      </c>
      <c r="Z19" s="116">
        <v>112</v>
      </c>
      <c r="AB19" s="121">
        <f t="shared" si="2"/>
        <v>6.6154754873006497E-2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29</v>
      </c>
      <c r="Z20" s="116">
        <v>19</v>
      </c>
      <c r="AB20" s="121">
        <f t="shared" si="2"/>
        <v>1.1222681630242174E-2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165</v>
      </c>
      <c r="Z21" s="116">
        <v>134</v>
      </c>
      <c r="AB21" s="121">
        <f t="shared" si="2"/>
        <v>7.9149438865918492E-2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134</v>
      </c>
      <c r="Z22" s="116">
        <v>79</v>
      </c>
      <c r="AB22" s="121">
        <f t="shared" si="2"/>
        <v>4.666272888363851E-2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85</v>
      </c>
      <c r="Z23" s="116">
        <v>66</v>
      </c>
      <c r="AB23" s="121">
        <f t="shared" si="2"/>
        <v>3.8984051978735973E-2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5</v>
      </c>
      <c r="Z24" s="116">
        <v>4</v>
      </c>
      <c r="AB24" s="121">
        <f t="shared" si="2"/>
        <v>2.3626698168930892E-3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25</v>
      </c>
      <c r="Z25" s="116">
        <v>11</v>
      </c>
      <c r="AB25" s="121">
        <f t="shared" si="2"/>
        <v>6.4973419964559952E-3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19</v>
      </c>
      <c r="Z26" s="116">
        <v>26</v>
      </c>
      <c r="AB26" s="121">
        <f t="shared" si="2"/>
        <v>1.535735380980508E-2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36</v>
      </c>
      <c r="Z27" s="116">
        <v>38</v>
      </c>
      <c r="AB27" s="121">
        <f t="shared" si="2"/>
        <v>2.2445363260484349E-2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91</v>
      </c>
      <c r="Z28" s="116">
        <v>74</v>
      </c>
      <c r="AB28" s="121">
        <f t="shared" si="2"/>
        <v>4.3709391612522151E-2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87</v>
      </c>
      <c r="Z29" s="116">
        <v>92</v>
      </c>
      <c r="AB29" s="121">
        <f t="shared" si="2"/>
        <v>5.4341405788541054E-2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135</v>
      </c>
      <c r="Z30" s="116">
        <v>135</v>
      </c>
      <c r="AB30" s="121">
        <f t="shared" si="2"/>
        <v>7.9740106320141765E-2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137</v>
      </c>
      <c r="Z31" s="116">
        <v>122</v>
      </c>
      <c r="AB31" s="121">
        <f t="shared" si="2"/>
        <v>7.2061429415239214E-2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11</v>
      </c>
      <c r="Z32" s="116">
        <v>10</v>
      </c>
      <c r="AB32" s="121">
        <f t="shared" si="2"/>
        <v>5.9066745422327229E-3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49</v>
      </c>
      <c r="Z33" s="116">
        <v>41</v>
      </c>
      <c r="AB33" s="121">
        <f t="shared" si="2"/>
        <v>2.4217365623154165E-2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1872</v>
      </c>
      <c r="Z34" s="124">
        <v>1693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896</v>
      </c>
      <c r="AB37" s="136">
        <f>Z37/Z40*100</f>
        <v>81.085972850678729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209</v>
      </c>
      <c r="AB38" s="136">
        <f>Z38/Z40*100</f>
        <v>18.914027149321267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1105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7</v>
      </c>
      <c r="X44" s="116">
        <v>7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15</v>
      </c>
      <c r="X45" s="116">
        <v>37</v>
      </c>
      <c r="Y45" s="116">
        <v>25</v>
      </c>
      <c r="Z45" s="116">
        <v>17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50</v>
      </c>
      <c r="X46" s="116">
        <v>52</v>
      </c>
      <c r="Y46" s="116">
        <v>47</v>
      </c>
      <c r="Z46" s="116">
        <v>70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50</v>
      </c>
      <c r="X47" s="116">
        <v>75</v>
      </c>
      <c r="Y47" s="116">
        <v>73</v>
      </c>
      <c r="Z47" s="116">
        <v>66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66</v>
      </c>
      <c r="X48" s="116">
        <v>72</v>
      </c>
      <c r="Y48" s="116">
        <v>81</v>
      </c>
      <c r="Z48" s="116">
        <v>96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Streaky Bay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88</v>
      </c>
      <c r="X49" s="116">
        <v>71</v>
      </c>
      <c r="Y49" s="116">
        <v>79</v>
      </c>
      <c r="Z49" s="116">
        <v>86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63</v>
      </c>
      <c r="X50" s="116">
        <v>58</v>
      </c>
      <c r="Y50" s="116">
        <v>77</v>
      </c>
      <c r="Z50" s="116">
        <v>87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80</v>
      </c>
      <c r="X51" s="116">
        <v>72</v>
      </c>
      <c r="Y51" s="116">
        <v>84</v>
      </c>
      <c r="Z51" s="116">
        <v>79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57</v>
      </c>
      <c r="X52" s="116">
        <v>61</v>
      </c>
      <c r="Y52" s="116">
        <v>82</v>
      </c>
      <c r="Z52" s="116">
        <v>85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73</v>
      </c>
      <c r="X53" s="116">
        <v>48</v>
      </c>
      <c r="Y53" s="116">
        <v>68</v>
      </c>
      <c r="Z53" s="116">
        <v>59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92</v>
      </c>
      <c r="X54" s="116">
        <v>119</v>
      </c>
      <c r="Y54" s="116">
        <v>131</v>
      </c>
      <c r="Z54" s="116">
        <v>97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72</v>
      </c>
      <c r="X55" s="116">
        <v>89</v>
      </c>
      <c r="Y55" s="116">
        <v>123</v>
      </c>
      <c r="Z55" s="116">
        <v>98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26</v>
      </c>
      <c r="X56" s="116">
        <v>31</v>
      </c>
      <c r="Y56" s="116">
        <v>51</v>
      </c>
      <c r="Z56" s="116">
        <v>56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17</v>
      </c>
      <c r="X57" s="116">
        <v>18</v>
      </c>
      <c r="Y57" s="116">
        <v>19</v>
      </c>
      <c r="Z57" s="116">
        <v>16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4</v>
      </c>
      <c r="X58" s="116">
        <v>11</v>
      </c>
      <c r="Y58" s="116">
        <v>8</v>
      </c>
      <c r="Z58" s="116">
        <v>14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2</v>
      </c>
      <c r="X59" s="116">
        <v>4</v>
      </c>
      <c r="Y59" s="116">
        <v>2</v>
      </c>
      <c r="Z59" s="116">
        <v>4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763</v>
      </c>
      <c r="X61" s="116">
        <v>821</v>
      </c>
      <c r="Y61" s="116">
        <v>1020</v>
      </c>
      <c r="Z61" s="116">
        <v>942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8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Streaky Bay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13</v>
      </c>
      <c r="X64" s="116">
        <v>17</v>
      </c>
      <c r="Y64" s="116">
        <v>19</v>
      </c>
      <c r="Z64" s="116">
        <v>11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42</v>
      </c>
      <c r="X65" s="116">
        <v>45</v>
      </c>
      <c r="Y65" s="116">
        <v>65</v>
      </c>
      <c r="Z65" s="116">
        <v>47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55</v>
      </c>
      <c r="X66" s="116">
        <v>78</v>
      </c>
      <c r="Y66" s="116">
        <v>69</v>
      </c>
      <c r="Z66" s="116">
        <v>59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55</v>
      </c>
      <c r="X67" s="116">
        <v>79</v>
      </c>
      <c r="Y67" s="116">
        <v>95</v>
      </c>
      <c r="Z67" s="116">
        <v>84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42</v>
      </c>
      <c r="X68" s="116">
        <v>46</v>
      </c>
      <c r="Y68" s="116">
        <v>67</v>
      </c>
      <c r="Z68" s="116">
        <v>74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71</v>
      </c>
      <c r="X69" s="116">
        <v>65</v>
      </c>
      <c r="Y69" s="116">
        <v>58</v>
      </c>
      <c r="Z69" s="116">
        <v>54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72</v>
      </c>
      <c r="X70" s="116">
        <v>85</v>
      </c>
      <c r="Y70" s="116">
        <v>97</v>
      </c>
      <c r="Z70" s="116">
        <v>85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51</v>
      </c>
      <c r="X71" s="116">
        <v>85</v>
      </c>
      <c r="Y71" s="116">
        <v>82</v>
      </c>
      <c r="Z71" s="116">
        <v>74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72</v>
      </c>
      <c r="X72" s="116">
        <v>61</v>
      </c>
      <c r="Y72" s="116">
        <v>81</v>
      </c>
      <c r="Z72" s="116">
        <v>67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60</v>
      </c>
      <c r="X73" s="116">
        <v>62</v>
      </c>
      <c r="Y73" s="116">
        <v>80</v>
      </c>
      <c r="Z73" s="116">
        <v>77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51</v>
      </c>
      <c r="X74" s="116">
        <v>71</v>
      </c>
      <c r="Y74" s="116">
        <v>90</v>
      </c>
      <c r="Z74" s="116">
        <v>79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28</v>
      </c>
      <c r="X75" s="116">
        <v>25</v>
      </c>
      <c r="Y75" s="116">
        <v>23</v>
      </c>
      <c r="Z75" s="116">
        <v>27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9</v>
      </c>
      <c r="X76" s="116">
        <v>9</v>
      </c>
      <c r="Y76" s="116">
        <v>13</v>
      </c>
      <c r="Z76" s="116">
        <v>8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4</v>
      </c>
      <c r="Y77" s="116">
        <v>6</v>
      </c>
      <c r="Z77" s="116">
        <v>3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3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634</v>
      </c>
      <c r="X80" s="116">
        <v>735</v>
      </c>
      <c r="Y80" s="116">
        <v>847</v>
      </c>
      <c r="Z80" s="116">
        <v>752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Streaky Bay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60</v>
      </c>
      <c r="X83" s="116">
        <v>65</v>
      </c>
      <c r="Y83" s="116">
        <v>87</v>
      </c>
      <c r="Z83" s="116">
        <v>78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32</v>
      </c>
      <c r="X84" s="116">
        <v>43</v>
      </c>
      <c r="Y84" s="116">
        <v>45</v>
      </c>
      <c r="Z84" s="116">
        <v>37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1,689</v>
      </c>
      <c r="D85" s="98">
        <f t="shared" ref="D85:D90" si="4">AD4</f>
        <v>-9.5824411134903587E-2</v>
      </c>
      <c r="E85" s="99">
        <f t="shared" ref="E85:E90" si="5">AD4</f>
        <v>-9.5824411134903587E-2</v>
      </c>
      <c r="F85" s="98">
        <f t="shared" ref="F85:F90" si="6">AF4</f>
        <v>0.18443197755960727</v>
      </c>
      <c r="G85" s="99">
        <f t="shared" ref="G85:G90" si="7">AF4</f>
        <v>0.18443197755960727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72</v>
      </c>
      <c r="X85" s="116">
        <v>85</v>
      </c>
      <c r="Y85" s="116">
        <v>105</v>
      </c>
      <c r="Z85" s="116">
        <v>104</v>
      </c>
    </row>
    <row r="86" spans="1:30" ht="15" customHeight="1" x14ac:dyDescent="0.25">
      <c r="A86" s="100" t="s">
        <v>4</v>
      </c>
      <c r="B86" s="51"/>
      <c r="C86" s="101" t="str">
        <f t="shared" si="3"/>
        <v>938</v>
      </c>
      <c r="D86" s="98">
        <f t="shared" si="4"/>
        <v>-8.0392156862745145E-2</v>
      </c>
      <c r="E86" s="99">
        <f t="shared" si="5"/>
        <v>-8.0392156862745145E-2</v>
      </c>
      <c r="F86" s="98">
        <f t="shared" si="6"/>
        <v>0.20876288659793807</v>
      </c>
      <c r="G86" s="99">
        <f t="shared" si="7"/>
        <v>0.20876288659793807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11</v>
      </c>
      <c r="X86" s="116">
        <v>8</v>
      </c>
      <c r="Y86" s="116">
        <v>11</v>
      </c>
      <c r="Z86" s="116">
        <v>8</v>
      </c>
    </row>
    <row r="87" spans="1:30" ht="15" customHeight="1" x14ac:dyDescent="0.25">
      <c r="A87" s="100" t="s">
        <v>5</v>
      </c>
      <c r="B87" s="51"/>
      <c r="C87" s="101" t="str">
        <f t="shared" si="3"/>
        <v>747</v>
      </c>
      <c r="D87" s="98">
        <f t="shared" si="4"/>
        <v>-0.11597633136094676</v>
      </c>
      <c r="E87" s="99">
        <f t="shared" si="5"/>
        <v>-0.11597633136094676</v>
      </c>
      <c r="F87" s="98">
        <f t="shared" si="6"/>
        <v>0.15277777777777768</v>
      </c>
      <c r="G87" s="99">
        <f t="shared" si="7"/>
        <v>0.15277777777777768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10</v>
      </c>
      <c r="X87" s="116">
        <v>14</v>
      </c>
      <c r="Y87" s="116">
        <v>16</v>
      </c>
      <c r="Z87" s="116">
        <v>14</v>
      </c>
    </row>
    <row r="88" spans="1:30" ht="15" customHeight="1" x14ac:dyDescent="0.25">
      <c r="A88" s="51" t="s">
        <v>6</v>
      </c>
      <c r="B88" s="51"/>
      <c r="C88" s="101" t="str">
        <f t="shared" si="3"/>
        <v>1,106</v>
      </c>
      <c r="D88" s="98">
        <f t="shared" si="4"/>
        <v>-7.0588235294117618E-2</v>
      </c>
      <c r="E88" s="99">
        <f t="shared" si="5"/>
        <v>-7.0588235294117618E-2</v>
      </c>
      <c r="F88" s="98">
        <f t="shared" si="6"/>
        <v>0.16913319238900626</v>
      </c>
      <c r="G88" s="99">
        <f t="shared" si="7"/>
        <v>0.16913319238900626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15</v>
      </c>
      <c r="X88" s="116">
        <v>16</v>
      </c>
      <c r="Y88" s="116">
        <v>20</v>
      </c>
      <c r="Z88" s="116">
        <v>18</v>
      </c>
    </row>
    <row r="89" spans="1:30" ht="15" customHeight="1" x14ac:dyDescent="0.25">
      <c r="A89" s="51" t="s">
        <v>102</v>
      </c>
      <c r="B89" s="51"/>
      <c r="C89" s="101" t="str">
        <f t="shared" si="3"/>
        <v>$26,769</v>
      </c>
      <c r="D89" s="98">
        <f t="shared" si="4"/>
        <v>0.13049919506463992</v>
      </c>
      <c r="E89" s="99">
        <f t="shared" si="5"/>
        <v>0.13049919506463992</v>
      </c>
      <c r="F89" s="98">
        <f t="shared" si="6"/>
        <v>0.10428612680994997</v>
      </c>
      <c r="G89" s="99">
        <f t="shared" si="7"/>
        <v>0.10428612680994997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42</v>
      </c>
      <c r="X89" s="116">
        <v>37</v>
      </c>
      <c r="Y89" s="116">
        <v>43</v>
      </c>
      <c r="Z89" s="116">
        <v>40</v>
      </c>
    </row>
    <row r="90" spans="1:30" ht="15" customHeight="1" x14ac:dyDescent="0.25">
      <c r="A90" s="51" t="s">
        <v>7</v>
      </c>
      <c r="B90" s="51"/>
      <c r="C90" s="101" t="str">
        <f t="shared" si="3"/>
        <v>$53.3 mil</v>
      </c>
      <c r="D90" s="98">
        <f t="shared" si="4"/>
        <v>4.5245187411406373E-2</v>
      </c>
      <c r="E90" s="99">
        <f t="shared" si="5"/>
        <v>4.5245187411406373E-2</v>
      </c>
      <c r="F90" s="98">
        <f t="shared" si="6"/>
        <v>0.19718165414352518</v>
      </c>
      <c r="G90" s="99">
        <f t="shared" si="7"/>
        <v>0.19718165414352518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101</v>
      </c>
      <c r="X90" s="116">
        <v>115</v>
      </c>
      <c r="Y90" s="116">
        <v>122</v>
      </c>
      <c r="Z90" s="116">
        <v>115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504</v>
      </c>
      <c r="X91" s="116">
        <v>550</v>
      </c>
      <c r="Y91" s="116">
        <v>650</v>
      </c>
      <c r="Z91" s="116">
        <v>599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29</v>
      </c>
      <c r="X93" s="116">
        <v>32</v>
      </c>
      <c r="Y93" s="116">
        <v>39</v>
      </c>
      <c r="Z93" s="116">
        <v>32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74</v>
      </c>
      <c r="X94" s="116">
        <v>89</v>
      </c>
      <c r="Y94" s="116">
        <v>96</v>
      </c>
      <c r="Z94" s="116">
        <v>104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18</v>
      </c>
      <c r="X95" s="116">
        <v>15</v>
      </c>
      <c r="Y95" s="116">
        <v>19</v>
      </c>
      <c r="Z95" s="116">
        <v>20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47</v>
      </c>
      <c r="X96" s="116">
        <v>61</v>
      </c>
      <c r="Y96" s="116">
        <v>73</v>
      </c>
      <c r="Z96" s="116">
        <v>69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61</v>
      </c>
      <c r="X97" s="116">
        <v>67</v>
      </c>
      <c r="Y97" s="116">
        <v>70</v>
      </c>
      <c r="Z97" s="116">
        <v>65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54</v>
      </c>
      <c r="X98" s="116">
        <v>57</v>
      </c>
      <c r="Y98" s="116">
        <v>63</v>
      </c>
      <c r="Z98" s="116">
        <v>53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6</v>
      </c>
      <c r="X99" s="116">
        <v>9</v>
      </c>
      <c r="Y99" s="116">
        <v>6</v>
      </c>
      <c r="Z99" s="116">
        <v>10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55</v>
      </c>
      <c r="X100" s="116">
        <v>56</v>
      </c>
      <c r="Y100" s="116">
        <v>67</v>
      </c>
      <c r="Z100" s="116">
        <v>71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422</v>
      </c>
      <c r="X101" s="116">
        <v>470</v>
      </c>
      <c r="Y101" s="116">
        <v>536</v>
      </c>
      <c r="Z101" s="116">
        <v>513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906</v>
      </c>
      <c r="X104" s="116">
        <v>975</v>
      </c>
      <c r="Y104" s="116">
        <v>1180</v>
      </c>
      <c r="Z104" s="116">
        <v>988</v>
      </c>
      <c r="AB104" s="113" t="str">
        <f>TEXT(Z104,"###,###")</f>
        <v>988</v>
      </c>
      <c r="AD104" s="134">
        <f>Z104/($Z$4)*100</f>
        <v>58.496151568975726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208</v>
      </c>
      <c r="X105" s="116">
        <v>256</v>
      </c>
      <c r="Y105" s="116">
        <v>308</v>
      </c>
      <c r="Z105" s="116">
        <v>306</v>
      </c>
      <c r="AB105" s="113" t="str">
        <f>TEXT(Z105,"###,###")</f>
        <v>306</v>
      </c>
      <c r="AD105" s="134">
        <f>Z105/($Z$4)*100</f>
        <v>18.117229129662523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1114</v>
      </c>
      <c r="X106" s="124">
        <v>1231</v>
      </c>
      <c r="Y106" s="124">
        <v>1488</v>
      </c>
      <c r="Z106" s="124">
        <v>1294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302</v>
      </c>
      <c r="X108" s="116">
        <v>389</v>
      </c>
      <c r="Y108" s="116">
        <v>506</v>
      </c>
      <c r="Z108" s="116">
        <v>391</v>
      </c>
      <c r="AB108" s="113" t="str">
        <f>TEXT(Z108,"###,###")</f>
        <v>391</v>
      </c>
      <c r="AD108" s="134">
        <f>Z108/($Z$4)*100</f>
        <v>23.149792776790999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243</v>
      </c>
      <c r="X109" s="116">
        <v>242</v>
      </c>
      <c r="Y109" s="116">
        <v>270</v>
      </c>
      <c r="Z109" s="116">
        <v>266</v>
      </c>
      <c r="AB109" s="113" t="str">
        <f>TEXT(Z109,"###,###")</f>
        <v>266</v>
      </c>
      <c r="AD109" s="134">
        <f>Z109/($Z$4)*100</f>
        <v>15.748963883955003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261</v>
      </c>
      <c r="X110" s="116">
        <v>249</v>
      </c>
      <c r="Y110" s="116">
        <v>291</v>
      </c>
      <c r="Z110" s="116">
        <v>247</v>
      </c>
      <c r="AB110" s="113" t="str">
        <f>TEXT(Z110,"###,###")</f>
        <v>247</v>
      </c>
      <c r="AD110" s="134">
        <f>Z110/($Z$4)*100</f>
        <v>14.624037892243932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310</v>
      </c>
      <c r="X111" s="116">
        <v>351</v>
      </c>
      <c r="Y111" s="116">
        <v>412</v>
      </c>
      <c r="Z111" s="116">
        <v>392</v>
      </c>
      <c r="AB111" s="113" t="str">
        <f>TEXT(Z111,"###,###")</f>
        <v>392</v>
      </c>
      <c r="AD111" s="134">
        <f>Z111/($Z$4)*100</f>
        <v>23.208999407933689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1399</v>
      </c>
      <c r="X112" s="116">
        <v>1556</v>
      </c>
      <c r="Y112" s="116">
        <v>1866</v>
      </c>
      <c r="Z112" s="116">
        <v>1689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45.02</v>
      </c>
      <c r="W118" s="135">
        <v>42.03</v>
      </c>
      <c r="X118" s="135">
        <v>43.98</v>
      </c>
      <c r="Y118" s="135">
        <v>45.17</v>
      </c>
      <c r="Z118" s="135">
        <v>44.74</v>
      </c>
      <c r="AB118" s="113" t="str">
        <f>TEXT(Z118,"##.0")</f>
        <v>44.7</v>
      </c>
    </row>
    <row r="120" spans="19:32" x14ac:dyDescent="0.25">
      <c r="S120" s="105" t="s">
        <v>104</v>
      </c>
      <c r="T120" s="116"/>
      <c r="U120" s="116"/>
      <c r="V120" s="116">
        <v>656</v>
      </c>
      <c r="W120" s="116">
        <v>646</v>
      </c>
      <c r="X120" s="116">
        <v>684</v>
      </c>
      <c r="Y120" s="116">
        <v>812</v>
      </c>
      <c r="Z120" s="116">
        <v>752</v>
      </c>
      <c r="AB120" s="113" t="str">
        <f>TEXT(Z120,"###,###")</f>
        <v>752</v>
      </c>
    </row>
    <row r="121" spans="19:32" x14ac:dyDescent="0.25">
      <c r="S121" s="105" t="s">
        <v>105</v>
      </c>
      <c r="T121" s="116"/>
      <c r="U121" s="116"/>
      <c r="V121" s="116">
        <v>177</v>
      </c>
      <c r="W121" s="116">
        <v>155</v>
      </c>
      <c r="X121" s="116">
        <v>185</v>
      </c>
      <c r="Y121" s="116">
        <v>226</v>
      </c>
      <c r="Z121" s="116">
        <v>196</v>
      </c>
      <c r="AB121" s="113" t="str">
        <f>TEXT(Z121,"###,###")</f>
        <v>196</v>
      </c>
    </row>
    <row r="122" spans="19:32" x14ac:dyDescent="0.25">
      <c r="S122" s="105" t="s">
        <v>106</v>
      </c>
      <c r="T122" s="116"/>
      <c r="U122" s="116"/>
      <c r="V122" s="116">
        <v>112</v>
      </c>
      <c r="W122" s="116">
        <v>125</v>
      </c>
      <c r="X122" s="116">
        <v>151</v>
      </c>
      <c r="Y122" s="116">
        <v>153</v>
      </c>
      <c r="Z122" s="116">
        <v>159</v>
      </c>
      <c r="AB122" s="113" t="str">
        <f>TEXT(Z122,"###,###")</f>
        <v>159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768</v>
      </c>
      <c r="W124" s="116">
        <v>771</v>
      </c>
      <c r="X124" s="116">
        <v>835</v>
      </c>
      <c r="Y124" s="116">
        <v>965</v>
      </c>
      <c r="Z124" s="116">
        <v>911</v>
      </c>
      <c r="AB124" s="113" t="str">
        <f>TEXT(Z124,"###,###")</f>
        <v>911</v>
      </c>
      <c r="AD124" s="131">
        <f>Z124/$Z$7*100</f>
        <v>82.368896925858948</v>
      </c>
    </row>
    <row r="125" spans="19:32" x14ac:dyDescent="0.25">
      <c r="S125" s="105" t="s">
        <v>108</v>
      </c>
      <c r="T125" s="116"/>
      <c r="U125" s="116"/>
      <c r="V125" s="116">
        <v>289</v>
      </c>
      <c r="W125" s="116">
        <v>280</v>
      </c>
      <c r="X125" s="116">
        <v>336</v>
      </c>
      <c r="Y125" s="116">
        <v>379</v>
      </c>
      <c r="Z125" s="116">
        <v>355</v>
      </c>
      <c r="AB125" s="113" t="str">
        <f>TEXT(Z125,"###,###")</f>
        <v>355</v>
      </c>
      <c r="AD125" s="131">
        <f>Z125/$Z$7*100</f>
        <v>32.097649186256781</v>
      </c>
    </row>
    <row r="127" spans="19:32" x14ac:dyDescent="0.25">
      <c r="S127" s="105" t="s">
        <v>109</v>
      </c>
      <c r="T127" s="116"/>
      <c r="U127" s="116"/>
      <c r="V127" s="116">
        <v>513</v>
      </c>
      <c r="W127" s="116">
        <v>504</v>
      </c>
      <c r="X127" s="116">
        <v>550</v>
      </c>
      <c r="Y127" s="116">
        <v>655</v>
      </c>
      <c r="Z127" s="116">
        <v>594</v>
      </c>
      <c r="AB127" s="113" t="str">
        <f>TEXT(Z127,"###,###")</f>
        <v>594</v>
      </c>
      <c r="AD127" s="131">
        <f>Z127/$Z$7*100</f>
        <v>53.707052441229649</v>
      </c>
    </row>
    <row r="128" spans="19:32" x14ac:dyDescent="0.25">
      <c r="S128" s="105" t="s">
        <v>110</v>
      </c>
      <c r="T128" s="116"/>
      <c r="U128" s="116"/>
      <c r="V128" s="116">
        <v>436</v>
      </c>
      <c r="W128" s="116">
        <v>421</v>
      </c>
      <c r="X128" s="116">
        <v>470</v>
      </c>
      <c r="Y128" s="116">
        <v>536</v>
      </c>
      <c r="Z128" s="116">
        <v>509</v>
      </c>
      <c r="AB128" s="113" t="str">
        <f>TEXT(Z128,"###,###")</f>
        <v>509</v>
      </c>
      <c r="AD128" s="131">
        <f>Z128/$Z$7*100</f>
        <v>46.02169981916817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4943DCE-E646-4A56-9E9E-D7A2E36E09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5BB2F42F-07C9-4AB3-8990-E8BA666E8D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D8C67794-CB8A-4C8B-B408-56B9F9E44B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3B5804E6-EB3A-4707-B57B-B241553CC2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84D50-93F1-48BE-8E5A-A18E6F66C006}">
  <sheetPr codeName="Sheet12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Tatiara</v>
      </c>
      <c r="T1" s="103"/>
      <c r="U1" s="103"/>
      <c r="V1" s="103"/>
      <c r="W1" s="103"/>
      <c r="X1" s="103"/>
      <c r="Y1" s="104" t="str">
        <f>Y3</f>
        <v>10.57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172</v>
      </c>
      <c r="Y3" s="109" t="s">
        <v>254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10.57 Tatiara,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5240</v>
      </c>
      <c r="W4" s="112">
        <v>5277</v>
      </c>
      <c r="X4" s="112">
        <v>5784</v>
      </c>
      <c r="Y4" s="112">
        <v>6878</v>
      </c>
      <c r="Z4" s="112">
        <v>6529</v>
      </c>
      <c r="AB4" s="113" t="str">
        <f>TEXT(Z4,"###,###")</f>
        <v>6,529</v>
      </c>
      <c r="AD4" s="114">
        <f>Z4/Y4-1</f>
        <v>-5.0741494620529237E-2</v>
      </c>
      <c r="AF4" s="114">
        <f>Z4/V4-1</f>
        <v>0.24599236641221367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2957</v>
      </c>
      <c r="W5" s="112">
        <v>2988</v>
      </c>
      <c r="X5" s="112">
        <v>3232</v>
      </c>
      <c r="Y5" s="112">
        <v>3791</v>
      </c>
      <c r="Z5" s="112">
        <v>3579</v>
      </c>
      <c r="AB5" s="113" t="str">
        <f>TEXT(Z5,"###,###")</f>
        <v>3,579</v>
      </c>
      <c r="AD5" s="114">
        <f t="shared" ref="AD5:AD9" si="0">Z5/Y5-1</f>
        <v>-5.5921920337641762E-2</v>
      </c>
      <c r="AF5" s="114">
        <f t="shared" ref="AF5:AF9" si="1">Z5/V5-1</f>
        <v>0.21034832600608722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2284</v>
      </c>
      <c r="W6" s="112">
        <v>2282</v>
      </c>
      <c r="X6" s="112">
        <v>2552</v>
      </c>
      <c r="Y6" s="112">
        <v>3091</v>
      </c>
      <c r="Z6" s="112">
        <v>2949</v>
      </c>
      <c r="AB6" s="113" t="str">
        <f>TEXT(Z6,"###,###")</f>
        <v>2,949</v>
      </c>
      <c r="AD6" s="114">
        <f t="shared" si="0"/>
        <v>-4.5939825299255888E-2</v>
      </c>
      <c r="AF6" s="114">
        <f t="shared" si="1"/>
        <v>0.29115586690017503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3563</v>
      </c>
      <c r="W7" s="112">
        <v>3526</v>
      </c>
      <c r="X7" s="112">
        <v>3874</v>
      </c>
      <c r="Y7" s="112">
        <v>4427</v>
      </c>
      <c r="Z7" s="112">
        <v>4179</v>
      </c>
      <c r="AB7" s="113" t="str">
        <f>TEXT(Z7,"###,###")</f>
        <v>4,179</v>
      </c>
      <c r="AD7" s="114">
        <f t="shared" si="0"/>
        <v>-5.6019878021233316E-2</v>
      </c>
      <c r="AF7" s="114">
        <f t="shared" si="1"/>
        <v>0.17288801571709245</v>
      </c>
    </row>
    <row r="8" spans="1:32" ht="17.25" customHeight="1" x14ac:dyDescent="0.25">
      <c r="A8" s="66" t="s">
        <v>13</v>
      </c>
      <c r="B8" s="67"/>
      <c r="C8" s="31"/>
      <c r="D8" s="68" t="str">
        <f>AB4</f>
        <v>6,529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4,179</v>
      </c>
      <c r="P8" s="69"/>
      <c r="S8" s="111" t="s">
        <v>87</v>
      </c>
      <c r="T8" s="112"/>
      <c r="U8" s="112"/>
      <c r="V8" s="112">
        <v>33236</v>
      </c>
      <c r="W8" s="112">
        <v>33398.080000000002</v>
      </c>
      <c r="X8" s="112">
        <v>30978</v>
      </c>
      <c r="Y8" s="112">
        <v>30709.66</v>
      </c>
      <c r="Z8" s="112">
        <v>33215</v>
      </c>
      <c r="AB8" s="113" t="str">
        <f>TEXT(Z8,"$###,###")</f>
        <v>$33,215</v>
      </c>
      <c r="AD8" s="114">
        <f t="shared" si="0"/>
        <v>8.1581495855050257E-2</v>
      </c>
      <c r="AF8" s="114">
        <f t="shared" si="1"/>
        <v>-6.3184498736312822E-4</v>
      </c>
    </row>
    <row r="9" spans="1:32" x14ac:dyDescent="0.25">
      <c r="A9" s="32" t="s">
        <v>15</v>
      </c>
      <c r="B9" s="73"/>
      <c r="C9" s="74"/>
      <c r="D9" s="75">
        <f>AD104</f>
        <v>67.943023433910241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55.994256999282122</v>
      </c>
      <c r="P9" s="76" t="s">
        <v>88</v>
      </c>
      <c r="S9" s="111" t="s">
        <v>7</v>
      </c>
      <c r="T9" s="112"/>
      <c r="U9" s="112"/>
      <c r="V9" s="112">
        <v>137921297</v>
      </c>
      <c r="W9" s="112">
        <v>137053551</v>
      </c>
      <c r="X9" s="112">
        <v>168128716</v>
      </c>
      <c r="Y9" s="112">
        <v>198210884</v>
      </c>
      <c r="Z9" s="112">
        <v>208066281</v>
      </c>
      <c r="AB9" s="113" t="str">
        <f>TEXT(Z9/1000000,"$#,###.0")&amp;" mil"</f>
        <v>$208.1 mil</v>
      </c>
      <c r="AD9" s="114">
        <f t="shared" si="0"/>
        <v>4.9721775117051559E-2</v>
      </c>
      <c r="AF9" s="114">
        <f t="shared" si="1"/>
        <v>0.50858703859201682</v>
      </c>
    </row>
    <row r="10" spans="1:32" x14ac:dyDescent="0.25">
      <c r="A10" s="32" t="s">
        <v>18</v>
      </c>
      <c r="B10" s="73"/>
      <c r="C10" s="74"/>
      <c r="D10" s="75">
        <f>AD105</f>
        <v>10.583550313983766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43.910026322086622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83.895668820291931</v>
      </c>
      <c r="P11" s="76" t="s">
        <v>88</v>
      </c>
      <c r="S11" s="111" t="s">
        <v>30</v>
      </c>
      <c r="T11" s="116"/>
      <c r="U11" s="116"/>
      <c r="V11" s="116">
        <v>4204</v>
      </c>
      <c r="W11" s="116">
        <v>4264</v>
      </c>
      <c r="X11" s="116">
        <v>4697</v>
      </c>
      <c r="Y11" s="116">
        <v>5487</v>
      </c>
      <c r="Z11" s="116">
        <v>5307</v>
      </c>
    </row>
    <row r="12" spans="1:32" ht="28.5" customHeight="1" x14ac:dyDescent="0.25">
      <c r="A12" s="32" t="s">
        <v>20</v>
      </c>
      <c r="B12" s="74"/>
      <c r="C12" s="74"/>
      <c r="D12" s="75">
        <f>AD108</f>
        <v>14.688313677439119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29.289303661162958</v>
      </c>
      <c r="P12" s="76" t="s">
        <v>88</v>
      </c>
      <c r="S12" s="111" t="s">
        <v>31</v>
      </c>
      <c r="T12" s="116"/>
      <c r="U12" s="116"/>
      <c r="V12" s="116">
        <v>1035</v>
      </c>
      <c r="W12" s="116">
        <v>1014</v>
      </c>
      <c r="X12" s="116">
        <v>1087</v>
      </c>
      <c r="Y12" s="116">
        <v>1393</v>
      </c>
      <c r="Z12" s="116">
        <v>1224</v>
      </c>
    </row>
    <row r="13" spans="1:32" ht="15" customHeight="1" x14ac:dyDescent="0.25">
      <c r="A13" s="32" t="s">
        <v>21</v>
      </c>
      <c r="B13" s="74"/>
      <c r="C13" s="74"/>
      <c r="D13" s="75">
        <f>AD109</f>
        <v>18.180425792617552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41.7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19.053453821412162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19.085249042145595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26.543115331597487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80.914750957854409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1307</v>
      </c>
      <c r="Z15" s="116">
        <v>1350</v>
      </c>
      <c r="AB15" s="121">
        <f t="shared" ref="AB15:AB34" si="2">IF(Z15="np",0,Z15/$Z$34)</f>
        <v>0.20686484829911125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8</v>
      </c>
      <c r="Z16" s="116">
        <v>11</v>
      </c>
      <c r="AB16" s="121">
        <f t="shared" si="2"/>
        <v>1.685565430585351E-3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778</v>
      </c>
      <c r="Z17" s="116">
        <v>754</v>
      </c>
      <c r="AB17" s="121">
        <f t="shared" si="2"/>
        <v>0.11553784860557768</v>
      </c>
    </row>
    <row r="18" spans="1:28" x14ac:dyDescent="0.25">
      <c r="A18" s="65" t="str">
        <f>$S$1&amp;" ("&amp;$V$2&amp;" to "&amp;$Z$2&amp;")"</f>
        <v>Tatiara (2014-15 to 2018-19)</v>
      </c>
      <c r="B18" s="65"/>
      <c r="C18" s="65"/>
      <c r="D18" s="65"/>
      <c r="E18" s="65"/>
      <c r="F18" s="65"/>
      <c r="G18" s="65" t="str">
        <f>$S$1&amp;" ("&amp;$V$2&amp;" to "&amp;$Z$2&amp;")"</f>
        <v>Tatiara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24</v>
      </c>
      <c r="Z18" s="116">
        <v>30</v>
      </c>
      <c r="AB18" s="121">
        <f t="shared" si="2"/>
        <v>4.5969966288691389E-3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229</v>
      </c>
      <c r="Z19" s="116">
        <v>231</v>
      </c>
      <c r="AB19" s="121">
        <f t="shared" si="2"/>
        <v>3.5396874042292366E-2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288</v>
      </c>
      <c r="Z20" s="116">
        <v>270</v>
      </c>
      <c r="AB20" s="121">
        <f t="shared" si="2"/>
        <v>4.1372969659822248E-2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473</v>
      </c>
      <c r="Z21" s="116">
        <v>501</v>
      </c>
      <c r="AB21" s="121">
        <f t="shared" si="2"/>
        <v>7.6769843702114621E-2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246</v>
      </c>
      <c r="Z22" s="116">
        <v>222</v>
      </c>
      <c r="AB22" s="121">
        <f t="shared" si="2"/>
        <v>3.4017775053631627E-2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387</v>
      </c>
      <c r="Z23" s="116">
        <v>376</v>
      </c>
      <c r="AB23" s="121">
        <f t="shared" si="2"/>
        <v>5.7615691081826542E-2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13</v>
      </c>
      <c r="Z24" s="116">
        <v>11</v>
      </c>
      <c r="AB24" s="121">
        <f t="shared" si="2"/>
        <v>1.685565430585351E-3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101</v>
      </c>
      <c r="Z25" s="116">
        <v>87</v>
      </c>
      <c r="AB25" s="121">
        <f t="shared" si="2"/>
        <v>1.3331290223720503E-2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108</v>
      </c>
      <c r="Z26" s="116">
        <v>99</v>
      </c>
      <c r="AB26" s="121">
        <f t="shared" si="2"/>
        <v>1.5170088875268158E-2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143</v>
      </c>
      <c r="Z27" s="116">
        <v>140</v>
      </c>
      <c r="AB27" s="121">
        <f t="shared" si="2"/>
        <v>2.1452650934722647E-2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376</v>
      </c>
      <c r="Z28" s="116">
        <v>380</v>
      </c>
      <c r="AB28" s="121">
        <f t="shared" si="2"/>
        <v>5.8228623965675762E-2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193</v>
      </c>
      <c r="Z29" s="116">
        <v>201</v>
      </c>
      <c r="AB29" s="121">
        <f t="shared" si="2"/>
        <v>3.0799877413423229E-2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287</v>
      </c>
      <c r="Z30" s="116">
        <v>260</v>
      </c>
      <c r="AB30" s="121">
        <f t="shared" si="2"/>
        <v>3.9840637450199202E-2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457</v>
      </c>
      <c r="Z31" s="116">
        <v>427</v>
      </c>
      <c r="AB31" s="121">
        <f t="shared" si="2"/>
        <v>6.5430585350904069E-2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37</v>
      </c>
      <c r="Z32" s="116">
        <v>34</v>
      </c>
      <c r="AB32" s="121">
        <f t="shared" si="2"/>
        <v>5.2099295127183576E-3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232</v>
      </c>
      <c r="Z33" s="116">
        <v>209</v>
      </c>
      <c r="AB33" s="121">
        <f t="shared" si="2"/>
        <v>3.2025743181121669E-2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6877</v>
      </c>
      <c r="Z34" s="124">
        <v>6526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3379</v>
      </c>
      <c r="AB37" s="136">
        <f>Z37/Z40*100</f>
        <v>80.914750957854409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797</v>
      </c>
      <c r="AB38" s="136">
        <f>Z38/Z40*100</f>
        <v>19.085249042145595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4176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8</v>
      </c>
      <c r="X44" s="116">
        <v>8</v>
      </c>
      <c r="Y44" s="116">
        <v>29</v>
      </c>
      <c r="Z44" s="116">
        <v>26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91</v>
      </c>
      <c r="X45" s="116">
        <v>110</v>
      </c>
      <c r="Y45" s="116">
        <v>94</v>
      </c>
      <c r="Z45" s="116">
        <v>113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189</v>
      </c>
      <c r="X46" s="116">
        <v>249</v>
      </c>
      <c r="Y46" s="116">
        <v>295</v>
      </c>
      <c r="Z46" s="116">
        <v>290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313</v>
      </c>
      <c r="X47" s="116">
        <v>348</v>
      </c>
      <c r="Y47" s="116">
        <v>394</v>
      </c>
      <c r="Z47" s="116">
        <v>402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336</v>
      </c>
      <c r="X48" s="116">
        <v>366</v>
      </c>
      <c r="Y48" s="116">
        <v>413</v>
      </c>
      <c r="Z48" s="116">
        <v>424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Tatiara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260</v>
      </c>
      <c r="X49" s="116">
        <v>253</v>
      </c>
      <c r="Y49" s="116">
        <v>314</v>
      </c>
      <c r="Z49" s="116">
        <v>337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266</v>
      </c>
      <c r="X50" s="116">
        <v>294</v>
      </c>
      <c r="Y50" s="116">
        <v>294</v>
      </c>
      <c r="Z50" s="116">
        <v>279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279</v>
      </c>
      <c r="X51" s="116">
        <v>285</v>
      </c>
      <c r="Y51" s="116">
        <v>272</v>
      </c>
      <c r="Z51" s="116">
        <v>299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298</v>
      </c>
      <c r="X52" s="116">
        <v>309</v>
      </c>
      <c r="Y52" s="116">
        <v>359</v>
      </c>
      <c r="Z52" s="116">
        <v>325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292</v>
      </c>
      <c r="X53" s="116">
        <v>282</v>
      </c>
      <c r="Y53" s="116">
        <v>317</v>
      </c>
      <c r="Z53" s="116">
        <v>300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234</v>
      </c>
      <c r="X54" s="116">
        <v>254</v>
      </c>
      <c r="Y54" s="116">
        <v>294</v>
      </c>
      <c r="Z54" s="116">
        <v>272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192</v>
      </c>
      <c r="X55" s="116">
        <v>201</v>
      </c>
      <c r="Y55" s="116">
        <v>234</v>
      </c>
      <c r="Z55" s="116">
        <v>220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131</v>
      </c>
      <c r="X56" s="116">
        <v>156</v>
      </c>
      <c r="Y56" s="116">
        <v>180</v>
      </c>
      <c r="Z56" s="116">
        <v>143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63</v>
      </c>
      <c r="X57" s="116">
        <v>74</v>
      </c>
      <c r="Y57" s="116">
        <v>82</v>
      </c>
      <c r="Z57" s="116">
        <v>70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19</v>
      </c>
      <c r="X58" s="116">
        <v>32</v>
      </c>
      <c r="Y58" s="116">
        <v>41</v>
      </c>
      <c r="Z58" s="116">
        <v>50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8</v>
      </c>
      <c r="X59" s="116">
        <v>10</v>
      </c>
      <c r="Y59" s="116">
        <v>13</v>
      </c>
      <c r="Z59" s="116">
        <v>15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2</v>
      </c>
      <c r="X60" s="116">
        <v>5</v>
      </c>
      <c r="Y60" s="116">
        <v>6</v>
      </c>
      <c r="Z60" s="116">
        <v>10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2990</v>
      </c>
      <c r="X61" s="116">
        <v>3232</v>
      </c>
      <c r="Y61" s="116">
        <v>3787</v>
      </c>
      <c r="Z61" s="116">
        <v>3575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9</v>
      </c>
      <c r="X63" s="116">
        <v>11</v>
      </c>
      <c r="Y63" s="116">
        <v>10</v>
      </c>
      <c r="Z63" s="116">
        <v>15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Tatiara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56</v>
      </c>
      <c r="X64" s="116">
        <v>72</v>
      </c>
      <c r="Y64" s="116">
        <v>90</v>
      </c>
      <c r="Z64" s="116">
        <v>100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230</v>
      </c>
      <c r="X65" s="116">
        <v>210</v>
      </c>
      <c r="Y65" s="116">
        <v>273</v>
      </c>
      <c r="Z65" s="116">
        <v>257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189</v>
      </c>
      <c r="X66" s="116">
        <v>219</v>
      </c>
      <c r="Y66" s="116">
        <v>286</v>
      </c>
      <c r="Z66" s="116">
        <v>321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218</v>
      </c>
      <c r="X67" s="116">
        <v>255</v>
      </c>
      <c r="Y67" s="116">
        <v>287</v>
      </c>
      <c r="Z67" s="116">
        <v>305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201</v>
      </c>
      <c r="X68" s="116">
        <v>212</v>
      </c>
      <c r="Y68" s="116">
        <v>244</v>
      </c>
      <c r="Z68" s="116">
        <v>236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199</v>
      </c>
      <c r="X69" s="116">
        <v>222</v>
      </c>
      <c r="Y69" s="116">
        <v>240</v>
      </c>
      <c r="Z69" s="116">
        <v>276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217</v>
      </c>
      <c r="X70" s="116">
        <v>236</v>
      </c>
      <c r="Y70" s="116">
        <v>268</v>
      </c>
      <c r="Z70" s="116">
        <v>256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265</v>
      </c>
      <c r="X71" s="116">
        <v>294</v>
      </c>
      <c r="Y71" s="116">
        <v>342</v>
      </c>
      <c r="Z71" s="116">
        <v>279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205</v>
      </c>
      <c r="X72" s="116">
        <v>251</v>
      </c>
      <c r="Y72" s="116">
        <v>277</v>
      </c>
      <c r="Z72" s="116">
        <v>290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186</v>
      </c>
      <c r="X73" s="116">
        <v>211</v>
      </c>
      <c r="Y73" s="116">
        <v>240</v>
      </c>
      <c r="Z73" s="116">
        <v>222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156</v>
      </c>
      <c r="X74" s="116">
        <v>179</v>
      </c>
      <c r="Y74" s="116">
        <v>213</v>
      </c>
      <c r="Z74" s="116">
        <v>191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82</v>
      </c>
      <c r="X75" s="116">
        <v>104</v>
      </c>
      <c r="Y75" s="116">
        <v>130</v>
      </c>
      <c r="Z75" s="116">
        <v>119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41</v>
      </c>
      <c r="X76" s="116">
        <v>45</v>
      </c>
      <c r="Y76" s="116">
        <v>63</v>
      </c>
      <c r="Z76" s="116">
        <v>49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15</v>
      </c>
      <c r="X77" s="116">
        <v>18</v>
      </c>
      <c r="Y77" s="116">
        <v>24</v>
      </c>
      <c r="Z77" s="116">
        <v>30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7</v>
      </c>
      <c r="X78" s="116">
        <v>10</v>
      </c>
      <c r="Y78" s="116">
        <v>4</v>
      </c>
      <c r="Z78" s="116">
        <v>3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10</v>
      </c>
      <c r="X79" s="116">
        <v>7</v>
      </c>
      <c r="Y79" s="116">
        <v>4</v>
      </c>
      <c r="Z79" s="116">
        <v>8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2285</v>
      </c>
      <c r="X80" s="116">
        <v>2552</v>
      </c>
      <c r="Y80" s="116">
        <v>3091</v>
      </c>
      <c r="Z80" s="116">
        <v>2948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Tatiara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159</v>
      </c>
      <c r="X83" s="116">
        <v>167</v>
      </c>
      <c r="Y83" s="116">
        <v>196</v>
      </c>
      <c r="Z83" s="116">
        <v>175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87</v>
      </c>
      <c r="X84" s="116">
        <v>91</v>
      </c>
      <c r="Y84" s="116">
        <v>93</v>
      </c>
      <c r="Z84" s="116">
        <v>84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6,529</v>
      </c>
      <c r="D85" s="98">
        <f t="shared" ref="D85:D90" si="4">AD4</f>
        <v>-5.0741494620529237E-2</v>
      </c>
      <c r="E85" s="99">
        <f t="shared" ref="E85:E90" si="5">AD4</f>
        <v>-5.0741494620529237E-2</v>
      </c>
      <c r="F85" s="98">
        <f t="shared" ref="F85:F90" si="6">AF4</f>
        <v>0.24599236641221367</v>
      </c>
      <c r="G85" s="99">
        <f t="shared" ref="G85:G90" si="7">AF4</f>
        <v>0.24599236641221367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310</v>
      </c>
      <c r="X85" s="116">
        <v>339</v>
      </c>
      <c r="Y85" s="116">
        <v>374</v>
      </c>
      <c r="Z85" s="116">
        <v>373</v>
      </c>
    </row>
    <row r="86" spans="1:30" ht="15" customHeight="1" x14ac:dyDescent="0.25">
      <c r="A86" s="100" t="s">
        <v>4</v>
      </c>
      <c r="B86" s="51"/>
      <c r="C86" s="101" t="str">
        <f t="shared" si="3"/>
        <v>3,579</v>
      </c>
      <c r="D86" s="98">
        <f t="shared" si="4"/>
        <v>-5.5921920337641762E-2</v>
      </c>
      <c r="E86" s="99">
        <f t="shared" si="5"/>
        <v>-5.5921920337641762E-2</v>
      </c>
      <c r="F86" s="98">
        <f t="shared" si="6"/>
        <v>0.21034832600608722</v>
      </c>
      <c r="G86" s="99">
        <f t="shared" si="7"/>
        <v>0.21034832600608722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21</v>
      </c>
      <c r="X86" s="116">
        <v>27</v>
      </c>
      <c r="Y86" s="116">
        <v>29</v>
      </c>
      <c r="Z86" s="116">
        <v>18</v>
      </c>
    </row>
    <row r="87" spans="1:30" ht="15" customHeight="1" x14ac:dyDescent="0.25">
      <c r="A87" s="100" t="s">
        <v>5</v>
      </c>
      <c r="B87" s="51"/>
      <c r="C87" s="101" t="str">
        <f t="shared" si="3"/>
        <v>2,949</v>
      </c>
      <c r="D87" s="98">
        <f t="shared" si="4"/>
        <v>-4.5939825299255888E-2</v>
      </c>
      <c r="E87" s="99">
        <f t="shared" si="5"/>
        <v>-4.5939825299255888E-2</v>
      </c>
      <c r="F87" s="98">
        <f t="shared" si="6"/>
        <v>0.29115586690017503</v>
      </c>
      <c r="G87" s="99">
        <f t="shared" si="7"/>
        <v>0.29115586690017503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27</v>
      </c>
      <c r="X87" s="116">
        <v>29</v>
      </c>
      <c r="Y87" s="116">
        <v>32</v>
      </c>
      <c r="Z87" s="116">
        <v>36</v>
      </c>
    </row>
    <row r="88" spans="1:30" ht="15" customHeight="1" x14ac:dyDescent="0.25">
      <c r="A88" s="51" t="s">
        <v>6</v>
      </c>
      <c r="B88" s="51"/>
      <c r="C88" s="101" t="str">
        <f t="shared" si="3"/>
        <v>4,179</v>
      </c>
      <c r="D88" s="98">
        <f t="shared" si="4"/>
        <v>-5.6019878021233316E-2</v>
      </c>
      <c r="E88" s="99">
        <f t="shared" si="5"/>
        <v>-5.6019878021233316E-2</v>
      </c>
      <c r="F88" s="98">
        <f t="shared" si="6"/>
        <v>0.17288801571709245</v>
      </c>
      <c r="G88" s="99">
        <f t="shared" si="7"/>
        <v>0.17288801571709245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66</v>
      </c>
      <c r="X88" s="116">
        <v>76</v>
      </c>
      <c r="Y88" s="116">
        <v>89</v>
      </c>
      <c r="Z88" s="116">
        <v>77</v>
      </c>
    </row>
    <row r="89" spans="1:30" ht="15" customHeight="1" x14ac:dyDescent="0.25">
      <c r="A89" s="51" t="s">
        <v>102</v>
      </c>
      <c r="B89" s="51"/>
      <c r="C89" s="101" t="str">
        <f t="shared" si="3"/>
        <v>$33,215</v>
      </c>
      <c r="D89" s="98">
        <f t="shared" si="4"/>
        <v>8.1581495855050257E-2</v>
      </c>
      <c r="E89" s="99">
        <f t="shared" si="5"/>
        <v>8.1581495855050257E-2</v>
      </c>
      <c r="F89" s="98">
        <f t="shared" si="6"/>
        <v>-6.3184498736312822E-4</v>
      </c>
      <c r="G89" s="99">
        <f t="shared" si="7"/>
        <v>-6.3184498736312822E-4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161</v>
      </c>
      <c r="X89" s="116">
        <v>176</v>
      </c>
      <c r="Y89" s="116">
        <v>200</v>
      </c>
      <c r="Z89" s="116">
        <v>202</v>
      </c>
    </row>
    <row r="90" spans="1:30" ht="15" customHeight="1" x14ac:dyDescent="0.25">
      <c r="A90" s="51" t="s">
        <v>7</v>
      </c>
      <c r="B90" s="51"/>
      <c r="C90" s="101" t="str">
        <f t="shared" si="3"/>
        <v>$208.1 mil</v>
      </c>
      <c r="D90" s="98">
        <f t="shared" si="4"/>
        <v>4.9721775117051559E-2</v>
      </c>
      <c r="E90" s="99">
        <f t="shared" si="5"/>
        <v>4.9721775117051559E-2</v>
      </c>
      <c r="F90" s="98">
        <f t="shared" si="6"/>
        <v>0.50858703859201682</v>
      </c>
      <c r="G90" s="99">
        <f t="shared" si="7"/>
        <v>0.50858703859201682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660</v>
      </c>
      <c r="X90" s="116">
        <v>698</v>
      </c>
      <c r="Y90" s="116">
        <v>751</v>
      </c>
      <c r="Z90" s="116">
        <v>762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2019</v>
      </c>
      <c r="X91" s="116">
        <v>2198</v>
      </c>
      <c r="Y91" s="116">
        <v>2503</v>
      </c>
      <c r="Z91" s="116">
        <v>2343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75</v>
      </c>
      <c r="X93" s="116">
        <v>87</v>
      </c>
      <c r="Y93" s="116">
        <v>93</v>
      </c>
      <c r="Z93" s="116">
        <v>90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190</v>
      </c>
      <c r="X94" s="116">
        <v>227</v>
      </c>
      <c r="Y94" s="116">
        <v>257</v>
      </c>
      <c r="Z94" s="116">
        <v>250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49</v>
      </c>
      <c r="X95" s="116">
        <v>49</v>
      </c>
      <c r="Y95" s="116">
        <v>58</v>
      </c>
      <c r="Z95" s="116">
        <v>56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179</v>
      </c>
      <c r="X96" s="116">
        <v>207</v>
      </c>
      <c r="Y96" s="116">
        <v>236</v>
      </c>
      <c r="Z96" s="116">
        <v>232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234</v>
      </c>
      <c r="X97" s="116">
        <v>275</v>
      </c>
      <c r="Y97" s="116">
        <v>283</v>
      </c>
      <c r="Z97" s="116">
        <v>256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164</v>
      </c>
      <c r="X98" s="116">
        <v>168</v>
      </c>
      <c r="Y98" s="116">
        <v>194</v>
      </c>
      <c r="Z98" s="116">
        <v>192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12</v>
      </c>
      <c r="X99" s="116">
        <v>10</v>
      </c>
      <c r="Y99" s="116">
        <v>21</v>
      </c>
      <c r="Z99" s="116">
        <v>21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260</v>
      </c>
      <c r="X100" s="116">
        <v>290</v>
      </c>
      <c r="Y100" s="116">
        <v>360</v>
      </c>
      <c r="Z100" s="116">
        <v>361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1509</v>
      </c>
      <c r="X101" s="116">
        <v>1676</v>
      </c>
      <c r="Y101" s="116">
        <v>1930</v>
      </c>
      <c r="Z101" s="116">
        <v>1832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3663</v>
      </c>
      <c r="X104" s="116">
        <v>4095</v>
      </c>
      <c r="Y104" s="116">
        <v>4487</v>
      </c>
      <c r="Z104" s="116">
        <v>4436</v>
      </c>
      <c r="AB104" s="113" t="str">
        <f>TEXT(Z104,"###,###")</f>
        <v>4,436</v>
      </c>
      <c r="AD104" s="134">
        <f>Z104/($Z$4)*100</f>
        <v>67.943023433910241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547</v>
      </c>
      <c r="X105" s="116">
        <v>640</v>
      </c>
      <c r="Y105" s="116">
        <v>747</v>
      </c>
      <c r="Z105" s="116">
        <v>691</v>
      </c>
      <c r="AB105" s="113" t="str">
        <f>TEXT(Z105,"###,###")</f>
        <v>691</v>
      </c>
      <c r="AD105" s="134">
        <f>Z105/($Z$4)*100</f>
        <v>10.583550313983766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4210</v>
      </c>
      <c r="X106" s="124">
        <v>4735</v>
      </c>
      <c r="Y106" s="124">
        <v>5234</v>
      </c>
      <c r="Z106" s="124">
        <v>5127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965</v>
      </c>
      <c r="X108" s="116">
        <v>1042</v>
      </c>
      <c r="Y108" s="116">
        <v>1160</v>
      </c>
      <c r="Z108" s="116">
        <v>959</v>
      </c>
      <c r="AB108" s="113" t="str">
        <f>TEXT(Z108,"###,###")</f>
        <v>959</v>
      </c>
      <c r="AD108" s="134">
        <f>Z108/($Z$4)*100</f>
        <v>14.688313677439119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923</v>
      </c>
      <c r="X109" s="116">
        <v>1171</v>
      </c>
      <c r="Y109" s="116">
        <v>1278</v>
      </c>
      <c r="Z109" s="116">
        <v>1187</v>
      </c>
      <c r="AB109" s="113" t="str">
        <f>TEXT(Z109,"###,###")</f>
        <v>1,187</v>
      </c>
      <c r="AD109" s="134">
        <f>Z109/($Z$4)*100</f>
        <v>18.180425792617552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933</v>
      </c>
      <c r="X110" s="116">
        <v>1060</v>
      </c>
      <c r="Y110" s="116">
        <v>1245</v>
      </c>
      <c r="Z110" s="116">
        <v>1244</v>
      </c>
      <c r="AB110" s="113" t="str">
        <f>TEXT(Z110,"###,###")</f>
        <v>1,244</v>
      </c>
      <c r="AD110" s="134">
        <f>Z110/($Z$4)*100</f>
        <v>19.053453821412162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1385</v>
      </c>
      <c r="X111" s="116">
        <v>1462</v>
      </c>
      <c r="Y111" s="116">
        <v>1552</v>
      </c>
      <c r="Z111" s="116">
        <v>1733</v>
      </c>
      <c r="AB111" s="113" t="str">
        <f>TEXT(Z111,"###,###")</f>
        <v>1,733</v>
      </c>
      <c r="AD111" s="134">
        <f>Z111/($Z$4)*100</f>
        <v>26.543115331597487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5277</v>
      </c>
      <c r="X112" s="116">
        <v>5784</v>
      </c>
      <c r="Y112" s="116">
        <v>6877</v>
      </c>
      <c r="Z112" s="116">
        <v>6529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41.62</v>
      </c>
      <c r="W118" s="135">
        <v>42.94</v>
      </c>
      <c r="X118" s="135">
        <v>41.99</v>
      </c>
      <c r="Y118" s="135">
        <v>42.41</v>
      </c>
      <c r="Z118" s="135">
        <v>41.73</v>
      </c>
      <c r="AB118" s="113" t="str">
        <f>TEXT(Z118,"##.0")</f>
        <v>41.7</v>
      </c>
    </row>
    <row r="120" spans="19:32" x14ac:dyDescent="0.25">
      <c r="S120" s="105" t="s">
        <v>104</v>
      </c>
      <c r="T120" s="116"/>
      <c r="U120" s="116"/>
      <c r="V120" s="116">
        <v>2530</v>
      </c>
      <c r="W120" s="116">
        <v>2516</v>
      </c>
      <c r="X120" s="116">
        <v>2787</v>
      </c>
      <c r="Y120" s="116">
        <v>3036</v>
      </c>
      <c r="Z120" s="116">
        <v>2953</v>
      </c>
      <c r="AB120" s="113" t="str">
        <f>TEXT(Z120,"###,###")</f>
        <v>2,953</v>
      </c>
    </row>
    <row r="121" spans="19:32" x14ac:dyDescent="0.25">
      <c r="S121" s="105" t="s">
        <v>105</v>
      </c>
      <c r="T121" s="116"/>
      <c r="U121" s="116"/>
      <c r="V121" s="116">
        <v>553</v>
      </c>
      <c r="W121" s="116">
        <v>550</v>
      </c>
      <c r="X121" s="116">
        <v>620</v>
      </c>
      <c r="Y121" s="116">
        <v>803</v>
      </c>
      <c r="Z121" s="116">
        <v>671</v>
      </c>
      <c r="AB121" s="113" t="str">
        <f>TEXT(Z121,"###,###")</f>
        <v>671</v>
      </c>
    </row>
    <row r="122" spans="19:32" x14ac:dyDescent="0.25">
      <c r="S122" s="105" t="s">
        <v>106</v>
      </c>
      <c r="T122" s="116"/>
      <c r="U122" s="116"/>
      <c r="V122" s="116">
        <v>482</v>
      </c>
      <c r="W122" s="116">
        <v>462</v>
      </c>
      <c r="X122" s="116">
        <v>467</v>
      </c>
      <c r="Y122" s="116">
        <v>589</v>
      </c>
      <c r="Z122" s="116">
        <v>553</v>
      </c>
      <c r="AB122" s="113" t="str">
        <f>TEXT(Z122,"###,###")</f>
        <v>553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3012</v>
      </c>
      <c r="W124" s="116">
        <v>2978</v>
      </c>
      <c r="X124" s="116">
        <v>3254</v>
      </c>
      <c r="Y124" s="116">
        <v>3625</v>
      </c>
      <c r="Z124" s="116">
        <v>3506</v>
      </c>
      <c r="AB124" s="113" t="str">
        <f>TEXT(Z124,"###,###")</f>
        <v>3,506</v>
      </c>
      <c r="AD124" s="131">
        <f>Z124/$Z$7*100</f>
        <v>83.895668820291931</v>
      </c>
    </row>
    <row r="125" spans="19:32" x14ac:dyDescent="0.25">
      <c r="S125" s="105" t="s">
        <v>108</v>
      </c>
      <c r="T125" s="116"/>
      <c r="U125" s="116"/>
      <c r="V125" s="116">
        <v>1035</v>
      </c>
      <c r="W125" s="116">
        <v>1012</v>
      </c>
      <c r="X125" s="116">
        <v>1087</v>
      </c>
      <c r="Y125" s="116">
        <v>1392</v>
      </c>
      <c r="Z125" s="116">
        <v>1224</v>
      </c>
      <c r="AB125" s="113" t="str">
        <f>TEXT(Z125,"###,###")</f>
        <v>1,224</v>
      </c>
      <c r="AD125" s="131">
        <f>Z125/$Z$7*100</f>
        <v>29.289303661162958</v>
      </c>
    </row>
    <row r="127" spans="19:32" x14ac:dyDescent="0.25">
      <c r="S127" s="105" t="s">
        <v>109</v>
      </c>
      <c r="T127" s="116"/>
      <c r="U127" s="116"/>
      <c r="V127" s="116">
        <v>2064</v>
      </c>
      <c r="W127" s="116">
        <v>2021</v>
      </c>
      <c r="X127" s="116">
        <v>2198</v>
      </c>
      <c r="Y127" s="116">
        <v>2497</v>
      </c>
      <c r="Z127" s="116">
        <v>2340</v>
      </c>
      <c r="AB127" s="113" t="str">
        <f>TEXT(Z127,"###,###")</f>
        <v>2,340</v>
      </c>
      <c r="AD127" s="131">
        <f>Z127/$Z$7*100</f>
        <v>55.994256999282122</v>
      </c>
    </row>
    <row r="128" spans="19:32" x14ac:dyDescent="0.25">
      <c r="S128" s="105" t="s">
        <v>110</v>
      </c>
      <c r="T128" s="116"/>
      <c r="U128" s="116"/>
      <c r="V128" s="116">
        <v>1499</v>
      </c>
      <c r="W128" s="116">
        <v>1504</v>
      </c>
      <c r="X128" s="116">
        <v>1676</v>
      </c>
      <c r="Y128" s="116">
        <v>1926</v>
      </c>
      <c r="Z128" s="116">
        <v>1835</v>
      </c>
      <c r="AB128" s="113" t="str">
        <f>TEXT(Z128,"###,###")</f>
        <v>1,835</v>
      </c>
      <c r="AD128" s="131">
        <f>Z128/$Z$7*100</f>
        <v>43.910026322086622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1099CCF-FEA1-4555-839E-E1AFF7FED8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7A89C82F-09A6-4BD8-A323-B8B8A3AC1E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4143C067-632B-4F4C-8530-33E78A973F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97216E27-B9B9-45A5-9AEC-AA235987D2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7C4FA-92DF-459C-95F5-D8F4AFE45748}">
  <sheetPr codeName="Sheet12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Tea Tree Gully</v>
      </c>
      <c r="T1" s="103"/>
      <c r="U1" s="103"/>
      <c r="V1" s="103"/>
      <c r="W1" s="103"/>
      <c r="X1" s="103"/>
      <c r="Y1" s="104" t="str">
        <f>Y3</f>
        <v>10.58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173</v>
      </c>
      <c r="Y3" s="109" t="s">
        <v>255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10.58 Tea Tree Gully,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72175</v>
      </c>
      <c r="W4" s="112">
        <v>70984</v>
      </c>
      <c r="X4" s="112">
        <v>71529</v>
      </c>
      <c r="Y4" s="112">
        <v>74381</v>
      </c>
      <c r="Z4" s="112">
        <v>75180</v>
      </c>
      <c r="AB4" s="113" t="str">
        <f>TEXT(Z4,"###,###")</f>
        <v>75,180</v>
      </c>
      <c r="AD4" s="114">
        <f>Z4/Y4-1</f>
        <v>1.0741990562106007E-2</v>
      </c>
      <c r="AF4" s="114">
        <f>Z4/V4-1</f>
        <v>4.1634915136820272E-2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36176</v>
      </c>
      <c r="W5" s="112">
        <v>35619</v>
      </c>
      <c r="X5" s="112">
        <v>35931</v>
      </c>
      <c r="Y5" s="112">
        <v>37467</v>
      </c>
      <c r="Z5" s="112">
        <v>37817</v>
      </c>
      <c r="AB5" s="113" t="str">
        <f>TEXT(Z5,"###,###")</f>
        <v>37,817</v>
      </c>
      <c r="AD5" s="114">
        <f t="shared" ref="AD5:AD9" si="0">Z5/Y5-1</f>
        <v>9.3415539007659643E-3</v>
      </c>
      <c r="AF5" s="114">
        <f t="shared" ref="AF5:AF9" si="1">Z5/V5-1</f>
        <v>4.5361565678903037E-2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35999</v>
      </c>
      <c r="W6" s="112">
        <v>35365</v>
      </c>
      <c r="X6" s="112">
        <v>35598</v>
      </c>
      <c r="Y6" s="112">
        <v>36914</v>
      </c>
      <c r="Z6" s="112">
        <v>37363</v>
      </c>
      <c r="AB6" s="113" t="str">
        <f>TEXT(Z6,"###,###")</f>
        <v>37,363</v>
      </c>
      <c r="AD6" s="114">
        <f t="shared" si="0"/>
        <v>1.2163406837514268E-2</v>
      </c>
      <c r="AF6" s="114">
        <f t="shared" si="1"/>
        <v>3.7889941387260651E-2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54607</v>
      </c>
      <c r="W7" s="112">
        <v>54257</v>
      </c>
      <c r="X7" s="112">
        <v>53725</v>
      </c>
      <c r="Y7" s="112">
        <v>55107</v>
      </c>
      <c r="Z7" s="112">
        <v>55621</v>
      </c>
      <c r="AB7" s="113" t="str">
        <f>TEXT(Z7,"###,###")</f>
        <v>55,621</v>
      </c>
      <c r="AD7" s="114">
        <f t="shared" si="0"/>
        <v>9.3273086903660207E-3</v>
      </c>
      <c r="AF7" s="114">
        <f t="shared" si="1"/>
        <v>1.8569047924258841E-2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75,180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55,621</v>
      </c>
      <c r="P8" s="69"/>
      <c r="S8" s="111" t="s">
        <v>87</v>
      </c>
      <c r="T8" s="112"/>
      <c r="U8" s="112"/>
      <c r="V8" s="112">
        <v>43655</v>
      </c>
      <c r="W8" s="112">
        <v>44933</v>
      </c>
      <c r="X8" s="112">
        <v>45658.28</v>
      </c>
      <c r="Y8" s="112">
        <v>46868</v>
      </c>
      <c r="Z8" s="112">
        <v>48216</v>
      </c>
      <c r="AB8" s="113" t="str">
        <f>TEXT(Z8,"$###,###")</f>
        <v>$48,216</v>
      </c>
      <c r="AD8" s="114">
        <f t="shared" si="0"/>
        <v>2.8761628403174866E-2</v>
      </c>
      <c r="AF8" s="114">
        <f t="shared" si="1"/>
        <v>0.10447829572786627</v>
      </c>
    </row>
    <row r="9" spans="1:32" x14ac:dyDescent="0.25">
      <c r="A9" s="32" t="s">
        <v>15</v>
      </c>
      <c r="B9" s="73"/>
      <c r="C9" s="74"/>
      <c r="D9" s="75">
        <f>AD104</f>
        <v>73.522213354615587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50.98613832904838</v>
      </c>
      <c r="P9" s="76" t="s">
        <v>88</v>
      </c>
      <c r="S9" s="111" t="s">
        <v>7</v>
      </c>
      <c r="T9" s="112"/>
      <c r="U9" s="112"/>
      <c r="V9" s="112">
        <v>2858957820</v>
      </c>
      <c r="W9" s="112">
        <v>2906143060</v>
      </c>
      <c r="X9" s="112">
        <v>2924989589</v>
      </c>
      <c r="Y9" s="112">
        <v>3099394143</v>
      </c>
      <c r="Z9" s="112">
        <v>3192574905</v>
      </c>
      <c r="AB9" s="113" t="str">
        <f>TEXT(Z9/1000000,"$#,###.0")&amp;" mil"</f>
        <v>$3,192.6 mil</v>
      </c>
      <c r="AD9" s="114">
        <f t="shared" si="0"/>
        <v>3.0064185999205462E-2</v>
      </c>
      <c r="AF9" s="114">
        <f t="shared" si="1"/>
        <v>0.11669185276752359</v>
      </c>
    </row>
    <row r="10" spans="1:32" x14ac:dyDescent="0.25">
      <c r="A10" s="32" t="s">
        <v>18</v>
      </c>
      <c r="B10" s="73"/>
      <c r="C10" s="74"/>
      <c r="D10" s="75">
        <f>AD105</f>
        <v>20.051875498802872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49.01386167095162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93.46649646716169</v>
      </c>
      <c r="P11" s="76" t="s">
        <v>88</v>
      </c>
      <c r="S11" s="111" t="s">
        <v>30</v>
      </c>
      <c r="T11" s="116"/>
      <c r="U11" s="116"/>
      <c r="V11" s="116">
        <v>65882</v>
      </c>
      <c r="W11" s="116">
        <v>64646</v>
      </c>
      <c r="X11" s="116">
        <v>65205</v>
      </c>
      <c r="Y11" s="116">
        <v>67842</v>
      </c>
      <c r="Z11" s="116">
        <v>68414</v>
      </c>
    </row>
    <row r="12" spans="1:32" ht="28.5" customHeight="1" x14ac:dyDescent="0.25">
      <c r="A12" s="32" t="s">
        <v>20</v>
      </c>
      <c r="B12" s="74"/>
      <c r="C12" s="74"/>
      <c r="D12" s="75">
        <f>AD108</f>
        <v>11.751795690343176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12.155480843566279</v>
      </c>
      <c r="P12" s="76" t="s">
        <v>88</v>
      </c>
      <c r="S12" s="111" t="s">
        <v>31</v>
      </c>
      <c r="T12" s="116"/>
      <c r="U12" s="116"/>
      <c r="V12" s="116">
        <v>6295</v>
      </c>
      <c r="W12" s="116">
        <v>6341</v>
      </c>
      <c r="X12" s="116">
        <v>6324</v>
      </c>
      <c r="Y12" s="116">
        <v>6541</v>
      </c>
      <c r="Z12" s="116">
        <v>6767</v>
      </c>
    </row>
    <row r="13" spans="1:32" ht="15" customHeight="1" x14ac:dyDescent="0.25">
      <c r="A13" s="32" t="s">
        <v>21</v>
      </c>
      <c r="B13" s="74"/>
      <c r="C13" s="74"/>
      <c r="D13" s="75">
        <f>AD109</f>
        <v>12.226656025538707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41.6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22.20537376961958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14.41747572815534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47.383612662942269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85.582524271844662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373</v>
      </c>
      <c r="Z15" s="116">
        <v>358</v>
      </c>
      <c r="AB15" s="121">
        <f t="shared" ref="AB15:AB34" si="2">IF(Z15="np",0,Z15/$Z$34)</f>
        <v>4.7619681027946635E-3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444</v>
      </c>
      <c r="Z16" s="116">
        <v>418</v>
      </c>
      <c r="AB16" s="121">
        <f t="shared" si="2"/>
        <v>5.5600633155535456E-3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4981</v>
      </c>
      <c r="Z17" s="116">
        <v>4917</v>
      </c>
      <c r="AB17" s="121">
        <f t="shared" si="2"/>
        <v>6.540390268559039E-2</v>
      </c>
    </row>
    <row r="18" spans="1:28" x14ac:dyDescent="0.25">
      <c r="A18" s="65" t="str">
        <f>$S$1&amp;" ("&amp;$V$2&amp;" to "&amp;$Z$2&amp;")"</f>
        <v>Tea Tree Gully (2014-15 to 2018-19)</v>
      </c>
      <c r="B18" s="65"/>
      <c r="C18" s="65"/>
      <c r="D18" s="65"/>
      <c r="E18" s="65"/>
      <c r="F18" s="65"/>
      <c r="G18" s="65" t="str">
        <f>$S$1&amp;" ("&amp;$V$2&amp;" to "&amp;$Z$2&amp;")"</f>
        <v>Tea Tree Gully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641</v>
      </c>
      <c r="Z18" s="116">
        <v>634</v>
      </c>
      <c r="AB18" s="121">
        <f t="shared" si="2"/>
        <v>8.4332060814855218E-3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5775</v>
      </c>
      <c r="Z19" s="116">
        <v>5780</v>
      </c>
      <c r="AB19" s="121">
        <f t="shared" si="2"/>
        <v>7.6883172162438979E-2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2903</v>
      </c>
      <c r="Z20" s="116">
        <v>2845</v>
      </c>
      <c r="AB20" s="121">
        <f t="shared" si="2"/>
        <v>3.7843014671650327E-2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7240</v>
      </c>
      <c r="Z21" s="116">
        <v>7188</v>
      </c>
      <c r="AB21" s="121">
        <f t="shared" si="2"/>
        <v>9.5611806488514084E-2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4106</v>
      </c>
      <c r="Z22" s="116">
        <v>4254</v>
      </c>
      <c r="AB22" s="121">
        <f t="shared" si="2"/>
        <v>5.6584950584604742E-2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2593</v>
      </c>
      <c r="Z23" s="116">
        <v>2680</v>
      </c>
      <c r="AB23" s="121">
        <f t="shared" si="2"/>
        <v>3.56482528365634E-2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872</v>
      </c>
      <c r="Z24" s="116">
        <v>986</v>
      </c>
      <c r="AB24" s="121">
        <f t="shared" si="2"/>
        <v>1.3115364663004296E-2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2668</v>
      </c>
      <c r="Z25" s="116">
        <v>2624</v>
      </c>
      <c r="AB25" s="121">
        <f t="shared" si="2"/>
        <v>3.490336397132178E-2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1156</v>
      </c>
      <c r="Z26" s="116">
        <v>1325</v>
      </c>
      <c r="AB26" s="121">
        <f t="shared" si="2"/>
        <v>1.762460261509198E-2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4512</v>
      </c>
      <c r="Z27" s="116">
        <v>4877</v>
      </c>
      <c r="AB27" s="121">
        <f t="shared" si="2"/>
        <v>6.4871839210417809E-2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6300</v>
      </c>
      <c r="Z28" s="116">
        <v>6297</v>
      </c>
      <c r="AB28" s="121">
        <f t="shared" si="2"/>
        <v>8.3760092579044682E-2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5831</v>
      </c>
      <c r="Z29" s="116">
        <v>6213</v>
      </c>
      <c r="AB29" s="121">
        <f t="shared" si="2"/>
        <v>8.264275928118224E-2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7140</v>
      </c>
      <c r="Z30" s="116">
        <v>6931</v>
      </c>
      <c r="AB30" s="121">
        <f t="shared" si="2"/>
        <v>9.2193298660530207E-2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9567</v>
      </c>
      <c r="Z31" s="116">
        <v>9885</v>
      </c>
      <c r="AB31" s="121">
        <f t="shared" si="2"/>
        <v>0.13148618630202583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1309</v>
      </c>
      <c r="Z32" s="116">
        <v>1310</v>
      </c>
      <c r="AB32" s="121">
        <f t="shared" si="2"/>
        <v>1.7425078811902261E-2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2871</v>
      </c>
      <c r="Z33" s="116">
        <v>3025</v>
      </c>
      <c r="AB33" s="121">
        <f t="shared" si="2"/>
        <v>4.0237300309926977E-2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74381</v>
      </c>
      <c r="Z34" s="124">
        <v>75179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47601</v>
      </c>
      <c r="AB37" s="136">
        <f>Z37/Z40*100</f>
        <v>85.582524271844662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8019</v>
      </c>
      <c r="AB38" s="136">
        <f>Z38/Z40*100</f>
        <v>14.41747572815534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55620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25</v>
      </c>
      <c r="X44" s="116">
        <v>24</v>
      </c>
      <c r="Y44" s="116">
        <v>35</v>
      </c>
      <c r="Z44" s="116">
        <v>44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615</v>
      </c>
      <c r="X45" s="116">
        <v>607</v>
      </c>
      <c r="Y45" s="116">
        <v>657</v>
      </c>
      <c r="Z45" s="116">
        <v>689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1969</v>
      </c>
      <c r="X46" s="116">
        <v>2017</v>
      </c>
      <c r="Y46" s="116">
        <v>2198</v>
      </c>
      <c r="Z46" s="116">
        <v>2204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3159</v>
      </c>
      <c r="X47" s="116">
        <v>3259</v>
      </c>
      <c r="Y47" s="116">
        <v>3430</v>
      </c>
      <c r="Z47" s="116">
        <v>3572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3834</v>
      </c>
      <c r="X48" s="116">
        <v>3701</v>
      </c>
      <c r="Y48" s="116">
        <v>3976</v>
      </c>
      <c r="Z48" s="116">
        <v>4133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Tea Tree Gully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4048</v>
      </c>
      <c r="X49" s="116">
        <v>4143</v>
      </c>
      <c r="Y49" s="116">
        <v>4180</v>
      </c>
      <c r="Z49" s="116">
        <v>4064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3734</v>
      </c>
      <c r="X50" s="116">
        <v>3903</v>
      </c>
      <c r="Y50" s="116">
        <v>4138</v>
      </c>
      <c r="Z50" s="116">
        <v>4307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3701</v>
      </c>
      <c r="X51" s="116">
        <v>3652</v>
      </c>
      <c r="Y51" s="116">
        <v>3730</v>
      </c>
      <c r="Z51" s="116">
        <v>3760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3766</v>
      </c>
      <c r="X52" s="116">
        <v>3844</v>
      </c>
      <c r="Y52" s="116">
        <v>3928</v>
      </c>
      <c r="Z52" s="116">
        <v>3863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3506</v>
      </c>
      <c r="X53" s="116">
        <v>3464</v>
      </c>
      <c r="Y53" s="116">
        <v>3597</v>
      </c>
      <c r="Z53" s="116">
        <v>3497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3005</v>
      </c>
      <c r="X54" s="116">
        <v>3019</v>
      </c>
      <c r="Y54" s="116">
        <v>3107</v>
      </c>
      <c r="Z54" s="116">
        <v>3147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2389</v>
      </c>
      <c r="X55" s="116">
        <v>2400</v>
      </c>
      <c r="Y55" s="116">
        <v>2502</v>
      </c>
      <c r="Z55" s="116">
        <v>2470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1224</v>
      </c>
      <c r="X56" s="116">
        <v>1181</v>
      </c>
      <c r="Y56" s="116">
        <v>1214</v>
      </c>
      <c r="Z56" s="116">
        <v>1341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377</v>
      </c>
      <c r="X57" s="116">
        <v>462</v>
      </c>
      <c r="Y57" s="116">
        <v>488</v>
      </c>
      <c r="Z57" s="116">
        <v>491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149</v>
      </c>
      <c r="X58" s="116">
        <v>144</v>
      </c>
      <c r="Y58" s="116">
        <v>149</v>
      </c>
      <c r="Z58" s="116">
        <v>119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83</v>
      </c>
      <c r="X59" s="116">
        <v>66</v>
      </c>
      <c r="Y59" s="116">
        <v>71</v>
      </c>
      <c r="Z59" s="116">
        <v>74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54</v>
      </c>
      <c r="X60" s="116">
        <v>45</v>
      </c>
      <c r="Y60" s="116">
        <v>46</v>
      </c>
      <c r="Z60" s="116">
        <v>49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35619</v>
      </c>
      <c r="X61" s="116">
        <v>35931</v>
      </c>
      <c r="Y61" s="116">
        <v>37467</v>
      </c>
      <c r="Z61" s="116">
        <v>37814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37</v>
      </c>
      <c r="X63" s="116">
        <v>33</v>
      </c>
      <c r="Y63" s="116">
        <v>55</v>
      </c>
      <c r="Z63" s="116">
        <v>47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Tea Tree Gully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851</v>
      </c>
      <c r="X64" s="116">
        <v>833</v>
      </c>
      <c r="Y64" s="116">
        <v>859</v>
      </c>
      <c r="Z64" s="116">
        <v>909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2221</v>
      </c>
      <c r="X65" s="116">
        <v>2296</v>
      </c>
      <c r="Y65" s="116">
        <v>2367</v>
      </c>
      <c r="Z65" s="116">
        <v>2458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3380</v>
      </c>
      <c r="X66" s="116">
        <v>3369</v>
      </c>
      <c r="Y66" s="116">
        <v>3453</v>
      </c>
      <c r="Z66" s="116">
        <v>3650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3765</v>
      </c>
      <c r="X67" s="116">
        <v>3745</v>
      </c>
      <c r="Y67" s="116">
        <v>3893</v>
      </c>
      <c r="Z67" s="116">
        <v>3907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3773</v>
      </c>
      <c r="X68" s="116">
        <v>3810</v>
      </c>
      <c r="Y68" s="116">
        <v>3967</v>
      </c>
      <c r="Z68" s="116">
        <v>3843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3338</v>
      </c>
      <c r="X69" s="116">
        <v>3477</v>
      </c>
      <c r="Y69" s="116">
        <v>3742</v>
      </c>
      <c r="Z69" s="116">
        <v>4063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3604</v>
      </c>
      <c r="X70" s="116">
        <v>3483</v>
      </c>
      <c r="Y70" s="116">
        <v>3666</v>
      </c>
      <c r="Z70" s="116">
        <v>3607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3863</v>
      </c>
      <c r="X71" s="116">
        <v>3914</v>
      </c>
      <c r="Y71" s="116">
        <v>3936</v>
      </c>
      <c r="Z71" s="116">
        <v>3854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3707</v>
      </c>
      <c r="X72" s="116">
        <v>3679</v>
      </c>
      <c r="Y72" s="116">
        <v>3821</v>
      </c>
      <c r="Z72" s="116">
        <v>3763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3177</v>
      </c>
      <c r="X73" s="116">
        <v>3247</v>
      </c>
      <c r="Y73" s="116">
        <v>3269</v>
      </c>
      <c r="Z73" s="116">
        <v>3328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2234</v>
      </c>
      <c r="X74" s="116">
        <v>2260</v>
      </c>
      <c r="Y74" s="116">
        <v>2330</v>
      </c>
      <c r="Z74" s="116">
        <v>2333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900</v>
      </c>
      <c r="X75" s="116">
        <v>927</v>
      </c>
      <c r="Y75" s="116">
        <v>961</v>
      </c>
      <c r="Z75" s="116">
        <v>1049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242</v>
      </c>
      <c r="X76" s="116">
        <v>268</v>
      </c>
      <c r="Y76" s="116">
        <v>312</v>
      </c>
      <c r="Z76" s="116">
        <v>309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158</v>
      </c>
      <c r="X77" s="116">
        <v>138</v>
      </c>
      <c r="Y77" s="116">
        <v>150</v>
      </c>
      <c r="Z77" s="116">
        <v>126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55</v>
      </c>
      <c r="X78" s="116">
        <v>61</v>
      </c>
      <c r="Y78" s="116">
        <v>69</v>
      </c>
      <c r="Z78" s="116">
        <v>74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57</v>
      </c>
      <c r="X79" s="116">
        <v>58</v>
      </c>
      <c r="Y79" s="116">
        <v>51</v>
      </c>
      <c r="Z79" s="116">
        <v>46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35365</v>
      </c>
      <c r="X80" s="116">
        <v>35598</v>
      </c>
      <c r="Y80" s="116">
        <v>36914</v>
      </c>
      <c r="Z80" s="116">
        <v>37364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Tea Tree Gully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3228</v>
      </c>
      <c r="X83" s="116">
        <v>3228</v>
      </c>
      <c r="Y83" s="116">
        <v>3427</v>
      </c>
      <c r="Z83" s="116">
        <v>3414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3816</v>
      </c>
      <c r="X84" s="116">
        <v>3816</v>
      </c>
      <c r="Y84" s="116">
        <v>3916</v>
      </c>
      <c r="Z84" s="116">
        <v>4037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75,180</v>
      </c>
      <c r="D85" s="98">
        <f t="shared" ref="D85:D90" si="4">AD4</f>
        <v>1.0741990562106007E-2</v>
      </c>
      <c r="E85" s="99">
        <f t="shared" ref="E85:E90" si="5">AD4</f>
        <v>1.0741990562106007E-2</v>
      </c>
      <c r="F85" s="98">
        <f t="shared" ref="F85:F90" si="6">AF4</f>
        <v>4.1634915136820272E-2</v>
      </c>
      <c r="G85" s="99">
        <f t="shared" ref="G85:G90" si="7">AF4</f>
        <v>4.1634915136820272E-2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5298</v>
      </c>
      <c r="X85" s="116">
        <v>5296</v>
      </c>
      <c r="Y85" s="116">
        <v>5435</v>
      </c>
      <c r="Z85" s="116">
        <v>5555</v>
      </c>
    </row>
    <row r="86" spans="1:30" ht="15" customHeight="1" x14ac:dyDescent="0.25">
      <c r="A86" s="100" t="s">
        <v>4</v>
      </c>
      <c r="B86" s="51"/>
      <c r="C86" s="101" t="str">
        <f t="shared" si="3"/>
        <v>37,817</v>
      </c>
      <c r="D86" s="98">
        <f t="shared" si="4"/>
        <v>9.3415539007659643E-3</v>
      </c>
      <c r="E86" s="99">
        <f t="shared" si="5"/>
        <v>9.3415539007659643E-3</v>
      </c>
      <c r="F86" s="98">
        <f t="shared" si="6"/>
        <v>4.5361565678903037E-2</v>
      </c>
      <c r="G86" s="99">
        <f t="shared" si="7"/>
        <v>4.5361565678903037E-2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1699</v>
      </c>
      <c r="X86" s="116">
        <v>1748</v>
      </c>
      <c r="Y86" s="116">
        <v>1861</v>
      </c>
      <c r="Z86" s="116">
        <v>1915</v>
      </c>
    </row>
    <row r="87" spans="1:30" ht="15" customHeight="1" x14ac:dyDescent="0.25">
      <c r="A87" s="100" t="s">
        <v>5</v>
      </c>
      <c r="B87" s="51"/>
      <c r="C87" s="101" t="str">
        <f t="shared" si="3"/>
        <v>37,363</v>
      </c>
      <c r="D87" s="98">
        <f t="shared" si="4"/>
        <v>1.2163406837514268E-2</v>
      </c>
      <c r="E87" s="99">
        <f t="shared" si="5"/>
        <v>1.2163406837514268E-2</v>
      </c>
      <c r="F87" s="98">
        <f t="shared" si="6"/>
        <v>3.7889941387260651E-2</v>
      </c>
      <c r="G87" s="99">
        <f t="shared" si="7"/>
        <v>3.7889941387260651E-2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1782</v>
      </c>
      <c r="X87" s="116">
        <v>1796</v>
      </c>
      <c r="Y87" s="116">
        <v>1835</v>
      </c>
      <c r="Z87" s="116">
        <v>1845</v>
      </c>
    </row>
    <row r="88" spans="1:30" ht="15" customHeight="1" x14ac:dyDescent="0.25">
      <c r="A88" s="51" t="s">
        <v>6</v>
      </c>
      <c r="B88" s="51"/>
      <c r="C88" s="101" t="str">
        <f t="shared" si="3"/>
        <v>55,621</v>
      </c>
      <c r="D88" s="98">
        <f t="shared" si="4"/>
        <v>9.3273086903660207E-3</v>
      </c>
      <c r="E88" s="99">
        <f t="shared" si="5"/>
        <v>9.3273086903660207E-3</v>
      </c>
      <c r="F88" s="98">
        <f t="shared" si="6"/>
        <v>1.8569047924258841E-2</v>
      </c>
      <c r="G88" s="99">
        <f t="shared" si="7"/>
        <v>1.8569047924258841E-2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1683</v>
      </c>
      <c r="X88" s="116">
        <v>1703</v>
      </c>
      <c r="Y88" s="116">
        <v>1787</v>
      </c>
      <c r="Z88" s="116">
        <v>1788</v>
      </c>
    </row>
    <row r="89" spans="1:30" ht="15" customHeight="1" x14ac:dyDescent="0.25">
      <c r="A89" s="51" t="s">
        <v>102</v>
      </c>
      <c r="B89" s="51"/>
      <c r="C89" s="101" t="str">
        <f t="shared" si="3"/>
        <v>$48,216</v>
      </c>
      <c r="D89" s="98">
        <f t="shared" si="4"/>
        <v>2.8761628403174866E-2</v>
      </c>
      <c r="E89" s="99">
        <f t="shared" si="5"/>
        <v>2.8761628403174866E-2</v>
      </c>
      <c r="F89" s="98">
        <f t="shared" si="6"/>
        <v>0.10447829572786627</v>
      </c>
      <c r="G89" s="99">
        <f t="shared" si="7"/>
        <v>0.10447829572786627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2136</v>
      </c>
      <c r="X89" s="116">
        <v>2158</v>
      </c>
      <c r="Y89" s="116">
        <v>2207</v>
      </c>
      <c r="Z89" s="116">
        <v>2178</v>
      </c>
    </row>
    <row r="90" spans="1:30" ht="15" customHeight="1" x14ac:dyDescent="0.25">
      <c r="A90" s="51" t="s">
        <v>7</v>
      </c>
      <c r="B90" s="51"/>
      <c r="C90" s="101" t="str">
        <f t="shared" si="3"/>
        <v>$3,192.6 mil</v>
      </c>
      <c r="D90" s="98">
        <f t="shared" si="4"/>
        <v>3.0064185999205462E-2</v>
      </c>
      <c r="E90" s="99">
        <f t="shared" si="5"/>
        <v>3.0064185999205462E-2</v>
      </c>
      <c r="F90" s="98">
        <f t="shared" si="6"/>
        <v>0.11669185276752359</v>
      </c>
      <c r="G90" s="99">
        <f t="shared" si="7"/>
        <v>0.11669185276752359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2562</v>
      </c>
      <c r="X90" s="116">
        <v>2657</v>
      </c>
      <c r="Y90" s="116">
        <v>2847</v>
      </c>
      <c r="Z90" s="116">
        <v>2943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27644</v>
      </c>
      <c r="X91" s="116">
        <v>27375</v>
      </c>
      <c r="Y91" s="116">
        <v>28113</v>
      </c>
      <c r="Z91" s="116">
        <v>28355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1931</v>
      </c>
      <c r="X93" s="116">
        <v>2070</v>
      </c>
      <c r="Y93" s="116">
        <v>2193</v>
      </c>
      <c r="Z93" s="116">
        <v>2239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5326</v>
      </c>
      <c r="X94" s="116">
        <v>5356</v>
      </c>
      <c r="Y94" s="116">
        <v>5565</v>
      </c>
      <c r="Z94" s="116">
        <v>5701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852</v>
      </c>
      <c r="X95" s="116">
        <v>838</v>
      </c>
      <c r="Y95" s="116">
        <v>876</v>
      </c>
      <c r="Z95" s="116">
        <v>912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4026</v>
      </c>
      <c r="X96" s="116">
        <v>4146</v>
      </c>
      <c r="Y96" s="116">
        <v>4347</v>
      </c>
      <c r="Z96" s="116">
        <v>4564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5896</v>
      </c>
      <c r="X97" s="116">
        <v>6085</v>
      </c>
      <c r="Y97" s="116">
        <v>6205</v>
      </c>
      <c r="Z97" s="116">
        <v>6211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2981</v>
      </c>
      <c r="X98" s="116">
        <v>2897</v>
      </c>
      <c r="Y98" s="116">
        <v>3001</v>
      </c>
      <c r="Z98" s="116">
        <v>2956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165</v>
      </c>
      <c r="X99" s="116">
        <v>170</v>
      </c>
      <c r="Y99" s="116">
        <v>164</v>
      </c>
      <c r="Z99" s="116">
        <v>187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1149</v>
      </c>
      <c r="X100" s="116">
        <v>1160</v>
      </c>
      <c r="Y100" s="116">
        <v>1227</v>
      </c>
      <c r="Z100" s="116">
        <v>1207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26613</v>
      </c>
      <c r="X101" s="116">
        <v>26350</v>
      </c>
      <c r="Y101" s="116">
        <v>26994</v>
      </c>
      <c r="Z101" s="116">
        <v>27262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50578</v>
      </c>
      <c r="X104" s="116">
        <v>52299</v>
      </c>
      <c r="Y104" s="116">
        <v>54496</v>
      </c>
      <c r="Z104" s="116">
        <v>55274</v>
      </c>
      <c r="AB104" s="113" t="str">
        <f>TEXT(Z104,"###,###")</f>
        <v>55,274</v>
      </c>
      <c r="AD104" s="134">
        <f>Z104/($Z$4)*100</f>
        <v>73.522213354615587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14684</v>
      </c>
      <c r="X105" s="116">
        <v>14623</v>
      </c>
      <c r="Y105" s="116">
        <v>14992</v>
      </c>
      <c r="Z105" s="116">
        <v>15075</v>
      </c>
      <c r="AB105" s="113" t="str">
        <f>TEXT(Z105,"###,###")</f>
        <v>15,075</v>
      </c>
      <c r="AD105" s="134">
        <f>Z105/($Z$4)*100</f>
        <v>20.051875498802872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65262</v>
      </c>
      <c r="X106" s="124">
        <v>66922</v>
      </c>
      <c r="Y106" s="124">
        <v>69488</v>
      </c>
      <c r="Z106" s="124">
        <v>70349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7731</v>
      </c>
      <c r="X108" s="116">
        <v>8247</v>
      </c>
      <c r="Y108" s="116">
        <v>10088</v>
      </c>
      <c r="Z108" s="116">
        <v>8835</v>
      </c>
      <c r="AB108" s="113" t="str">
        <f>TEXT(Z108,"###,###")</f>
        <v>8,835</v>
      </c>
      <c r="AD108" s="134">
        <f>Z108/($Z$4)*100</f>
        <v>11.751795690343176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9114</v>
      </c>
      <c r="X109" s="116">
        <v>9442</v>
      </c>
      <c r="Y109" s="116">
        <v>9375</v>
      </c>
      <c r="Z109" s="116">
        <v>9192</v>
      </c>
      <c r="AB109" s="113" t="str">
        <f>TEXT(Z109,"###,###")</f>
        <v>9,192</v>
      </c>
      <c r="AD109" s="134">
        <f>Z109/($Z$4)*100</f>
        <v>12.226656025538707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14786</v>
      </c>
      <c r="X110" s="116">
        <v>14908</v>
      </c>
      <c r="Y110" s="116">
        <v>15694</v>
      </c>
      <c r="Z110" s="116">
        <v>16694</v>
      </c>
      <c r="AB110" s="113" t="str">
        <f>TEXT(Z110,"###,###")</f>
        <v>16,694</v>
      </c>
      <c r="AD110" s="134">
        <f>Z110/($Z$4)*100</f>
        <v>22.20537376961958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33630</v>
      </c>
      <c r="X111" s="116">
        <v>34325</v>
      </c>
      <c r="Y111" s="116">
        <v>34328</v>
      </c>
      <c r="Z111" s="116">
        <v>35623</v>
      </c>
      <c r="AB111" s="113" t="str">
        <f>TEXT(Z111,"###,###")</f>
        <v>35,623</v>
      </c>
      <c r="AD111" s="134">
        <f>Z111/($Z$4)*100</f>
        <v>47.383612662942269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70984</v>
      </c>
      <c r="X112" s="116">
        <v>71529</v>
      </c>
      <c r="Y112" s="116">
        <v>74381</v>
      </c>
      <c r="Z112" s="116">
        <v>75181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38.49</v>
      </c>
      <c r="W118" s="135">
        <v>41.61</v>
      </c>
      <c r="X118" s="135">
        <v>41.71</v>
      </c>
      <c r="Y118" s="135">
        <v>41.67</v>
      </c>
      <c r="Z118" s="135">
        <v>41.56</v>
      </c>
      <c r="AB118" s="113" t="str">
        <f>TEXT(Z118,"##.0")</f>
        <v>41.6</v>
      </c>
    </row>
    <row r="120" spans="19:32" x14ac:dyDescent="0.25">
      <c r="S120" s="105" t="s">
        <v>104</v>
      </c>
      <c r="T120" s="116"/>
      <c r="U120" s="116"/>
      <c r="V120" s="116">
        <v>48314</v>
      </c>
      <c r="W120" s="116">
        <v>47919</v>
      </c>
      <c r="X120" s="116">
        <v>47401</v>
      </c>
      <c r="Y120" s="116">
        <v>48568</v>
      </c>
      <c r="Z120" s="116">
        <v>48859</v>
      </c>
      <c r="AB120" s="113" t="str">
        <f>TEXT(Z120,"###,###")</f>
        <v>48,859</v>
      </c>
    </row>
    <row r="121" spans="19:32" x14ac:dyDescent="0.25">
      <c r="S121" s="105" t="s">
        <v>105</v>
      </c>
      <c r="T121" s="116"/>
      <c r="U121" s="116"/>
      <c r="V121" s="116">
        <v>3530</v>
      </c>
      <c r="W121" s="116">
        <v>3598</v>
      </c>
      <c r="X121" s="116">
        <v>3446</v>
      </c>
      <c r="Y121" s="116">
        <v>3570</v>
      </c>
      <c r="Z121" s="116">
        <v>3633</v>
      </c>
      <c r="AB121" s="113" t="str">
        <f>TEXT(Z121,"###,###")</f>
        <v>3,633</v>
      </c>
    </row>
    <row r="122" spans="19:32" x14ac:dyDescent="0.25">
      <c r="S122" s="105" t="s">
        <v>106</v>
      </c>
      <c r="T122" s="116"/>
      <c r="U122" s="116"/>
      <c r="V122" s="116">
        <v>2760</v>
      </c>
      <c r="W122" s="116">
        <v>2741</v>
      </c>
      <c r="X122" s="116">
        <v>2878</v>
      </c>
      <c r="Y122" s="116">
        <v>2964</v>
      </c>
      <c r="Z122" s="116">
        <v>3128</v>
      </c>
      <c r="AB122" s="113" t="str">
        <f>TEXT(Z122,"###,###")</f>
        <v>3,128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51074</v>
      </c>
      <c r="W124" s="116">
        <v>50660</v>
      </c>
      <c r="X124" s="116">
        <v>50279</v>
      </c>
      <c r="Y124" s="116">
        <v>51532</v>
      </c>
      <c r="Z124" s="116">
        <v>51987</v>
      </c>
      <c r="AB124" s="113" t="str">
        <f>TEXT(Z124,"###,###")</f>
        <v>51,987</v>
      </c>
      <c r="AD124" s="131">
        <f>Z124/$Z$7*100</f>
        <v>93.46649646716169</v>
      </c>
    </row>
    <row r="125" spans="19:32" x14ac:dyDescent="0.25">
      <c r="S125" s="105" t="s">
        <v>108</v>
      </c>
      <c r="T125" s="116"/>
      <c r="U125" s="116"/>
      <c r="V125" s="116">
        <v>6290</v>
      </c>
      <c r="W125" s="116">
        <v>6339</v>
      </c>
      <c r="X125" s="116">
        <v>6324</v>
      </c>
      <c r="Y125" s="116">
        <v>6534</v>
      </c>
      <c r="Z125" s="116">
        <v>6761</v>
      </c>
      <c r="AB125" s="113" t="str">
        <f>TEXT(Z125,"###,###")</f>
        <v>6,761</v>
      </c>
      <c r="AD125" s="131">
        <f>Z125/$Z$7*100</f>
        <v>12.155480843566279</v>
      </c>
    </row>
    <row r="127" spans="19:32" x14ac:dyDescent="0.25">
      <c r="S127" s="105" t="s">
        <v>109</v>
      </c>
      <c r="T127" s="116"/>
      <c r="U127" s="116"/>
      <c r="V127" s="116">
        <v>27860</v>
      </c>
      <c r="W127" s="116">
        <v>27644</v>
      </c>
      <c r="X127" s="116">
        <v>27375</v>
      </c>
      <c r="Y127" s="116">
        <v>28113</v>
      </c>
      <c r="Z127" s="116">
        <v>28359</v>
      </c>
      <c r="AB127" s="113" t="str">
        <f>TEXT(Z127,"###,###")</f>
        <v>28,359</v>
      </c>
      <c r="AD127" s="131">
        <f>Z127/$Z$7*100</f>
        <v>50.98613832904838</v>
      </c>
    </row>
    <row r="128" spans="19:32" x14ac:dyDescent="0.25">
      <c r="S128" s="105" t="s">
        <v>110</v>
      </c>
      <c r="T128" s="116"/>
      <c r="U128" s="116"/>
      <c r="V128" s="116">
        <v>26747</v>
      </c>
      <c r="W128" s="116">
        <v>26613</v>
      </c>
      <c r="X128" s="116">
        <v>26350</v>
      </c>
      <c r="Y128" s="116">
        <v>26994</v>
      </c>
      <c r="Z128" s="116">
        <v>27262</v>
      </c>
      <c r="AB128" s="113" t="str">
        <f>TEXT(Z128,"###,###")</f>
        <v>27,262</v>
      </c>
      <c r="AD128" s="131">
        <f>Z128/$Z$7*100</f>
        <v>49.01386167095162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95D6002-ED7B-4274-8C6F-04419BDEFD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6B9C57CA-47A2-4ECA-9127-1C0EC1DF03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CACA28EC-B75C-4E7A-980E-2D9855888A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6EC946DF-19CB-4C03-81F7-B9724DBA5C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E6040-0116-49B7-AC77-622FD0183E7F}">
  <sheetPr codeName="Sheet6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Anangu Pitjantjatjara</v>
      </c>
      <c r="T1" s="103"/>
      <c r="U1" s="103"/>
      <c r="V1" s="103"/>
      <c r="W1" s="103"/>
      <c r="X1" s="103"/>
      <c r="Y1" s="104" t="str">
        <f>Y3</f>
        <v>10.5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117</v>
      </c>
      <c r="Y3" s="109" t="s">
        <v>208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10.5 Anangu Pitjantjatjara,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265</v>
      </c>
      <c r="W4" s="112">
        <v>260</v>
      </c>
      <c r="X4" s="112">
        <v>297</v>
      </c>
      <c r="Y4" s="112">
        <v>391</v>
      </c>
      <c r="Z4" s="112">
        <v>523</v>
      </c>
      <c r="AB4" s="113" t="str">
        <f>TEXT(Z4,"###,###")</f>
        <v>523</v>
      </c>
      <c r="AD4" s="114">
        <f>Z4/Y4-1</f>
        <v>0.33759590792838878</v>
      </c>
      <c r="AF4" s="114">
        <f>Z4/V4-1</f>
        <v>0.97358490566037736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125</v>
      </c>
      <c r="W5" s="112">
        <v>121</v>
      </c>
      <c r="X5" s="112">
        <v>144</v>
      </c>
      <c r="Y5" s="112">
        <v>176</v>
      </c>
      <c r="Z5" s="112">
        <v>244</v>
      </c>
      <c r="AB5" s="113" t="str">
        <f>TEXT(Z5,"###,###")</f>
        <v>244</v>
      </c>
      <c r="AD5" s="114">
        <f t="shared" ref="AD5:AD9" si="0">Z5/Y5-1</f>
        <v>0.38636363636363646</v>
      </c>
      <c r="AF5" s="114">
        <f t="shared" ref="AF5:AF9" si="1">Z5/V5-1</f>
        <v>0.95199999999999996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145</v>
      </c>
      <c r="W6" s="112">
        <v>134</v>
      </c>
      <c r="X6" s="112">
        <v>153</v>
      </c>
      <c r="Y6" s="112">
        <v>214</v>
      </c>
      <c r="Z6" s="112">
        <v>284</v>
      </c>
      <c r="AB6" s="113" t="str">
        <f>TEXT(Z6,"###,###")</f>
        <v>284</v>
      </c>
      <c r="AD6" s="114">
        <f t="shared" si="0"/>
        <v>0.32710280373831768</v>
      </c>
      <c r="AF6" s="114">
        <f t="shared" si="1"/>
        <v>0.95862068965517233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194</v>
      </c>
      <c r="W7" s="112">
        <v>175</v>
      </c>
      <c r="X7" s="112">
        <v>187</v>
      </c>
      <c r="Y7" s="112">
        <v>246</v>
      </c>
      <c r="Z7" s="112">
        <v>368</v>
      </c>
      <c r="AB7" s="113" t="str">
        <f>TEXT(Z7,"###,###")</f>
        <v>368</v>
      </c>
      <c r="AD7" s="114">
        <f t="shared" si="0"/>
        <v>0.49593495934959342</v>
      </c>
      <c r="AF7" s="114">
        <f t="shared" si="1"/>
        <v>0.89690721649484528</v>
      </c>
    </row>
    <row r="8" spans="1:32" ht="17.25" customHeight="1" x14ac:dyDescent="0.25">
      <c r="A8" s="66" t="s">
        <v>13</v>
      </c>
      <c r="B8" s="67"/>
      <c r="C8" s="31"/>
      <c r="D8" s="68" t="str">
        <f>AB4</f>
        <v>523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368</v>
      </c>
      <c r="P8" s="69"/>
      <c r="S8" s="111" t="s">
        <v>87</v>
      </c>
      <c r="T8" s="112"/>
      <c r="U8" s="112"/>
      <c r="V8" s="112">
        <v>18736.669999999998</v>
      </c>
      <c r="W8" s="112">
        <v>22230</v>
      </c>
      <c r="X8" s="112">
        <v>15124.5</v>
      </c>
      <c r="Y8" s="112">
        <v>14297.43</v>
      </c>
      <c r="Z8" s="112">
        <v>17730.7</v>
      </c>
      <c r="AB8" s="113" t="str">
        <f>TEXT(Z8,"$###,###")</f>
        <v>$17,731</v>
      </c>
      <c r="AD8" s="114">
        <f t="shared" si="0"/>
        <v>0.2401319677732292</v>
      </c>
      <c r="AF8" s="114">
        <f t="shared" si="1"/>
        <v>-5.368990327523504E-2</v>
      </c>
    </row>
    <row r="9" spans="1:32" x14ac:dyDescent="0.25">
      <c r="A9" s="32" t="s">
        <v>15</v>
      </c>
      <c r="B9" s="73"/>
      <c r="C9" s="74"/>
      <c r="D9" s="75">
        <f>AD104</f>
        <v>53.537284894837477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45.380434782608695</v>
      </c>
      <c r="P9" s="76" t="s">
        <v>88</v>
      </c>
      <c r="S9" s="111" t="s">
        <v>7</v>
      </c>
      <c r="T9" s="112"/>
      <c r="U9" s="112"/>
      <c r="V9" s="112">
        <v>6807358</v>
      </c>
      <c r="W9" s="112">
        <v>7807108</v>
      </c>
      <c r="X9" s="112">
        <v>6509036</v>
      </c>
      <c r="Y9" s="112">
        <v>8453230</v>
      </c>
      <c r="Z9" s="112">
        <v>14883249</v>
      </c>
      <c r="AB9" s="113" t="str">
        <f>TEXT(Z9/1000000,"$#,###.0")&amp;" mil"</f>
        <v>$14.9 mil</v>
      </c>
      <c r="AD9" s="114">
        <f t="shared" si="0"/>
        <v>0.76065823359828144</v>
      </c>
      <c r="AF9" s="114">
        <f t="shared" si="1"/>
        <v>1.1863473318136051</v>
      </c>
    </row>
    <row r="10" spans="1:32" x14ac:dyDescent="0.25">
      <c r="A10" s="32" t="s">
        <v>18</v>
      </c>
      <c r="B10" s="73"/>
      <c r="C10" s="74"/>
      <c r="D10" s="75">
        <f>AD105</f>
        <v>46.271510516252391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53.804347826086953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99.184782608695656</v>
      </c>
      <c r="P11" s="76" t="s">
        <v>88</v>
      </c>
      <c r="S11" s="111" t="s">
        <v>30</v>
      </c>
      <c r="T11" s="116"/>
      <c r="U11" s="116"/>
      <c r="V11" s="116">
        <v>263</v>
      </c>
      <c r="W11" s="116">
        <v>256</v>
      </c>
      <c r="X11" s="116">
        <v>295</v>
      </c>
      <c r="Y11" s="116">
        <v>388</v>
      </c>
      <c r="Z11" s="116">
        <v>525</v>
      </c>
    </row>
    <row r="12" spans="1:32" ht="28.5" customHeight="1" x14ac:dyDescent="0.25">
      <c r="A12" s="32" t="s">
        <v>20</v>
      </c>
      <c r="B12" s="74"/>
      <c r="C12" s="74"/>
      <c r="D12" s="75">
        <f>AD108</f>
        <v>2.4856596558317401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1.3586956521739131</v>
      </c>
      <c r="P12" s="76" t="s">
        <v>88</v>
      </c>
      <c r="S12" s="111" t="s">
        <v>31</v>
      </c>
      <c r="T12" s="116"/>
      <c r="U12" s="116"/>
      <c r="V12" s="116">
        <v>7</v>
      </c>
      <c r="W12" s="116">
        <v>0</v>
      </c>
      <c r="X12" s="116">
        <v>4</v>
      </c>
      <c r="Y12" s="116">
        <v>0</v>
      </c>
      <c r="Z12" s="116">
        <v>3</v>
      </c>
    </row>
    <row r="13" spans="1:32" ht="15" customHeight="1" x14ac:dyDescent="0.25">
      <c r="A13" s="32" t="s">
        <v>21</v>
      </c>
      <c r="B13" s="74"/>
      <c r="C13" s="74"/>
      <c r="D13" s="75">
        <f>AD109</f>
        <v>13.193116634799235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39.3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41.682600382409177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26.027397260273972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42.638623326959845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73.972602739726028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0</v>
      </c>
      <c r="Z15" s="116">
        <v>11</v>
      </c>
      <c r="AB15" s="121">
        <f t="shared" ref="AB15:AB34" si="2">IF(Z15="np",0,Z15/$Z$34)</f>
        <v>2.0872865275142316E-2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0</v>
      </c>
      <c r="Z17" s="116">
        <v>0</v>
      </c>
      <c r="AB17" s="121">
        <f t="shared" si="2"/>
        <v>0</v>
      </c>
    </row>
    <row r="18" spans="1:28" x14ac:dyDescent="0.25">
      <c r="A18" s="65" t="str">
        <f>$S$1&amp;" ("&amp;$V$2&amp;" to "&amp;$Z$2&amp;")"</f>
        <v>Anangu Pitjantjatjara (2014-15 to 2018-19)</v>
      </c>
      <c r="B18" s="65"/>
      <c r="C18" s="65"/>
      <c r="D18" s="65"/>
      <c r="E18" s="65"/>
      <c r="F18" s="65"/>
      <c r="G18" s="65" t="str">
        <f>$S$1&amp;" ("&amp;$V$2&amp;" to "&amp;$Z$2&amp;")"</f>
        <v>Anangu Pitjantjatjara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4</v>
      </c>
      <c r="AB18" s="121">
        <f t="shared" si="2"/>
        <v>7.5901328273244783E-3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12</v>
      </c>
      <c r="Z19" s="116">
        <v>15</v>
      </c>
      <c r="AB19" s="121">
        <f t="shared" si="2"/>
        <v>2.8462998102466792E-2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10</v>
      </c>
      <c r="Z20" s="116">
        <v>4</v>
      </c>
      <c r="AB20" s="121">
        <f t="shared" si="2"/>
        <v>7.5901328273244783E-3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34</v>
      </c>
      <c r="Z21" s="116">
        <v>30</v>
      </c>
      <c r="AB21" s="121">
        <f t="shared" si="2"/>
        <v>5.6925996204933584E-2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11</v>
      </c>
      <c r="Z22" s="116">
        <v>0</v>
      </c>
      <c r="AB22" s="121">
        <f t="shared" si="2"/>
        <v>0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0</v>
      </c>
      <c r="Z23" s="116">
        <v>6</v>
      </c>
      <c r="AB23" s="121">
        <f t="shared" si="2"/>
        <v>1.1385199240986717E-2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49</v>
      </c>
      <c r="Z25" s="116">
        <v>58</v>
      </c>
      <c r="AB25" s="121">
        <f t="shared" si="2"/>
        <v>0.11005692599620494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7</v>
      </c>
      <c r="Z26" s="116">
        <v>11</v>
      </c>
      <c r="AB26" s="121">
        <f t="shared" si="2"/>
        <v>2.0872865275142316E-2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0</v>
      </c>
      <c r="Z27" s="116">
        <v>13</v>
      </c>
      <c r="AB27" s="121">
        <f t="shared" si="2"/>
        <v>2.4667931688804556E-2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25</v>
      </c>
      <c r="Z28" s="116">
        <v>24</v>
      </c>
      <c r="AB28" s="121">
        <f t="shared" si="2"/>
        <v>4.5540796963946868E-2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11</v>
      </c>
      <c r="Z29" s="116">
        <v>21</v>
      </c>
      <c r="AB29" s="121">
        <f t="shared" si="2"/>
        <v>3.9848197343453511E-2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86</v>
      </c>
      <c r="Z30" s="116">
        <v>136</v>
      </c>
      <c r="AB30" s="121">
        <f t="shared" si="2"/>
        <v>0.25806451612903225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57</v>
      </c>
      <c r="Z31" s="116">
        <v>86</v>
      </c>
      <c r="AB31" s="121">
        <f t="shared" si="2"/>
        <v>0.16318785578747627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0</v>
      </c>
      <c r="Z32" s="116">
        <v>3</v>
      </c>
      <c r="AB32" s="121">
        <f t="shared" si="2"/>
        <v>5.6925996204933585E-3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61</v>
      </c>
      <c r="Z33" s="116">
        <v>90</v>
      </c>
      <c r="AB33" s="121">
        <f t="shared" si="2"/>
        <v>0.17077798861480076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393</v>
      </c>
      <c r="Z34" s="124">
        <v>527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270</v>
      </c>
      <c r="AB37" s="136">
        <f>Z37/Z40*100</f>
        <v>73.972602739726028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95</v>
      </c>
      <c r="AB38" s="136">
        <f>Z38/Z40*100</f>
        <v>26.027397260273972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365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0</v>
      </c>
      <c r="Y45" s="116">
        <v>0</v>
      </c>
      <c r="Z45" s="116">
        <v>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0</v>
      </c>
      <c r="X46" s="116">
        <v>6</v>
      </c>
      <c r="Y46" s="116">
        <v>12</v>
      </c>
      <c r="Z46" s="116">
        <v>3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19</v>
      </c>
      <c r="X47" s="116">
        <v>19</v>
      </c>
      <c r="Y47" s="116">
        <v>29</v>
      </c>
      <c r="Z47" s="116">
        <v>21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28</v>
      </c>
      <c r="X48" s="116">
        <v>26</v>
      </c>
      <c r="Y48" s="116">
        <v>33</v>
      </c>
      <c r="Z48" s="116">
        <v>52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Anangu Pitjantjatjara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12</v>
      </c>
      <c r="X49" s="116">
        <v>22</v>
      </c>
      <c r="Y49" s="116">
        <v>26</v>
      </c>
      <c r="Z49" s="116">
        <v>38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7</v>
      </c>
      <c r="X50" s="116">
        <v>12</v>
      </c>
      <c r="Y50" s="116">
        <v>7</v>
      </c>
      <c r="Z50" s="116">
        <v>17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18</v>
      </c>
      <c r="X51" s="116">
        <v>16</v>
      </c>
      <c r="Y51" s="116">
        <v>19</v>
      </c>
      <c r="Z51" s="116">
        <v>20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14</v>
      </c>
      <c r="X52" s="116">
        <v>14</v>
      </c>
      <c r="Y52" s="116">
        <v>20</v>
      </c>
      <c r="Z52" s="116">
        <v>34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10</v>
      </c>
      <c r="X53" s="116">
        <v>6</v>
      </c>
      <c r="Y53" s="116">
        <v>5</v>
      </c>
      <c r="Z53" s="116">
        <v>15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9</v>
      </c>
      <c r="X54" s="116">
        <v>5</v>
      </c>
      <c r="Y54" s="116">
        <v>10</v>
      </c>
      <c r="Z54" s="116">
        <v>14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</v>
      </c>
      <c r="X55" s="116">
        <v>7</v>
      </c>
      <c r="Y55" s="116">
        <v>8</v>
      </c>
      <c r="Z55" s="116">
        <v>14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4</v>
      </c>
      <c r="X56" s="116">
        <v>8</v>
      </c>
      <c r="Y56" s="116">
        <v>3</v>
      </c>
      <c r="Z56" s="116">
        <v>9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4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4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3</v>
      </c>
      <c r="Y59" s="116">
        <v>0</v>
      </c>
      <c r="Z59" s="116">
        <v>6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124</v>
      </c>
      <c r="X61" s="116">
        <v>144</v>
      </c>
      <c r="Y61" s="116">
        <v>174</v>
      </c>
      <c r="Z61" s="116">
        <v>243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Anangu Pitjantjatjara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0</v>
      </c>
      <c r="X64" s="116">
        <v>0</v>
      </c>
      <c r="Y64" s="116">
        <v>0</v>
      </c>
      <c r="Z64" s="116">
        <v>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</v>
      </c>
      <c r="X65" s="116">
        <v>0</v>
      </c>
      <c r="Y65" s="116">
        <v>4</v>
      </c>
      <c r="Z65" s="116">
        <v>16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19</v>
      </c>
      <c r="X66" s="116">
        <v>17</v>
      </c>
      <c r="Y66" s="116">
        <v>26</v>
      </c>
      <c r="Z66" s="116">
        <v>38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12</v>
      </c>
      <c r="X67" s="116">
        <v>27</v>
      </c>
      <c r="Y67" s="116">
        <v>38</v>
      </c>
      <c r="Z67" s="116">
        <v>45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28</v>
      </c>
      <c r="X68" s="116">
        <v>17</v>
      </c>
      <c r="Y68" s="116">
        <v>27</v>
      </c>
      <c r="Z68" s="116">
        <v>35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18</v>
      </c>
      <c r="X69" s="116">
        <v>17</v>
      </c>
      <c r="Y69" s="116">
        <v>31</v>
      </c>
      <c r="Z69" s="116">
        <v>32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12</v>
      </c>
      <c r="X70" s="116">
        <v>11</v>
      </c>
      <c r="Y70" s="116">
        <v>19</v>
      </c>
      <c r="Z70" s="116">
        <v>25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17</v>
      </c>
      <c r="X71" s="116">
        <v>20</v>
      </c>
      <c r="Y71" s="116">
        <v>19</v>
      </c>
      <c r="Z71" s="116">
        <v>24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17</v>
      </c>
      <c r="X72" s="116">
        <v>22</v>
      </c>
      <c r="Y72" s="116">
        <v>12</v>
      </c>
      <c r="Z72" s="116">
        <v>33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6</v>
      </c>
      <c r="X73" s="116">
        <v>6</v>
      </c>
      <c r="Y73" s="116">
        <v>13</v>
      </c>
      <c r="Z73" s="116">
        <v>20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5</v>
      </c>
      <c r="X74" s="116">
        <v>10</v>
      </c>
      <c r="Y74" s="116">
        <v>8</v>
      </c>
      <c r="Z74" s="116">
        <v>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5</v>
      </c>
      <c r="Y75" s="116">
        <v>7</v>
      </c>
      <c r="Z75" s="116">
        <v>10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139</v>
      </c>
      <c r="X80" s="116">
        <v>153</v>
      </c>
      <c r="Y80" s="116">
        <v>213</v>
      </c>
      <c r="Z80" s="116">
        <v>280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Anangu Pitjantjatjara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10</v>
      </c>
      <c r="X83" s="116">
        <v>6</v>
      </c>
      <c r="Y83" s="116">
        <v>12</v>
      </c>
      <c r="Z83" s="116">
        <v>17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17</v>
      </c>
      <c r="X84" s="116">
        <v>16</v>
      </c>
      <c r="Y84" s="116">
        <v>16</v>
      </c>
      <c r="Z84" s="116">
        <v>32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523</v>
      </c>
      <c r="D85" s="98">
        <f t="shared" ref="D85:D90" si="4">AD4</f>
        <v>0.33759590792838878</v>
      </c>
      <c r="E85" s="99">
        <f t="shared" ref="E85:E90" si="5">AD4</f>
        <v>0.33759590792838878</v>
      </c>
      <c r="F85" s="98">
        <f t="shared" ref="F85:F90" si="6">AF4</f>
        <v>0.97358490566037736</v>
      </c>
      <c r="G85" s="99">
        <f t="shared" ref="G85:G90" si="7">AF4</f>
        <v>0.97358490566037736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8</v>
      </c>
      <c r="X85" s="116">
        <v>6</v>
      </c>
      <c r="Y85" s="116">
        <v>6</v>
      </c>
      <c r="Z85" s="116">
        <v>13</v>
      </c>
    </row>
    <row r="86" spans="1:30" ht="15" customHeight="1" x14ac:dyDescent="0.25">
      <c r="A86" s="100" t="s">
        <v>4</v>
      </c>
      <c r="B86" s="51"/>
      <c r="C86" s="101" t="str">
        <f t="shared" si="3"/>
        <v>244</v>
      </c>
      <c r="D86" s="98">
        <f t="shared" si="4"/>
        <v>0.38636363636363646</v>
      </c>
      <c r="E86" s="99">
        <f t="shared" si="5"/>
        <v>0.38636363636363646</v>
      </c>
      <c r="F86" s="98">
        <f t="shared" si="6"/>
        <v>0.95199999999999996</v>
      </c>
      <c r="G86" s="99">
        <f t="shared" si="7"/>
        <v>0.95199999999999996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22</v>
      </c>
      <c r="X86" s="116">
        <v>21</v>
      </c>
      <c r="Y86" s="116">
        <v>22</v>
      </c>
      <c r="Z86" s="116">
        <v>43</v>
      </c>
    </row>
    <row r="87" spans="1:30" ht="15" customHeight="1" x14ac:dyDescent="0.25">
      <c r="A87" s="100" t="s">
        <v>5</v>
      </c>
      <c r="B87" s="51"/>
      <c r="C87" s="101" t="str">
        <f t="shared" si="3"/>
        <v>284</v>
      </c>
      <c r="D87" s="98">
        <f t="shared" si="4"/>
        <v>0.32710280373831768</v>
      </c>
      <c r="E87" s="99">
        <f t="shared" si="5"/>
        <v>0.32710280373831768</v>
      </c>
      <c r="F87" s="98">
        <f t="shared" si="6"/>
        <v>0.95862068965517233</v>
      </c>
      <c r="G87" s="99">
        <f t="shared" si="7"/>
        <v>0.95862068965517233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0</v>
      </c>
      <c r="X87" s="116">
        <v>0</v>
      </c>
      <c r="Y87" s="116">
        <v>0</v>
      </c>
      <c r="Z87" s="116">
        <v>0</v>
      </c>
    </row>
    <row r="88" spans="1:30" ht="15" customHeight="1" x14ac:dyDescent="0.25">
      <c r="A88" s="51" t="s">
        <v>6</v>
      </c>
      <c r="B88" s="51"/>
      <c r="C88" s="101" t="str">
        <f t="shared" si="3"/>
        <v>368</v>
      </c>
      <c r="D88" s="98">
        <f t="shared" si="4"/>
        <v>0.49593495934959342</v>
      </c>
      <c r="E88" s="99">
        <f t="shared" si="5"/>
        <v>0.49593495934959342</v>
      </c>
      <c r="F88" s="98">
        <f t="shared" si="6"/>
        <v>0.89690721649484528</v>
      </c>
      <c r="G88" s="99">
        <f t="shared" si="7"/>
        <v>0.89690721649484528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0</v>
      </c>
      <c r="X88" s="116">
        <v>4</v>
      </c>
      <c r="Y88" s="116">
        <v>0</v>
      </c>
      <c r="Z88" s="116">
        <v>5</v>
      </c>
    </row>
    <row r="89" spans="1:30" ht="15" customHeight="1" x14ac:dyDescent="0.25">
      <c r="A89" s="51" t="s">
        <v>102</v>
      </c>
      <c r="B89" s="51"/>
      <c r="C89" s="101" t="str">
        <f t="shared" si="3"/>
        <v>$17,731</v>
      </c>
      <c r="D89" s="98">
        <f t="shared" si="4"/>
        <v>0.2401319677732292</v>
      </c>
      <c r="E89" s="99">
        <f t="shared" si="5"/>
        <v>0.2401319677732292</v>
      </c>
      <c r="F89" s="98">
        <f t="shared" si="6"/>
        <v>-5.368990327523504E-2</v>
      </c>
      <c r="G89" s="99">
        <f t="shared" si="7"/>
        <v>-5.368990327523504E-2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0</v>
      </c>
      <c r="X89" s="116">
        <v>4</v>
      </c>
      <c r="Y89" s="116">
        <v>6</v>
      </c>
      <c r="Z89" s="116">
        <v>5</v>
      </c>
    </row>
    <row r="90" spans="1:30" ht="15" customHeight="1" x14ac:dyDescent="0.25">
      <c r="A90" s="51" t="s">
        <v>7</v>
      </c>
      <c r="B90" s="51"/>
      <c r="C90" s="101" t="str">
        <f t="shared" si="3"/>
        <v>$14.9 mil</v>
      </c>
      <c r="D90" s="98">
        <f t="shared" si="4"/>
        <v>0.76065823359828144</v>
      </c>
      <c r="E90" s="99">
        <f t="shared" si="5"/>
        <v>0.76065823359828144</v>
      </c>
      <c r="F90" s="98">
        <f t="shared" si="6"/>
        <v>1.1863473318136051</v>
      </c>
      <c r="G90" s="99">
        <f t="shared" si="7"/>
        <v>1.1863473318136051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0</v>
      </c>
      <c r="X90" s="116">
        <v>0</v>
      </c>
      <c r="Y90" s="116">
        <v>8</v>
      </c>
      <c r="Z90" s="116">
        <v>19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81</v>
      </c>
      <c r="X91" s="116">
        <v>82</v>
      </c>
      <c r="Y91" s="116">
        <v>101</v>
      </c>
      <c r="Z91" s="116">
        <v>170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4</v>
      </c>
      <c r="X93" s="116">
        <v>4</v>
      </c>
      <c r="Y93" s="116">
        <v>7</v>
      </c>
      <c r="Z93" s="116">
        <v>8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32</v>
      </c>
      <c r="X94" s="116">
        <v>33</v>
      </c>
      <c r="Y94" s="116">
        <v>47</v>
      </c>
      <c r="Z94" s="116">
        <v>62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0</v>
      </c>
      <c r="X95" s="116">
        <v>3</v>
      </c>
      <c r="Y95" s="116">
        <v>0</v>
      </c>
      <c r="Z95" s="116">
        <v>0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35</v>
      </c>
      <c r="X96" s="116">
        <v>29</v>
      </c>
      <c r="Y96" s="116">
        <v>39</v>
      </c>
      <c r="Z96" s="116">
        <v>58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5</v>
      </c>
      <c r="X97" s="116">
        <v>6</v>
      </c>
      <c r="Y97" s="116">
        <v>4</v>
      </c>
      <c r="Z97" s="116">
        <v>12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0</v>
      </c>
      <c r="X98" s="116">
        <v>0</v>
      </c>
      <c r="Y98" s="116">
        <v>2</v>
      </c>
      <c r="Z98" s="116">
        <v>4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0</v>
      </c>
      <c r="X100" s="116">
        <v>3</v>
      </c>
      <c r="Y100" s="116">
        <v>0</v>
      </c>
      <c r="Z100" s="116">
        <v>9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99</v>
      </c>
      <c r="X101" s="116">
        <v>105</v>
      </c>
      <c r="Y101" s="116">
        <v>142</v>
      </c>
      <c r="Z101" s="116">
        <v>199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124</v>
      </c>
      <c r="X104" s="116">
        <v>151</v>
      </c>
      <c r="Y104" s="116">
        <v>234</v>
      </c>
      <c r="Z104" s="116">
        <v>280</v>
      </c>
      <c r="AB104" s="113" t="str">
        <f>TEXT(Z104,"###,###")</f>
        <v>280</v>
      </c>
      <c r="AD104" s="134">
        <f>Z104/($Z$4)*100</f>
        <v>53.537284894837477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135</v>
      </c>
      <c r="X105" s="116">
        <v>146</v>
      </c>
      <c r="Y105" s="116">
        <v>147</v>
      </c>
      <c r="Z105" s="116">
        <v>242</v>
      </c>
      <c r="AB105" s="113" t="str">
        <f>TEXT(Z105,"###,###")</f>
        <v>242</v>
      </c>
      <c r="AD105" s="134">
        <f>Z105/($Z$4)*100</f>
        <v>46.271510516252391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259</v>
      </c>
      <c r="X106" s="124">
        <v>297</v>
      </c>
      <c r="Y106" s="124">
        <v>381</v>
      </c>
      <c r="Z106" s="124">
        <v>522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14</v>
      </c>
      <c r="X108" s="116">
        <v>13</v>
      </c>
      <c r="Y108" s="116">
        <v>20</v>
      </c>
      <c r="Z108" s="116">
        <v>13</v>
      </c>
      <c r="AB108" s="113" t="str">
        <f>TEXT(Z108,"###,###")</f>
        <v>13</v>
      </c>
      <c r="AD108" s="134">
        <f>Z108/($Z$4)*100</f>
        <v>2.4856596558317401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37</v>
      </c>
      <c r="X109" s="116">
        <v>35</v>
      </c>
      <c r="Y109" s="116">
        <v>65</v>
      </c>
      <c r="Z109" s="116">
        <v>69</v>
      </c>
      <c r="AB109" s="113" t="str">
        <f>TEXT(Z109,"###,###")</f>
        <v>69</v>
      </c>
      <c r="AD109" s="134">
        <f>Z109/($Z$4)*100</f>
        <v>13.193116634799235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105</v>
      </c>
      <c r="X110" s="116">
        <v>140</v>
      </c>
      <c r="Y110" s="116">
        <v>196</v>
      </c>
      <c r="Z110" s="116">
        <v>218</v>
      </c>
      <c r="AB110" s="113" t="str">
        <f>TEXT(Z110,"###,###")</f>
        <v>218</v>
      </c>
      <c r="AD110" s="134">
        <f>Z110/($Z$4)*100</f>
        <v>41.682600382409177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97</v>
      </c>
      <c r="X111" s="116">
        <v>109</v>
      </c>
      <c r="Y111" s="116">
        <v>106</v>
      </c>
      <c r="Z111" s="116">
        <v>223</v>
      </c>
      <c r="AB111" s="113" t="str">
        <f>TEXT(Z111,"###,###")</f>
        <v>223</v>
      </c>
      <c r="AD111" s="134">
        <f>Z111/($Z$4)*100</f>
        <v>42.638623326959845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256</v>
      </c>
      <c r="X112" s="116">
        <v>297</v>
      </c>
      <c r="Y112" s="116">
        <v>393</v>
      </c>
      <c r="Z112" s="116">
        <v>524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41.83</v>
      </c>
      <c r="W118" s="135">
        <v>38.299999999999997</v>
      </c>
      <c r="X118" s="135">
        <v>39.18</v>
      </c>
      <c r="Y118" s="135">
        <v>37.450000000000003</v>
      </c>
      <c r="Z118" s="135">
        <v>39.25</v>
      </c>
      <c r="AB118" s="113" t="str">
        <f>TEXT(Z118,"##.0")</f>
        <v>39.3</v>
      </c>
    </row>
    <row r="120" spans="19:32" x14ac:dyDescent="0.25">
      <c r="S120" s="105" t="s">
        <v>104</v>
      </c>
      <c r="T120" s="116"/>
      <c r="U120" s="116"/>
      <c r="V120" s="116">
        <v>188</v>
      </c>
      <c r="W120" s="116">
        <v>175</v>
      </c>
      <c r="X120" s="116">
        <v>185</v>
      </c>
      <c r="Y120" s="116">
        <v>246</v>
      </c>
      <c r="Z120" s="116">
        <v>360</v>
      </c>
      <c r="AB120" s="113" t="str">
        <f>TEXT(Z120,"###,###")</f>
        <v>360</v>
      </c>
    </row>
    <row r="121" spans="19:32" x14ac:dyDescent="0.25">
      <c r="S121" s="105" t="s">
        <v>105</v>
      </c>
      <c r="T121" s="116"/>
      <c r="U121" s="116"/>
      <c r="V121" s="116">
        <v>0</v>
      </c>
      <c r="W121" s="116">
        <v>0</v>
      </c>
      <c r="X121" s="116">
        <v>0</v>
      </c>
      <c r="Y121" s="116">
        <v>0</v>
      </c>
      <c r="Z121" s="116">
        <v>0</v>
      </c>
      <c r="AB121" s="113" t="str">
        <f>TEXT(Z121,"###,###")</f>
        <v/>
      </c>
    </row>
    <row r="122" spans="19:32" x14ac:dyDescent="0.25">
      <c r="S122" s="105" t="s">
        <v>106</v>
      </c>
      <c r="T122" s="116"/>
      <c r="U122" s="116"/>
      <c r="V122" s="116">
        <v>2</v>
      </c>
      <c r="W122" s="116">
        <v>0</v>
      </c>
      <c r="X122" s="116">
        <v>3</v>
      </c>
      <c r="Y122" s="116">
        <v>0</v>
      </c>
      <c r="Z122" s="116">
        <v>5</v>
      </c>
      <c r="AB122" s="113" t="str">
        <f>TEXT(Z122,"###,###")</f>
        <v>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190</v>
      </c>
      <c r="W124" s="116">
        <v>175</v>
      </c>
      <c r="X124" s="116">
        <v>188</v>
      </c>
      <c r="Y124" s="116">
        <v>246</v>
      </c>
      <c r="Z124" s="116">
        <v>365</v>
      </c>
      <c r="AB124" s="113" t="str">
        <f>TEXT(Z124,"###,###")</f>
        <v>365</v>
      </c>
      <c r="AD124" s="131">
        <f>Z124/$Z$7*100</f>
        <v>99.184782608695656</v>
      </c>
    </row>
    <row r="125" spans="19:32" x14ac:dyDescent="0.25">
      <c r="S125" s="105" t="s">
        <v>108</v>
      </c>
      <c r="T125" s="116"/>
      <c r="U125" s="116"/>
      <c r="V125" s="116">
        <v>2</v>
      </c>
      <c r="W125" s="116">
        <v>0</v>
      </c>
      <c r="X125" s="116">
        <v>3</v>
      </c>
      <c r="Y125" s="116">
        <v>0</v>
      </c>
      <c r="Z125" s="116">
        <v>5</v>
      </c>
      <c r="AB125" s="113" t="str">
        <f>TEXT(Z125,"###,###")</f>
        <v>5</v>
      </c>
      <c r="AD125" s="131">
        <f>Z125/$Z$7*100</f>
        <v>1.3586956521739131</v>
      </c>
    </row>
    <row r="127" spans="19:32" x14ac:dyDescent="0.25">
      <c r="S127" s="105" t="s">
        <v>109</v>
      </c>
      <c r="T127" s="116"/>
      <c r="U127" s="116"/>
      <c r="V127" s="116">
        <v>92</v>
      </c>
      <c r="W127" s="116">
        <v>81</v>
      </c>
      <c r="X127" s="116">
        <v>82</v>
      </c>
      <c r="Y127" s="116">
        <v>104</v>
      </c>
      <c r="Z127" s="116">
        <v>167</v>
      </c>
      <c r="AB127" s="113" t="str">
        <f>TEXT(Z127,"###,###")</f>
        <v>167</v>
      </c>
      <c r="AD127" s="131">
        <f>Z127/$Z$7*100</f>
        <v>45.380434782608695</v>
      </c>
    </row>
    <row r="128" spans="19:32" x14ac:dyDescent="0.25">
      <c r="S128" s="105" t="s">
        <v>110</v>
      </c>
      <c r="T128" s="116"/>
      <c r="U128" s="116"/>
      <c r="V128" s="116">
        <v>105</v>
      </c>
      <c r="W128" s="116">
        <v>101</v>
      </c>
      <c r="X128" s="116">
        <v>105</v>
      </c>
      <c r="Y128" s="116">
        <v>144</v>
      </c>
      <c r="Z128" s="116">
        <v>198</v>
      </c>
      <c r="AB128" s="113" t="str">
        <f>TEXT(Z128,"###,###")</f>
        <v>198</v>
      </c>
      <c r="AD128" s="131">
        <f>Z128/$Z$7*100</f>
        <v>53.804347826086953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A364229-5ADD-40A1-B400-9670718055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535E10B3-2415-4FD1-869C-64C32551A7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094E1791-FAC0-455A-A45E-253DAB3FEA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688CD2EB-5EEA-4537-8F63-024DB454DD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17972-4C3F-4294-A69E-8897468EB620}">
  <sheetPr codeName="Sheet12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The Coorong</v>
      </c>
      <c r="T1" s="103"/>
      <c r="U1" s="103"/>
      <c r="V1" s="103"/>
      <c r="W1" s="103"/>
      <c r="X1" s="103"/>
      <c r="Y1" s="104" t="str">
        <f>Y3</f>
        <v>10.59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174</v>
      </c>
      <c r="Y3" s="109" t="s">
        <v>256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10.59 The Coorong,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3349</v>
      </c>
      <c r="W4" s="112">
        <v>3156</v>
      </c>
      <c r="X4" s="112">
        <v>3621</v>
      </c>
      <c r="Y4" s="112">
        <v>4214</v>
      </c>
      <c r="Z4" s="112">
        <v>4045</v>
      </c>
      <c r="AB4" s="113" t="str">
        <f>TEXT(Z4,"###,###")</f>
        <v>4,045</v>
      </c>
      <c r="AD4" s="114">
        <f>Z4/Y4-1</f>
        <v>-4.0104413858566668E-2</v>
      </c>
      <c r="AF4" s="114">
        <f>Z4/V4-1</f>
        <v>0.20782323081516862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1810</v>
      </c>
      <c r="W5" s="112">
        <v>1676</v>
      </c>
      <c r="X5" s="112">
        <v>1873</v>
      </c>
      <c r="Y5" s="112">
        <v>2228</v>
      </c>
      <c r="Z5" s="112">
        <v>2092</v>
      </c>
      <c r="AB5" s="113" t="str">
        <f>TEXT(Z5,"###,###")</f>
        <v>2,092</v>
      </c>
      <c r="AD5" s="114">
        <f t="shared" ref="AD5:AD9" si="0">Z5/Y5-1</f>
        <v>-6.1041292639138267E-2</v>
      </c>
      <c r="AF5" s="114">
        <f t="shared" ref="AF5:AF9" si="1">Z5/V5-1</f>
        <v>0.15580110497237576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1543</v>
      </c>
      <c r="W6" s="112">
        <v>1485</v>
      </c>
      <c r="X6" s="112">
        <v>1748</v>
      </c>
      <c r="Y6" s="112">
        <v>1982</v>
      </c>
      <c r="Z6" s="112">
        <v>1951</v>
      </c>
      <c r="AB6" s="113" t="str">
        <f>TEXT(Z6,"###,###")</f>
        <v>1,951</v>
      </c>
      <c r="AD6" s="114">
        <f t="shared" si="0"/>
        <v>-1.5640766902119019E-2</v>
      </c>
      <c r="AF6" s="114">
        <f t="shared" si="1"/>
        <v>0.26441996111471155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2338</v>
      </c>
      <c r="W7" s="112">
        <v>2212</v>
      </c>
      <c r="X7" s="112">
        <v>2482</v>
      </c>
      <c r="Y7" s="112">
        <v>2812</v>
      </c>
      <c r="Z7" s="112">
        <v>2671</v>
      </c>
      <c r="AB7" s="113" t="str">
        <f>TEXT(Z7,"###,###")</f>
        <v>2,671</v>
      </c>
      <c r="AD7" s="114">
        <f t="shared" si="0"/>
        <v>-5.0142247510668536E-2</v>
      </c>
      <c r="AF7" s="114">
        <f t="shared" si="1"/>
        <v>0.14242942686056459</v>
      </c>
    </row>
    <row r="8" spans="1:32" ht="17.25" customHeight="1" x14ac:dyDescent="0.25">
      <c r="A8" s="66" t="s">
        <v>13</v>
      </c>
      <c r="B8" s="67"/>
      <c r="C8" s="31"/>
      <c r="D8" s="68" t="str">
        <f>AB4</f>
        <v>4,045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2,671</v>
      </c>
      <c r="P8" s="69"/>
      <c r="S8" s="111" t="s">
        <v>87</v>
      </c>
      <c r="T8" s="112"/>
      <c r="U8" s="112"/>
      <c r="V8" s="112">
        <v>29830.86</v>
      </c>
      <c r="W8" s="112">
        <v>31772</v>
      </c>
      <c r="X8" s="112">
        <v>30150.3</v>
      </c>
      <c r="Y8" s="112">
        <v>28755.46</v>
      </c>
      <c r="Z8" s="112">
        <v>31201</v>
      </c>
      <c r="AB8" s="113" t="str">
        <f>TEXT(Z8,"$###,###")</f>
        <v>$31,201</v>
      </c>
      <c r="AD8" s="114">
        <f t="shared" si="0"/>
        <v>8.5046109504073319E-2</v>
      </c>
      <c r="AF8" s="114">
        <f t="shared" si="1"/>
        <v>4.5930288298761779E-2</v>
      </c>
    </row>
    <row r="9" spans="1:32" x14ac:dyDescent="0.25">
      <c r="A9" s="32" t="s">
        <v>15</v>
      </c>
      <c r="B9" s="73"/>
      <c r="C9" s="74"/>
      <c r="D9" s="75">
        <f>AD104</f>
        <v>65.686032138442513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53.538000748783233</v>
      </c>
      <c r="P9" s="76" t="s">
        <v>88</v>
      </c>
      <c r="S9" s="111" t="s">
        <v>7</v>
      </c>
      <c r="T9" s="112"/>
      <c r="U9" s="112"/>
      <c r="V9" s="112">
        <v>87633542</v>
      </c>
      <c r="W9" s="112">
        <v>86717346</v>
      </c>
      <c r="X9" s="112">
        <v>104166730</v>
      </c>
      <c r="Y9" s="112">
        <v>129199998</v>
      </c>
      <c r="Z9" s="112">
        <v>121348792</v>
      </c>
      <c r="AB9" s="113" t="str">
        <f>TEXT(Z9/1000000,"$#,###.0")&amp;" mil"</f>
        <v>$121.3 mil</v>
      </c>
      <c r="AD9" s="114">
        <f t="shared" si="0"/>
        <v>-6.0767849237892357E-2</v>
      </c>
      <c r="AF9" s="114">
        <f t="shared" si="1"/>
        <v>0.38472997017511856</v>
      </c>
    </row>
    <row r="10" spans="1:32" x14ac:dyDescent="0.25">
      <c r="A10" s="32" t="s">
        <v>18</v>
      </c>
      <c r="B10" s="73"/>
      <c r="C10" s="74"/>
      <c r="D10" s="75">
        <f>AD105</f>
        <v>12.014833127317676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46.611755896667916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81.579932609509541</v>
      </c>
      <c r="P11" s="76" t="s">
        <v>88</v>
      </c>
      <c r="S11" s="111" t="s">
        <v>30</v>
      </c>
      <c r="T11" s="116"/>
      <c r="U11" s="116"/>
      <c r="V11" s="116">
        <v>2646</v>
      </c>
      <c r="W11" s="116">
        <v>2511</v>
      </c>
      <c r="X11" s="116">
        <v>2880</v>
      </c>
      <c r="Y11" s="116">
        <v>3307</v>
      </c>
      <c r="Z11" s="116">
        <v>3241</v>
      </c>
    </row>
    <row r="12" spans="1:32" ht="28.5" customHeight="1" x14ac:dyDescent="0.25">
      <c r="A12" s="32" t="s">
        <v>20</v>
      </c>
      <c r="B12" s="74"/>
      <c r="C12" s="74"/>
      <c r="D12" s="75">
        <f>AD108</f>
        <v>14.635352286773795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30.288281542493451</v>
      </c>
      <c r="P12" s="76" t="s">
        <v>88</v>
      </c>
      <c r="S12" s="111" t="s">
        <v>31</v>
      </c>
      <c r="T12" s="116"/>
      <c r="U12" s="116"/>
      <c r="V12" s="116">
        <v>703</v>
      </c>
      <c r="W12" s="116">
        <v>651</v>
      </c>
      <c r="X12" s="116">
        <v>741</v>
      </c>
      <c r="Y12" s="116">
        <v>899</v>
      </c>
      <c r="Z12" s="116">
        <v>801</v>
      </c>
    </row>
    <row r="13" spans="1:32" ht="15" customHeight="1" x14ac:dyDescent="0.25">
      <c r="A13" s="32" t="s">
        <v>21</v>
      </c>
      <c r="B13" s="74"/>
      <c r="C13" s="74"/>
      <c r="D13" s="75">
        <f>AD109</f>
        <v>22.249690976514216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44.2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19.45611866501854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15.787504676393565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21.359703337453649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84.212495323606447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886</v>
      </c>
      <c r="Z15" s="116">
        <v>927</v>
      </c>
      <c r="AB15" s="121">
        <f t="shared" ref="AB15:AB34" si="2">IF(Z15="np",0,Z15/$Z$34)</f>
        <v>0.22917181705809642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30</v>
      </c>
      <c r="Z16" s="116">
        <v>30</v>
      </c>
      <c r="AB16" s="121">
        <f t="shared" si="2"/>
        <v>7.4165636588380719E-3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167</v>
      </c>
      <c r="Z17" s="116">
        <v>139</v>
      </c>
      <c r="AB17" s="121">
        <f t="shared" si="2"/>
        <v>3.4363411619283066E-2</v>
      </c>
    </row>
    <row r="18" spans="1:28" x14ac:dyDescent="0.25">
      <c r="A18" s="65" t="str">
        <f>$S$1&amp;" ("&amp;$V$2&amp;" to "&amp;$Z$2&amp;")"</f>
        <v>The Coorong (2014-15 to 2018-19)</v>
      </c>
      <c r="B18" s="65"/>
      <c r="C18" s="65"/>
      <c r="D18" s="65"/>
      <c r="E18" s="65"/>
      <c r="F18" s="65"/>
      <c r="G18" s="65" t="str">
        <f>$S$1&amp;" ("&amp;$V$2&amp;" to "&amp;$Z$2&amp;")"</f>
        <v>The Coorong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8</v>
      </c>
      <c r="Z18" s="116">
        <v>8</v>
      </c>
      <c r="AB18" s="121">
        <f t="shared" si="2"/>
        <v>1.977750309023486E-3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164</v>
      </c>
      <c r="Z19" s="116">
        <v>161</v>
      </c>
      <c r="AB19" s="121">
        <f t="shared" si="2"/>
        <v>3.9802224969097653E-2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73</v>
      </c>
      <c r="Z20" s="116">
        <v>69</v>
      </c>
      <c r="AB20" s="121">
        <f t="shared" si="2"/>
        <v>1.7058096415327566E-2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262</v>
      </c>
      <c r="Z21" s="116">
        <v>214</v>
      </c>
      <c r="AB21" s="121">
        <f t="shared" si="2"/>
        <v>5.2904820766378244E-2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168</v>
      </c>
      <c r="Z22" s="116">
        <v>153</v>
      </c>
      <c r="AB22" s="121">
        <f t="shared" si="2"/>
        <v>3.7824474660074166E-2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277</v>
      </c>
      <c r="Z23" s="116">
        <v>244</v>
      </c>
      <c r="AB23" s="121">
        <f t="shared" si="2"/>
        <v>6.0321384425216319E-2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16</v>
      </c>
      <c r="Z24" s="116">
        <v>15</v>
      </c>
      <c r="AB24" s="121">
        <f t="shared" si="2"/>
        <v>3.708281829419036E-3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71</v>
      </c>
      <c r="Z25" s="116">
        <v>68</v>
      </c>
      <c r="AB25" s="121">
        <f t="shared" si="2"/>
        <v>1.6810877626699628E-2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117</v>
      </c>
      <c r="Z26" s="116">
        <v>129</v>
      </c>
      <c r="AB26" s="121">
        <f t="shared" si="2"/>
        <v>3.189122373300371E-2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156</v>
      </c>
      <c r="Z27" s="116">
        <v>151</v>
      </c>
      <c r="AB27" s="121">
        <f t="shared" si="2"/>
        <v>3.7330037082818297E-2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164</v>
      </c>
      <c r="Z28" s="116">
        <v>190</v>
      </c>
      <c r="AB28" s="121">
        <f t="shared" si="2"/>
        <v>4.6971569839307788E-2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178</v>
      </c>
      <c r="Z29" s="116">
        <v>182</v>
      </c>
      <c r="AB29" s="121">
        <f t="shared" si="2"/>
        <v>4.49938195302843E-2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216</v>
      </c>
      <c r="Z30" s="116">
        <v>224</v>
      </c>
      <c r="AB30" s="121">
        <f t="shared" si="2"/>
        <v>5.53770086526576E-2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352</v>
      </c>
      <c r="Z31" s="116">
        <v>354</v>
      </c>
      <c r="AB31" s="121">
        <f t="shared" si="2"/>
        <v>8.7515451174289244E-2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32</v>
      </c>
      <c r="Z32" s="116">
        <v>61</v>
      </c>
      <c r="AB32" s="121">
        <f t="shared" si="2"/>
        <v>1.508034610630408E-2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124</v>
      </c>
      <c r="Z33" s="116">
        <v>116</v>
      </c>
      <c r="AB33" s="121">
        <f t="shared" si="2"/>
        <v>2.8677379480840544E-2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4209</v>
      </c>
      <c r="Z34" s="124">
        <v>4045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2251</v>
      </c>
      <c r="AB37" s="136">
        <f>Z37/Z40*100</f>
        <v>84.212495323606447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422</v>
      </c>
      <c r="AB38" s="136">
        <f>Z38/Z40*100</f>
        <v>15.787504676393565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2673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3</v>
      </c>
      <c r="X44" s="116">
        <v>0</v>
      </c>
      <c r="Y44" s="116">
        <v>12</v>
      </c>
      <c r="Z44" s="116">
        <v>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41</v>
      </c>
      <c r="X45" s="116">
        <v>55</v>
      </c>
      <c r="Y45" s="116">
        <v>55</v>
      </c>
      <c r="Z45" s="116">
        <v>42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109</v>
      </c>
      <c r="X46" s="116">
        <v>131</v>
      </c>
      <c r="Y46" s="116">
        <v>161</v>
      </c>
      <c r="Z46" s="116">
        <v>124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141</v>
      </c>
      <c r="X47" s="116">
        <v>175</v>
      </c>
      <c r="Y47" s="116">
        <v>162</v>
      </c>
      <c r="Z47" s="116">
        <v>218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166</v>
      </c>
      <c r="X48" s="116">
        <v>182</v>
      </c>
      <c r="Y48" s="116">
        <v>191</v>
      </c>
      <c r="Z48" s="116">
        <v>206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The Coorong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154</v>
      </c>
      <c r="X49" s="116">
        <v>169</v>
      </c>
      <c r="Y49" s="116">
        <v>179</v>
      </c>
      <c r="Z49" s="116">
        <v>175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146</v>
      </c>
      <c r="X50" s="116">
        <v>136</v>
      </c>
      <c r="Y50" s="116">
        <v>163</v>
      </c>
      <c r="Z50" s="116">
        <v>163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152</v>
      </c>
      <c r="X51" s="116">
        <v>182</v>
      </c>
      <c r="Y51" s="116">
        <v>149</v>
      </c>
      <c r="Z51" s="116">
        <v>169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147</v>
      </c>
      <c r="X52" s="116">
        <v>152</v>
      </c>
      <c r="Y52" s="116">
        <v>202</v>
      </c>
      <c r="Z52" s="116">
        <v>183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183</v>
      </c>
      <c r="X53" s="116">
        <v>172</v>
      </c>
      <c r="Y53" s="116">
        <v>199</v>
      </c>
      <c r="Z53" s="116">
        <v>180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172</v>
      </c>
      <c r="X54" s="116">
        <v>216</v>
      </c>
      <c r="Y54" s="116">
        <v>248</v>
      </c>
      <c r="Z54" s="116">
        <v>228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112</v>
      </c>
      <c r="X55" s="116">
        <v>141</v>
      </c>
      <c r="Y55" s="116">
        <v>165</v>
      </c>
      <c r="Z55" s="116">
        <v>181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77</v>
      </c>
      <c r="X56" s="116">
        <v>85</v>
      </c>
      <c r="Y56" s="116">
        <v>117</v>
      </c>
      <c r="Z56" s="116">
        <v>113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47</v>
      </c>
      <c r="X57" s="116">
        <v>48</v>
      </c>
      <c r="Y57" s="116">
        <v>55</v>
      </c>
      <c r="Z57" s="116">
        <v>56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16</v>
      </c>
      <c r="X58" s="116">
        <v>20</v>
      </c>
      <c r="Y58" s="116">
        <v>28</v>
      </c>
      <c r="Z58" s="116">
        <v>40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7</v>
      </c>
      <c r="X59" s="116">
        <v>9</v>
      </c>
      <c r="Y59" s="116">
        <v>4</v>
      </c>
      <c r="Z59" s="116">
        <v>4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3</v>
      </c>
      <c r="Y60" s="116">
        <v>6</v>
      </c>
      <c r="Z60" s="116">
        <v>5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1675</v>
      </c>
      <c r="X61" s="116">
        <v>1873</v>
      </c>
      <c r="Y61" s="116">
        <v>2233</v>
      </c>
      <c r="Z61" s="116">
        <v>2093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8</v>
      </c>
      <c r="Y63" s="116">
        <v>0</v>
      </c>
      <c r="Z63" s="116">
        <v>0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The Coorong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38</v>
      </c>
      <c r="X64" s="116">
        <v>27</v>
      </c>
      <c r="Y64" s="116">
        <v>48</v>
      </c>
      <c r="Z64" s="116">
        <v>33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105</v>
      </c>
      <c r="X65" s="116">
        <v>132</v>
      </c>
      <c r="Y65" s="116">
        <v>168</v>
      </c>
      <c r="Z65" s="116">
        <v>152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108</v>
      </c>
      <c r="X66" s="116">
        <v>137</v>
      </c>
      <c r="Y66" s="116">
        <v>160</v>
      </c>
      <c r="Z66" s="116">
        <v>186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119</v>
      </c>
      <c r="X67" s="116">
        <v>154</v>
      </c>
      <c r="Y67" s="116">
        <v>151</v>
      </c>
      <c r="Z67" s="116">
        <v>176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111</v>
      </c>
      <c r="X68" s="116">
        <v>133</v>
      </c>
      <c r="Y68" s="116">
        <v>173</v>
      </c>
      <c r="Z68" s="116">
        <v>180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131</v>
      </c>
      <c r="X69" s="116">
        <v>134</v>
      </c>
      <c r="Y69" s="116">
        <v>137</v>
      </c>
      <c r="Z69" s="116">
        <v>155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124</v>
      </c>
      <c r="X70" s="116">
        <v>171</v>
      </c>
      <c r="Y70" s="116">
        <v>183</v>
      </c>
      <c r="Z70" s="116">
        <v>165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153</v>
      </c>
      <c r="X71" s="116">
        <v>162</v>
      </c>
      <c r="Y71" s="116">
        <v>160</v>
      </c>
      <c r="Z71" s="116">
        <v>178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209</v>
      </c>
      <c r="X72" s="116">
        <v>229</v>
      </c>
      <c r="Y72" s="116">
        <v>252</v>
      </c>
      <c r="Z72" s="116">
        <v>226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155</v>
      </c>
      <c r="X73" s="116">
        <v>187</v>
      </c>
      <c r="Y73" s="116">
        <v>205</v>
      </c>
      <c r="Z73" s="116">
        <v>207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105</v>
      </c>
      <c r="X74" s="116">
        <v>153</v>
      </c>
      <c r="Y74" s="116">
        <v>157</v>
      </c>
      <c r="Z74" s="116">
        <v>163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68</v>
      </c>
      <c r="X75" s="116">
        <v>67</v>
      </c>
      <c r="Y75" s="116">
        <v>87</v>
      </c>
      <c r="Z75" s="116">
        <v>76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30</v>
      </c>
      <c r="X76" s="116">
        <v>43</v>
      </c>
      <c r="Y76" s="116">
        <v>45</v>
      </c>
      <c r="Z76" s="116">
        <v>39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7</v>
      </c>
      <c r="X77" s="116">
        <v>7</v>
      </c>
      <c r="Y77" s="116">
        <v>13</v>
      </c>
      <c r="Z77" s="116">
        <v>19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6</v>
      </c>
      <c r="Y78" s="116">
        <v>4</v>
      </c>
      <c r="Z78" s="116">
        <v>4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1489</v>
      </c>
      <c r="X80" s="116">
        <v>1748</v>
      </c>
      <c r="Y80" s="116">
        <v>1978</v>
      </c>
      <c r="Z80" s="116">
        <v>1947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The Coorong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149</v>
      </c>
      <c r="X83" s="116">
        <v>156</v>
      </c>
      <c r="Y83" s="116">
        <v>168</v>
      </c>
      <c r="Z83" s="116">
        <v>166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34</v>
      </c>
      <c r="X84" s="116">
        <v>51</v>
      </c>
      <c r="Y84" s="116">
        <v>47</v>
      </c>
      <c r="Z84" s="116">
        <v>55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4,045</v>
      </c>
      <c r="D85" s="98">
        <f t="shared" ref="D85:D90" si="4">AD4</f>
        <v>-4.0104413858566668E-2</v>
      </c>
      <c r="E85" s="99">
        <f t="shared" ref="E85:E90" si="5">AD4</f>
        <v>-4.0104413858566668E-2</v>
      </c>
      <c r="F85" s="98">
        <f t="shared" ref="F85:F90" si="6">AF4</f>
        <v>0.20782323081516862</v>
      </c>
      <c r="G85" s="99">
        <f t="shared" ref="G85:G90" si="7">AF4</f>
        <v>0.20782323081516862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154</v>
      </c>
      <c r="X85" s="116">
        <v>163</v>
      </c>
      <c r="Y85" s="116">
        <v>187</v>
      </c>
      <c r="Z85" s="116">
        <v>186</v>
      </c>
    </row>
    <row r="86" spans="1:30" ht="15" customHeight="1" x14ac:dyDescent="0.25">
      <c r="A86" s="100" t="s">
        <v>4</v>
      </c>
      <c r="B86" s="51"/>
      <c r="C86" s="101" t="str">
        <f t="shared" si="3"/>
        <v>2,092</v>
      </c>
      <c r="D86" s="98">
        <f t="shared" si="4"/>
        <v>-6.1041292639138267E-2</v>
      </c>
      <c r="E86" s="99">
        <f t="shared" si="5"/>
        <v>-6.1041292639138267E-2</v>
      </c>
      <c r="F86" s="98">
        <f t="shared" si="6"/>
        <v>0.15580110497237576</v>
      </c>
      <c r="G86" s="99">
        <f t="shared" si="7"/>
        <v>0.15580110497237576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26</v>
      </c>
      <c r="X86" s="116">
        <v>34</v>
      </c>
      <c r="Y86" s="116">
        <v>37</v>
      </c>
      <c r="Z86" s="116">
        <v>44</v>
      </c>
    </row>
    <row r="87" spans="1:30" ht="15" customHeight="1" x14ac:dyDescent="0.25">
      <c r="A87" s="100" t="s">
        <v>5</v>
      </c>
      <c r="B87" s="51"/>
      <c r="C87" s="101" t="str">
        <f t="shared" si="3"/>
        <v>1,951</v>
      </c>
      <c r="D87" s="98">
        <f t="shared" si="4"/>
        <v>-1.5640766902119019E-2</v>
      </c>
      <c r="E87" s="99">
        <f t="shared" si="5"/>
        <v>-1.5640766902119019E-2</v>
      </c>
      <c r="F87" s="98">
        <f t="shared" si="6"/>
        <v>0.26441996111471155</v>
      </c>
      <c r="G87" s="99">
        <f t="shared" si="7"/>
        <v>0.26441996111471155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13</v>
      </c>
      <c r="X87" s="116">
        <v>15</v>
      </c>
      <c r="Y87" s="116">
        <v>16</v>
      </c>
      <c r="Z87" s="116">
        <v>23</v>
      </c>
    </row>
    <row r="88" spans="1:30" ht="15" customHeight="1" x14ac:dyDescent="0.25">
      <c r="A88" s="51" t="s">
        <v>6</v>
      </c>
      <c r="B88" s="51"/>
      <c r="C88" s="101" t="str">
        <f t="shared" si="3"/>
        <v>2,671</v>
      </c>
      <c r="D88" s="98">
        <f t="shared" si="4"/>
        <v>-5.0142247510668536E-2</v>
      </c>
      <c r="E88" s="99">
        <f t="shared" si="5"/>
        <v>-5.0142247510668536E-2</v>
      </c>
      <c r="F88" s="98">
        <f t="shared" si="6"/>
        <v>0.14242942686056459</v>
      </c>
      <c r="G88" s="99">
        <f t="shared" si="7"/>
        <v>0.14242942686056459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34</v>
      </c>
      <c r="X88" s="116">
        <v>38</v>
      </c>
      <c r="Y88" s="116">
        <v>49</v>
      </c>
      <c r="Z88" s="116">
        <v>41</v>
      </c>
    </row>
    <row r="89" spans="1:30" ht="15" customHeight="1" x14ac:dyDescent="0.25">
      <c r="A89" s="51" t="s">
        <v>102</v>
      </c>
      <c r="B89" s="51"/>
      <c r="C89" s="101" t="str">
        <f t="shared" si="3"/>
        <v>$31,201</v>
      </c>
      <c r="D89" s="98">
        <f t="shared" si="4"/>
        <v>8.5046109504073319E-2</v>
      </c>
      <c r="E89" s="99">
        <f t="shared" si="5"/>
        <v>8.5046109504073319E-2</v>
      </c>
      <c r="F89" s="98">
        <f t="shared" si="6"/>
        <v>4.5930288298761779E-2</v>
      </c>
      <c r="G89" s="99">
        <f t="shared" si="7"/>
        <v>4.5930288298761779E-2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153</v>
      </c>
      <c r="X89" s="116">
        <v>161</v>
      </c>
      <c r="Y89" s="116">
        <v>170</v>
      </c>
      <c r="Z89" s="116">
        <v>175</v>
      </c>
    </row>
    <row r="90" spans="1:30" ht="15" customHeight="1" x14ac:dyDescent="0.25">
      <c r="A90" s="51" t="s">
        <v>7</v>
      </c>
      <c r="B90" s="51"/>
      <c r="C90" s="101" t="str">
        <f t="shared" si="3"/>
        <v>$121.3 mil</v>
      </c>
      <c r="D90" s="98">
        <f t="shared" si="4"/>
        <v>-6.0767849237892357E-2</v>
      </c>
      <c r="E90" s="99">
        <f t="shared" si="5"/>
        <v>-6.0767849237892357E-2</v>
      </c>
      <c r="F90" s="98">
        <f t="shared" si="6"/>
        <v>0.38472997017511856</v>
      </c>
      <c r="G90" s="99">
        <f t="shared" si="7"/>
        <v>0.38472997017511856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240</v>
      </c>
      <c r="X90" s="116">
        <v>273</v>
      </c>
      <c r="Y90" s="116">
        <v>295</v>
      </c>
      <c r="Z90" s="116">
        <v>297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1203</v>
      </c>
      <c r="X91" s="116">
        <v>1315</v>
      </c>
      <c r="Y91" s="116">
        <v>1516</v>
      </c>
      <c r="Z91" s="116">
        <v>1430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62</v>
      </c>
      <c r="X93" s="116">
        <v>70</v>
      </c>
      <c r="Y93" s="116">
        <v>83</v>
      </c>
      <c r="Z93" s="116">
        <v>79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132</v>
      </c>
      <c r="X94" s="116">
        <v>152</v>
      </c>
      <c r="Y94" s="116">
        <v>158</v>
      </c>
      <c r="Z94" s="116">
        <v>161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31</v>
      </c>
      <c r="X95" s="116">
        <v>37</v>
      </c>
      <c r="Y95" s="116">
        <v>38</v>
      </c>
      <c r="Z95" s="116">
        <v>42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152</v>
      </c>
      <c r="X96" s="116">
        <v>173</v>
      </c>
      <c r="Y96" s="116">
        <v>184</v>
      </c>
      <c r="Z96" s="116">
        <v>192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126</v>
      </c>
      <c r="X97" s="116">
        <v>144</v>
      </c>
      <c r="Y97" s="116">
        <v>164</v>
      </c>
      <c r="Z97" s="116">
        <v>156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111</v>
      </c>
      <c r="X98" s="116">
        <v>129</v>
      </c>
      <c r="Y98" s="116">
        <v>137</v>
      </c>
      <c r="Z98" s="116">
        <v>130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23</v>
      </c>
      <c r="X99" s="116">
        <v>21</v>
      </c>
      <c r="Y99" s="116">
        <v>22</v>
      </c>
      <c r="Z99" s="116">
        <v>24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120</v>
      </c>
      <c r="X100" s="116">
        <v>136</v>
      </c>
      <c r="Y100" s="116">
        <v>162</v>
      </c>
      <c r="Z100" s="116">
        <v>171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1007</v>
      </c>
      <c r="X101" s="116">
        <v>1167</v>
      </c>
      <c r="Y101" s="116">
        <v>1302</v>
      </c>
      <c r="Z101" s="116">
        <v>1248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2086</v>
      </c>
      <c r="X104" s="116">
        <v>2455</v>
      </c>
      <c r="Y104" s="116">
        <v>2668</v>
      </c>
      <c r="Z104" s="116">
        <v>2657</v>
      </c>
      <c r="AB104" s="113" t="str">
        <f>TEXT(Z104,"###,###")</f>
        <v>2,657</v>
      </c>
      <c r="AD104" s="134">
        <f>Z104/($Z$4)*100</f>
        <v>65.686032138442513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382</v>
      </c>
      <c r="X105" s="116">
        <v>444</v>
      </c>
      <c r="Y105" s="116">
        <v>490</v>
      </c>
      <c r="Z105" s="116">
        <v>486</v>
      </c>
      <c r="AB105" s="113" t="str">
        <f>TEXT(Z105,"###,###")</f>
        <v>486</v>
      </c>
      <c r="AD105" s="134">
        <f>Z105/($Z$4)*100</f>
        <v>12.014833127317676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2468</v>
      </c>
      <c r="X106" s="124">
        <v>2899</v>
      </c>
      <c r="Y106" s="124">
        <v>3158</v>
      </c>
      <c r="Z106" s="124">
        <v>3143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636</v>
      </c>
      <c r="X108" s="116">
        <v>781</v>
      </c>
      <c r="Y108" s="116">
        <v>927</v>
      </c>
      <c r="Z108" s="116">
        <v>592</v>
      </c>
      <c r="AB108" s="113" t="str">
        <f>TEXT(Z108,"###,###")</f>
        <v>592</v>
      </c>
      <c r="AD108" s="134">
        <f>Z108/($Z$4)*100</f>
        <v>14.635352286773795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614</v>
      </c>
      <c r="X109" s="116">
        <v>653</v>
      </c>
      <c r="Y109" s="116">
        <v>723</v>
      </c>
      <c r="Z109" s="116">
        <v>900</v>
      </c>
      <c r="AB109" s="113" t="str">
        <f>TEXT(Z109,"###,###")</f>
        <v>900</v>
      </c>
      <c r="AD109" s="134">
        <f>Z109/($Z$4)*100</f>
        <v>22.249690976514216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523</v>
      </c>
      <c r="X110" s="116">
        <v>687</v>
      </c>
      <c r="Y110" s="116">
        <v>694</v>
      </c>
      <c r="Z110" s="116">
        <v>787</v>
      </c>
      <c r="AB110" s="113" t="str">
        <f>TEXT(Z110,"###,###")</f>
        <v>787</v>
      </c>
      <c r="AD110" s="134">
        <f>Z110/($Z$4)*100</f>
        <v>19.45611866501854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689</v>
      </c>
      <c r="X111" s="116">
        <v>778</v>
      </c>
      <c r="Y111" s="116">
        <v>810</v>
      </c>
      <c r="Z111" s="116">
        <v>864</v>
      </c>
      <c r="AB111" s="113" t="str">
        <f>TEXT(Z111,"###,###")</f>
        <v>864</v>
      </c>
      <c r="AD111" s="134">
        <f>Z111/($Z$4)*100</f>
        <v>21.359703337453649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3159</v>
      </c>
      <c r="X112" s="116">
        <v>3621</v>
      </c>
      <c r="Y112" s="116">
        <v>4209</v>
      </c>
      <c r="Z112" s="116">
        <v>4041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46.34</v>
      </c>
      <c r="W118" s="135">
        <v>40.71</v>
      </c>
      <c r="X118" s="135">
        <v>44.05</v>
      </c>
      <c r="Y118" s="135">
        <v>44.41</v>
      </c>
      <c r="Z118" s="135">
        <v>44.2</v>
      </c>
      <c r="AB118" s="113" t="str">
        <f>TEXT(Z118,"##.0")</f>
        <v>44.2</v>
      </c>
    </row>
    <row r="120" spans="19:32" x14ac:dyDescent="0.25">
      <c r="S120" s="105" t="s">
        <v>104</v>
      </c>
      <c r="T120" s="116"/>
      <c r="U120" s="116"/>
      <c r="V120" s="116">
        <v>1634</v>
      </c>
      <c r="W120" s="116">
        <v>1557</v>
      </c>
      <c r="X120" s="116">
        <v>1741</v>
      </c>
      <c r="Y120" s="116">
        <v>1911</v>
      </c>
      <c r="Z120" s="116">
        <v>1870</v>
      </c>
      <c r="AB120" s="113" t="str">
        <f>TEXT(Z120,"###,###")</f>
        <v>1,870</v>
      </c>
    </row>
    <row r="121" spans="19:32" x14ac:dyDescent="0.25">
      <c r="S121" s="105" t="s">
        <v>105</v>
      </c>
      <c r="T121" s="116"/>
      <c r="U121" s="116"/>
      <c r="V121" s="116">
        <v>428</v>
      </c>
      <c r="W121" s="116">
        <v>385</v>
      </c>
      <c r="X121" s="116">
        <v>453</v>
      </c>
      <c r="Y121" s="116">
        <v>582</v>
      </c>
      <c r="Z121" s="116">
        <v>500</v>
      </c>
      <c r="AB121" s="113" t="str">
        <f>TEXT(Z121,"###,###")</f>
        <v>500</v>
      </c>
    </row>
    <row r="122" spans="19:32" x14ac:dyDescent="0.25">
      <c r="S122" s="105" t="s">
        <v>106</v>
      </c>
      <c r="T122" s="116"/>
      <c r="U122" s="116"/>
      <c r="V122" s="116">
        <v>278</v>
      </c>
      <c r="W122" s="116">
        <v>261</v>
      </c>
      <c r="X122" s="116">
        <v>288</v>
      </c>
      <c r="Y122" s="116">
        <v>324</v>
      </c>
      <c r="Z122" s="116">
        <v>309</v>
      </c>
      <c r="AB122" s="113" t="str">
        <f>TEXT(Z122,"###,###")</f>
        <v>309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1912</v>
      </c>
      <c r="W124" s="116">
        <v>1818</v>
      </c>
      <c r="X124" s="116">
        <v>2029</v>
      </c>
      <c r="Y124" s="116">
        <v>2235</v>
      </c>
      <c r="Z124" s="116">
        <v>2179</v>
      </c>
      <c r="AB124" s="113" t="str">
        <f>TEXT(Z124,"###,###")</f>
        <v>2,179</v>
      </c>
      <c r="AD124" s="131">
        <f>Z124/$Z$7*100</f>
        <v>81.579932609509541</v>
      </c>
    </row>
    <row r="125" spans="19:32" x14ac:dyDescent="0.25">
      <c r="S125" s="105" t="s">
        <v>108</v>
      </c>
      <c r="T125" s="116"/>
      <c r="U125" s="116"/>
      <c r="V125" s="116">
        <v>706</v>
      </c>
      <c r="W125" s="116">
        <v>646</v>
      </c>
      <c r="X125" s="116">
        <v>741</v>
      </c>
      <c r="Y125" s="116">
        <v>906</v>
      </c>
      <c r="Z125" s="116">
        <v>809</v>
      </c>
      <c r="AB125" s="113" t="str">
        <f>TEXT(Z125,"###,###")</f>
        <v>809</v>
      </c>
      <c r="AD125" s="131">
        <f>Z125/$Z$7*100</f>
        <v>30.288281542493451</v>
      </c>
    </row>
    <row r="127" spans="19:32" x14ac:dyDescent="0.25">
      <c r="S127" s="105" t="s">
        <v>109</v>
      </c>
      <c r="T127" s="116"/>
      <c r="U127" s="116"/>
      <c r="V127" s="116">
        <v>1289</v>
      </c>
      <c r="W127" s="116">
        <v>1206</v>
      </c>
      <c r="X127" s="116">
        <v>1315</v>
      </c>
      <c r="Y127" s="116">
        <v>1515</v>
      </c>
      <c r="Z127" s="116">
        <v>1430</v>
      </c>
      <c r="AB127" s="113" t="str">
        <f>TEXT(Z127,"###,###")</f>
        <v>1,430</v>
      </c>
      <c r="AD127" s="131">
        <f>Z127/$Z$7*100</f>
        <v>53.538000748783233</v>
      </c>
    </row>
    <row r="128" spans="19:32" x14ac:dyDescent="0.25">
      <c r="S128" s="105" t="s">
        <v>110</v>
      </c>
      <c r="T128" s="116"/>
      <c r="U128" s="116"/>
      <c r="V128" s="116">
        <v>1050</v>
      </c>
      <c r="W128" s="116">
        <v>1007</v>
      </c>
      <c r="X128" s="116">
        <v>1167</v>
      </c>
      <c r="Y128" s="116">
        <v>1305</v>
      </c>
      <c r="Z128" s="116">
        <v>1245</v>
      </c>
      <c r="AB128" s="113" t="str">
        <f>TEXT(Z128,"###,###")</f>
        <v>1,245</v>
      </c>
      <c r="AD128" s="131">
        <f>Z128/$Z$7*100</f>
        <v>46.611755896667916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2DAC888-AD70-4FE4-8FCE-26F19B2C11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A686D8D6-A18D-495A-9CE6-B3C86280E7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472D6800-513C-481C-B0C9-ABF4555E2D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1A71C845-3E4D-4835-962B-B3ABC3E7C2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DDFCC-4645-4BA8-90F2-256AB8DC1795}">
  <sheetPr codeName="Sheet12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Tumby Bay</v>
      </c>
      <c r="T1" s="103"/>
      <c r="U1" s="103"/>
      <c r="V1" s="103"/>
      <c r="W1" s="103"/>
      <c r="X1" s="103"/>
      <c r="Y1" s="104" t="str">
        <f>Y3</f>
        <v>10.60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175</v>
      </c>
      <c r="Y3" s="109" t="s">
        <v>176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10.60 Tumby Bay,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1695</v>
      </c>
      <c r="W4" s="112">
        <v>1522</v>
      </c>
      <c r="X4" s="112">
        <v>1746</v>
      </c>
      <c r="Y4" s="112">
        <v>1946</v>
      </c>
      <c r="Z4" s="112">
        <v>2019</v>
      </c>
      <c r="AB4" s="113" t="str">
        <f>TEXT(Z4,"###,###")</f>
        <v>2,019</v>
      </c>
      <c r="AD4" s="114">
        <f>Z4/Y4-1</f>
        <v>3.7512846865364935E-2</v>
      </c>
      <c r="AF4" s="114">
        <f>Z4/V4-1</f>
        <v>0.19115044247787605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900</v>
      </c>
      <c r="W5" s="112">
        <v>796</v>
      </c>
      <c r="X5" s="112">
        <v>864</v>
      </c>
      <c r="Y5" s="112">
        <v>1038</v>
      </c>
      <c r="Z5" s="112">
        <v>1060</v>
      </c>
      <c r="AB5" s="113" t="str">
        <f>TEXT(Z5,"###,###")</f>
        <v>1,060</v>
      </c>
      <c r="AD5" s="114">
        <f t="shared" ref="AD5:AD9" si="0">Z5/Y5-1</f>
        <v>2.1194605009633882E-2</v>
      </c>
      <c r="AF5" s="114">
        <f t="shared" ref="AF5:AF9" si="1">Z5/V5-1</f>
        <v>0.17777777777777781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798</v>
      </c>
      <c r="W6" s="112">
        <v>724</v>
      </c>
      <c r="X6" s="112">
        <v>882</v>
      </c>
      <c r="Y6" s="112">
        <v>910</v>
      </c>
      <c r="Z6" s="112">
        <v>958</v>
      </c>
      <c r="AB6" s="113" t="str">
        <f>TEXT(Z6,"###,###")</f>
        <v>958</v>
      </c>
      <c r="AD6" s="114">
        <f t="shared" si="0"/>
        <v>5.2747252747252782E-2</v>
      </c>
      <c r="AF6" s="114">
        <f t="shared" si="1"/>
        <v>0.20050125313283207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1117</v>
      </c>
      <c r="W7" s="112">
        <v>1048</v>
      </c>
      <c r="X7" s="112">
        <v>1176</v>
      </c>
      <c r="Y7" s="112">
        <v>1287</v>
      </c>
      <c r="Z7" s="112">
        <v>1284</v>
      </c>
      <c r="AB7" s="113" t="str">
        <f>TEXT(Z7,"###,###")</f>
        <v>1,284</v>
      </c>
      <c r="AD7" s="114">
        <f t="shared" si="0"/>
        <v>-2.3310023310023631E-3</v>
      </c>
      <c r="AF7" s="114">
        <f t="shared" si="1"/>
        <v>0.14950760966875554</v>
      </c>
    </row>
    <row r="8" spans="1:32" ht="17.25" customHeight="1" x14ac:dyDescent="0.25">
      <c r="A8" s="66" t="s">
        <v>13</v>
      </c>
      <c r="B8" s="67"/>
      <c r="C8" s="31"/>
      <c r="D8" s="68" t="str">
        <f>AB4</f>
        <v>2,019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1,284</v>
      </c>
      <c r="P8" s="69"/>
      <c r="S8" s="111" t="s">
        <v>87</v>
      </c>
      <c r="T8" s="112"/>
      <c r="U8" s="112"/>
      <c r="V8" s="112">
        <v>25560.43</v>
      </c>
      <c r="W8" s="112">
        <v>29765.58</v>
      </c>
      <c r="X8" s="112">
        <v>27994.07</v>
      </c>
      <c r="Y8" s="112">
        <v>28416.5</v>
      </c>
      <c r="Z8" s="112">
        <v>29483.5</v>
      </c>
      <c r="AB8" s="113" t="str">
        <f>TEXT(Z8,"$###,###")</f>
        <v>$29,484</v>
      </c>
      <c r="AD8" s="114">
        <f t="shared" si="0"/>
        <v>3.7548607323210081E-2</v>
      </c>
      <c r="AF8" s="114">
        <f t="shared" si="1"/>
        <v>0.15348215972892465</v>
      </c>
    </row>
    <row r="9" spans="1:32" x14ac:dyDescent="0.25">
      <c r="A9" s="32" t="s">
        <v>15</v>
      </c>
      <c r="B9" s="73"/>
      <c r="C9" s="74"/>
      <c r="D9" s="75">
        <f>AD104</f>
        <v>57.503714710252595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51.401869158878498</v>
      </c>
      <c r="P9" s="76" t="s">
        <v>88</v>
      </c>
      <c r="S9" s="111" t="s">
        <v>7</v>
      </c>
      <c r="T9" s="112"/>
      <c r="U9" s="112"/>
      <c r="V9" s="112">
        <v>48571124</v>
      </c>
      <c r="W9" s="112">
        <v>48990974</v>
      </c>
      <c r="X9" s="112">
        <v>53692176</v>
      </c>
      <c r="Y9" s="112">
        <v>50823609</v>
      </c>
      <c r="Z9" s="112">
        <v>72474508</v>
      </c>
      <c r="AB9" s="113" t="str">
        <f>TEXT(Z9/1000000,"$#,###.0")&amp;" mil"</f>
        <v>$72.5 mil</v>
      </c>
      <c r="AD9" s="114">
        <f t="shared" si="0"/>
        <v>0.42600081784825639</v>
      </c>
      <c r="AF9" s="114">
        <f t="shared" si="1"/>
        <v>0.4921315800721433</v>
      </c>
    </row>
    <row r="10" spans="1:32" x14ac:dyDescent="0.25">
      <c r="A10" s="32" t="s">
        <v>18</v>
      </c>
      <c r="B10" s="73"/>
      <c r="C10" s="74"/>
      <c r="D10" s="75">
        <f>AD105</f>
        <v>15.651312530955918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48.676012461059194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76.090342679127716</v>
      </c>
      <c r="P11" s="76" t="s">
        <v>88</v>
      </c>
      <c r="S11" s="111" t="s">
        <v>30</v>
      </c>
      <c r="T11" s="116"/>
      <c r="U11" s="116"/>
      <c r="V11" s="116">
        <v>1284</v>
      </c>
      <c r="W11" s="116">
        <v>1143</v>
      </c>
      <c r="X11" s="116">
        <v>1310</v>
      </c>
      <c r="Y11" s="116">
        <v>1436</v>
      </c>
      <c r="Z11" s="116">
        <v>1512</v>
      </c>
    </row>
    <row r="12" spans="1:32" ht="28.5" customHeight="1" x14ac:dyDescent="0.25">
      <c r="A12" s="32" t="s">
        <v>20</v>
      </c>
      <c r="B12" s="74"/>
      <c r="C12" s="74"/>
      <c r="D12" s="75">
        <f>AD108</f>
        <v>18.474492322932146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39.252336448598129</v>
      </c>
      <c r="P12" s="76" t="s">
        <v>88</v>
      </c>
      <c r="S12" s="111" t="s">
        <v>31</v>
      </c>
      <c r="T12" s="116"/>
      <c r="U12" s="116"/>
      <c r="V12" s="116">
        <v>406</v>
      </c>
      <c r="W12" s="116">
        <v>383</v>
      </c>
      <c r="X12" s="116">
        <v>436</v>
      </c>
      <c r="Y12" s="116">
        <v>509</v>
      </c>
      <c r="Z12" s="116">
        <v>507</v>
      </c>
    </row>
    <row r="13" spans="1:32" ht="15" customHeight="1" x14ac:dyDescent="0.25">
      <c r="A13" s="32" t="s">
        <v>21</v>
      </c>
      <c r="B13" s="74"/>
      <c r="C13" s="74"/>
      <c r="D13" s="75">
        <f>AD109</f>
        <v>15.304606240713225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45.6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13.273897969291729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17.505809450038729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25.804853888063402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82.49419054996126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354</v>
      </c>
      <c r="Z15" s="116">
        <v>383</v>
      </c>
      <c r="AB15" s="121">
        <f t="shared" ref="AB15:AB34" si="2">IF(Z15="np",0,Z15/$Z$34)</f>
        <v>0.1896978702327885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29</v>
      </c>
      <c r="Z16" s="116">
        <v>31</v>
      </c>
      <c r="AB16" s="121">
        <f t="shared" si="2"/>
        <v>1.5354135710747894E-2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86</v>
      </c>
      <c r="Z17" s="116">
        <v>79</v>
      </c>
      <c r="AB17" s="121">
        <f t="shared" si="2"/>
        <v>3.9128281327389797E-2</v>
      </c>
    </row>
    <row r="18" spans="1:28" x14ac:dyDescent="0.25">
      <c r="A18" s="65" t="str">
        <f>$S$1&amp;" ("&amp;$V$2&amp;" to "&amp;$Z$2&amp;")"</f>
        <v>Tumby Bay (2014-15 to 2018-19)</v>
      </c>
      <c r="B18" s="65"/>
      <c r="C18" s="65"/>
      <c r="D18" s="65"/>
      <c r="E18" s="65"/>
      <c r="F18" s="65"/>
      <c r="G18" s="65" t="str">
        <f>$S$1&amp;" ("&amp;$V$2&amp;" to "&amp;$Z$2&amp;")"</f>
        <v>Tumby Bay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9</v>
      </c>
      <c r="Z18" s="116">
        <v>13</v>
      </c>
      <c r="AB18" s="121">
        <f t="shared" si="2"/>
        <v>6.4388311045071814E-3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106</v>
      </c>
      <c r="Z19" s="116">
        <v>114</v>
      </c>
      <c r="AB19" s="121">
        <f t="shared" si="2"/>
        <v>5.6463595839524518E-2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53</v>
      </c>
      <c r="Z20" s="116">
        <v>43</v>
      </c>
      <c r="AB20" s="121">
        <f t="shared" si="2"/>
        <v>2.1297672114908371E-2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140</v>
      </c>
      <c r="Z21" s="116">
        <v>141</v>
      </c>
      <c r="AB21" s="121">
        <f t="shared" si="2"/>
        <v>6.9836552748885589E-2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80</v>
      </c>
      <c r="Z22" s="116">
        <v>97</v>
      </c>
      <c r="AB22" s="121">
        <f t="shared" si="2"/>
        <v>4.8043585933630513E-2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106</v>
      </c>
      <c r="Z23" s="116">
        <v>103</v>
      </c>
      <c r="AB23" s="121">
        <f t="shared" si="2"/>
        <v>5.1015354135710747E-2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5</v>
      </c>
      <c r="AB24" s="121">
        <f t="shared" si="2"/>
        <v>2.4764735017335313E-3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54</v>
      </c>
      <c r="Z25" s="116">
        <v>73</v>
      </c>
      <c r="AB25" s="121">
        <f t="shared" si="2"/>
        <v>3.6156513125309563E-2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17</v>
      </c>
      <c r="Z26" s="116">
        <v>24</v>
      </c>
      <c r="AB26" s="121">
        <f t="shared" si="2"/>
        <v>1.188707280832095E-2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37</v>
      </c>
      <c r="Z27" s="116">
        <v>44</v>
      </c>
      <c r="AB27" s="121">
        <f t="shared" si="2"/>
        <v>2.1792966815255076E-2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55</v>
      </c>
      <c r="Z28" s="116">
        <v>68</v>
      </c>
      <c r="AB28" s="121">
        <f t="shared" si="2"/>
        <v>3.3680039623576026E-2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68</v>
      </c>
      <c r="Z29" s="116">
        <v>90</v>
      </c>
      <c r="AB29" s="121">
        <f t="shared" si="2"/>
        <v>4.4576523031203567E-2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142</v>
      </c>
      <c r="Z30" s="116">
        <v>143</v>
      </c>
      <c r="AB30" s="121">
        <f t="shared" si="2"/>
        <v>7.0827142149578998E-2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173</v>
      </c>
      <c r="Z31" s="116">
        <v>172</v>
      </c>
      <c r="AB31" s="121">
        <f t="shared" si="2"/>
        <v>8.5190688459633485E-2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10</v>
      </c>
      <c r="Z32" s="116">
        <v>12</v>
      </c>
      <c r="AB32" s="121">
        <f t="shared" si="2"/>
        <v>5.9435364041604752E-3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59</v>
      </c>
      <c r="Z33" s="116">
        <v>50</v>
      </c>
      <c r="AB33" s="121">
        <f t="shared" si="2"/>
        <v>2.4764735017335313E-2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1950</v>
      </c>
      <c r="Z34" s="124">
        <v>2019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1065</v>
      </c>
      <c r="AB37" s="136">
        <f>Z37/Z40*100</f>
        <v>82.49419054996126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226</v>
      </c>
      <c r="AB38" s="136">
        <f>Z38/Z40*100</f>
        <v>17.505809450038729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1291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5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14</v>
      </c>
      <c r="X45" s="116">
        <v>21</v>
      </c>
      <c r="Y45" s="116">
        <v>19</v>
      </c>
      <c r="Z45" s="116">
        <v>33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43</v>
      </c>
      <c r="X46" s="116">
        <v>58</v>
      </c>
      <c r="Y46" s="116">
        <v>56</v>
      </c>
      <c r="Z46" s="116">
        <v>52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59</v>
      </c>
      <c r="X47" s="116">
        <v>58</v>
      </c>
      <c r="Y47" s="116">
        <v>61</v>
      </c>
      <c r="Z47" s="116">
        <v>101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72</v>
      </c>
      <c r="X48" s="116">
        <v>76</v>
      </c>
      <c r="Y48" s="116">
        <v>75</v>
      </c>
      <c r="Z48" s="116">
        <v>78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Tumby Bay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54</v>
      </c>
      <c r="X49" s="116">
        <v>58</v>
      </c>
      <c r="Y49" s="116">
        <v>70</v>
      </c>
      <c r="Z49" s="116">
        <v>84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70</v>
      </c>
      <c r="X50" s="116">
        <v>68</v>
      </c>
      <c r="Y50" s="116">
        <v>66</v>
      </c>
      <c r="Z50" s="116">
        <v>76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70</v>
      </c>
      <c r="X51" s="116">
        <v>63</v>
      </c>
      <c r="Y51" s="116">
        <v>70</v>
      </c>
      <c r="Z51" s="116">
        <v>75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108</v>
      </c>
      <c r="X52" s="116">
        <v>107</v>
      </c>
      <c r="Y52" s="116">
        <v>116</v>
      </c>
      <c r="Z52" s="116">
        <v>105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76</v>
      </c>
      <c r="X53" s="116">
        <v>76</v>
      </c>
      <c r="Y53" s="116">
        <v>99</v>
      </c>
      <c r="Z53" s="116">
        <v>127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91</v>
      </c>
      <c r="X54" s="116">
        <v>96</v>
      </c>
      <c r="Y54" s="116">
        <v>96</v>
      </c>
      <c r="Z54" s="116">
        <v>117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55</v>
      </c>
      <c r="X55" s="116">
        <v>88</v>
      </c>
      <c r="Y55" s="116">
        <v>107</v>
      </c>
      <c r="Z55" s="116">
        <v>112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38</v>
      </c>
      <c r="X56" s="116">
        <v>56</v>
      </c>
      <c r="Y56" s="116">
        <v>57</v>
      </c>
      <c r="Z56" s="116">
        <v>60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14</v>
      </c>
      <c r="X57" s="116">
        <v>20</v>
      </c>
      <c r="Y57" s="116">
        <v>15</v>
      </c>
      <c r="Z57" s="116">
        <v>25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13</v>
      </c>
      <c r="X58" s="116">
        <v>13</v>
      </c>
      <c r="Y58" s="116">
        <v>15</v>
      </c>
      <c r="Z58" s="116">
        <v>13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4</v>
      </c>
      <c r="Y59" s="116">
        <v>4</v>
      </c>
      <c r="Z59" s="116">
        <v>9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794</v>
      </c>
      <c r="X61" s="116">
        <v>864</v>
      </c>
      <c r="Y61" s="116">
        <v>1034</v>
      </c>
      <c r="Z61" s="116">
        <v>1060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5</v>
      </c>
      <c r="Y63" s="116">
        <v>0</v>
      </c>
      <c r="Z63" s="116">
        <v>6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Tumby Bay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19</v>
      </c>
      <c r="X64" s="116">
        <v>26</v>
      </c>
      <c r="Y64" s="116">
        <v>18</v>
      </c>
      <c r="Z64" s="116">
        <v>24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56</v>
      </c>
      <c r="X65" s="116">
        <v>66</v>
      </c>
      <c r="Y65" s="116">
        <v>68</v>
      </c>
      <c r="Z65" s="116">
        <v>61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41</v>
      </c>
      <c r="X66" s="116">
        <v>60</v>
      </c>
      <c r="Y66" s="116">
        <v>60</v>
      </c>
      <c r="Z66" s="116">
        <v>64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68</v>
      </c>
      <c r="X67" s="116">
        <v>79</v>
      </c>
      <c r="Y67" s="116">
        <v>71</v>
      </c>
      <c r="Z67" s="116">
        <v>81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61</v>
      </c>
      <c r="X68" s="116">
        <v>71</v>
      </c>
      <c r="Y68" s="116">
        <v>78</v>
      </c>
      <c r="Z68" s="116">
        <v>70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53</v>
      </c>
      <c r="X69" s="116">
        <v>61</v>
      </c>
      <c r="Y69" s="116">
        <v>69</v>
      </c>
      <c r="Z69" s="116">
        <v>99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58</v>
      </c>
      <c r="X70" s="116">
        <v>79</v>
      </c>
      <c r="Y70" s="116">
        <v>74</v>
      </c>
      <c r="Z70" s="116">
        <v>71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83</v>
      </c>
      <c r="X71" s="116">
        <v>106</v>
      </c>
      <c r="Y71" s="116">
        <v>112</v>
      </c>
      <c r="Z71" s="116">
        <v>98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81</v>
      </c>
      <c r="X72" s="116">
        <v>78</v>
      </c>
      <c r="Y72" s="116">
        <v>94</v>
      </c>
      <c r="Z72" s="116">
        <v>127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96</v>
      </c>
      <c r="X73" s="116">
        <v>100</v>
      </c>
      <c r="Y73" s="116">
        <v>102</v>
      </c>
      <c r="Z73" s="116">
        <v>92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61</v>
      </c>
      <c r="X74" s="116">
        <v>80</v>
      </c>
      <c r="Y74" s="116">
        <v>100</v>
      </c>
      <c r="Z74" s="116">
        <v>98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15</v>
      </c>
      <c r="X75" s="116">
        <v>29</v>
      </c>
      <c r="Y75" s="116">
        <v>26</v>
      </c>
      <c r="Z75" s="116">
        <v>33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14</v>
      </c>
      <c r="X76" s="116">
        <v>19</v>
      </c>
      <c r="Y76" s="116">
        <v>17</v>
      </c>
      <c r="Z76" s="116">
        <v>13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7</v>
      </c>
      <c r="X77" s="116">
        <v>15</v>
      </c>
      <c r="Y77" s="116">
        <v>14</v>
      </c>
      <c r="Z77" s="116">
        <v>14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5</v>
      </c>
      <c r="Z78" s="116">
        <v>5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6</v>
      </c>
      <c r="Y79" s="116">
        <v>0</v>
      </c>
      <c r="Z79" s="116">
        <v>3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724</v>
      </c>
      <c r="X80" s="116">
        <v>882</v>
      </c>
      <c r="Y80" s="116">
        <v>912</v>
      </c>
      <c r="Z80" s="116">
        <v>962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Tumby Bay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39</v>
      </c>
      <c r="X83" s="116">
        <v>37</v>
      </c>
      <c r="Y83" s="116">
        <v>41</v>
      </c>
      <c r="Z83" s="116">
        <v>41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33</v>
      </c>
      <c r="X84" s="116">
        <v>30</v>
      </c>
      <c r="Y84" s="116">
        <v>28</v>
      </c>
      <c r="Z84" s="116">
        <v>36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2,019</v>
      </c>
      <c r="D85" s="98">
        <f t="shared" ref="D85:D90" si="4">AD4</f>
        <v>3.7512846865364935E-2</v>
      </c>
      <c r="E85" s="99">
        <f t="shared" ref="E85:E90" si="5">AD4</f>
        <v>3.7512846865364935E-2</v>
      </c>
      <c r="F85" s="98">
        <f t="shared" ref="F85:F90" si="6">AF4</f>
        <v>0.19115044247787605</v>
      </c>
      <c r="G85" s="99">
        <f t="shared" ref="G85:G90" si="7">AF4</f>
        <v>0.19115044247787605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77</v>
      </c>
      <c r="X85" s="116">
        <v>87</v>
      </c>
      <c r="Y85" s="116">
        <v>102</v>
      </c>
      <c r="Z85" s="116">
        <v>95</v>
      </c>
    </row>
    <row r="86" spans="1:30" ht="15" customHeight="1" x14ac:dyDescent="0.25">
      <c r="A86" s="100" t="s">
        <v>4</v>
      </c>
      <c r="B86" s="51"/>
      <c r="C86" s="101" t="str">
        <f t="shared" si="3"/>
        <v>1,060</v>
      </c>
      <c r="D86" s="98">
        <f t="shared" si="4"/>
        <v>2.1194605009633882E-2</v>
      </c>
      <c r="E86" s="99">
        <f t="shared" si="5"/>
        <v>2.1194605009633882E-2</v>
      </c>
      <c r="F86" s="98">
        <f t="shared" si="6"/>
        <v>0.17777777777777781</v>
      </c>
      <c r="G86" s="99">
        <f t="shared" si="7"/>
        <v>0.17777777777777781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10</v>
      </c>
      <c r="X86" s="116">
        <v>14</v>
      </c>
      <c r="Y86" s="116">
        <v>12</v>
      </c>
      <c r="Z86" s="116">
        <v>17</v>
      </c>
    </row>
    <row r="87" spans="1:30" ht="15" customHeight="1" x14ac:dyDescent="0.25">
      <c r="A87" s="100" t="s">
        <v>5</v>
      </c>
      <c r="B87" s="51"/>
      <c r="C87" s="101" t="str">
        <f t="shared" si="3"/>
        <v>958</v>
      </c>
      <c r="D87" s="98">
        <f t="shared" si="4"/>
        <v>5.2747252747252782E-2</v>
      </c>
      <c r="E87" s="99">
        <f t="shared" si="5"/>
        <v>5.2747252747252782E-2</v>
      </c>
      <c r="F87" s="98">
        <f t="shared" si="6"/>
        <v>0.20050125313283207</v>
      </c>
      <c r="G87" s="99">
        <f t="shared" si="7"/>
        <v>0.20050125313283207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11</v>
      </c>
      <c r="X87" s="116">
        <v>12</v>
      </c>
      <c r="Y87" s="116">
        <v>13</v>
      </c>
      <c r="Z87" s="116">
        <v>14</v>
      </c>
    </row>
    <row r="88" spans="1:30" ht="15" customHeight="1" x14ac:dyDescent="0.25">
      <c r="A88" s="51" t="s">
        <v>6</v>
      </c>
      <c r="B88" s="51"/>
      <c r="C88" s="101" t="str">
        <f t="shared" si="3"/>
        <v>1,284</v>
      </c>
      <c r="D88" s="98">
        <f t="shared" si="4"/>
        <v>-2.3310023310023631E-3</v>
      </c>
      <c r="E88" s="99">
        <f t="shared" si="5"/>
        <v>-2.3310023310023631E-3</v>
      </c>
      <c r="F88" s="98">
        <f t="shared" si="6"/>
        <v>0.14950760966875554</v>
      </c>
      <c r="G88" s="99">
        <f t="shared" si="7"/>
        <v>0.14950760966875554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14</v>
      </c>
      <c r="X88" s="116">
        <v>18</v>
      </c>
      <c r="Y88" s="116">
        <v>20</v>
      </c>
      <c r="Z88" s="116">
        <v>22</v>
      </c>
    </row>
    <row r="89" spans="1:30" ht="15" customHeight="1" x14ac:dyDescent="0.25">
      <c r="A89" s="51" t="s">
        <v>102</v>
      </c>
      <c r="B89" s="51"/>
      <c r="C89" s="101" t="str">
        <f t="shared" si="3"/>
        <v>$29,484</v>
      </c>
      <c r="D89" s="98">
        <f t="shared" si="4"/>
        <v>3.7548607323210081E-2</v>
      </c>
      <c r="E89" s="99">
        <f t="shared" si="5"/>
        <v>3.7548607323210081E-2</v>
      </c>
      <c r="F89" s="98">
        <f t="shared" si="6"/>
        <v>0.15348215972892465</v>
      </c>
      <c r="G89" s="99">
        <f t="shared" si="7"/>
        <v>0.15348215972892465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67</v>
      </c>
      <c r="X89" s="116">
        <v>77</v>
      </c>
      <c r="Y89" s="116">
        <v>83</v>
      </c>
      <c r="Z89" s="116">
        <v>95</v>
      </c>
    </row>
    <row r="90" spans="1:30" ht="15" customHeight="1" x14ac:dyDescent="0.25">
      <c r="A90" s="51" t="s">
        <v>7</v>
      </c>
      <c r="B90" s="51"/>
      <c r="C90" s="101" t="str">
        <f t="shared" si="3"/>
        <v>$72.5 mil</v>
      </c>
      <c r="D90" s="98">
        <f t="shared" si="4"/>
        <v>0.42600081784825639</v>
      </c>
      <c r="E90" s="99">
        <f t="shared" si="5"/>
        <v>0.42600081784825639</v>
      </c>
      <c r="F90" s="98">
        <f t="shared" si="6"/>
        <v>0.4921315800721433</v>
      </c>
      <c r="G90" s="99">
        <f t="shared" si="7"/>
        <v>0.4921315800721433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97</v>
      </c>
      <c r="X90" s="116">
        <v>96</v>
      </c>
      <c r="Y90" s="116">
        <v>99</v>
      </c>
      <c r="Z90" s="116">
        <v>101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536</v>
      </c>
      <c r="X91" s="116">
        <v>594</v>
      </c>
      <c r="Y91" s="116">
        <v>670</v>
      </c>
      <c r="Z91" s="116">
        <v>661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25</v>
      </c>
      <c r="X93" s="116">
        <v>28</v>
      </c>
      <c r="Y93" s="116">
        <v>25</v>
      </c>
      <c r="Z93" s="116">
        <v>32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89</v>
      </c>
      <c r="X94" s="116">
        <v>100</v>
      </c>
      <c r="Y94" s="116">
        <v>107</v>
      </c>
      <c r="Z94" s="116">
        <v>110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17</v>
      </c>
      <c r="X95" s="116">
        <v>13</v>
      </c>
      <c r="Y95" s="116">
        <v>18</v>
      </c>
      <c r="Z95" s="116">
        <v>22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78</v>
      </c>
      <c r="X96" s="116">
        <v>92</v>
      </c>
      <c r="Y96" s="116">
        <v>104</v>
      </c>
      <c r="Z96" s="116">
        <v>111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70</v>
      </c>
      <c r="X97" s="116">
        <v>80</v>
      </c>
      <c r="Y97" s="116">
        <v>86</v>
      </c>
      <c r="Z97" s="116">
        <v>84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52</v>
      </c>
      <c r="X98" s="116">
        <v>54</v>
      </c>
      <c r="Y98" s="116">
        <v>61</v>
      </c>
      <c r="Z98" s="116">
        <v>45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7</v>
      </c>
      <c r="X99" s="116">
        <v>8</v>
      </c>
      <c r="Y99" s="116">
        <v>15</v>
      </c>
      <c r="Z99" s="116">
        <v>10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35</v>
      </c>
      <c r="X100" s="116">
        <v>43</v>
      </c>
      <c r="Y100" s="116">
        <v>45</v>
      </c>
      <c r="Z100" s="116">
        <v>47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512</v>
      </c>
      <c r="X101" s="116">
        <v>582</v>
      </c>
      <c r="Y101" s="116">
        <v>623</v>
      </c>
      <c r="Z101" s="116">
        <v>621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867</v>
      </c>
      <c r="X104" s="116">
        <v>1035</v>
      </c>
      <c r="Y104" s="116">
        <v>1070</v>
      </c>
      <c r="Z104" s="116">
        <v>1161</v>
      </c>
      <c r="AB104" s="113" t="str">
        <f>TEXT(Z104,"###,###")</f>
        <v>1,161</v>
      </c>
      <c r="AD104" s="134">
        <f>Z104/($Z$4)*100</f>
        <v>57.503714710252595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233</v>
      </c>
      <c r="X105" s="116">
        <v>293</v>
      </c>
      <c r="Y105" s="116">
        <v>303</v>
      </c>
      <c r="Z105" s="116">
        <v>316</v>
      </c>
      <c r="AB105" s="113" t="str">
        <f>TEXT(Z105,"###,###")</f>
        <v>316</v>
      </c>
      <c r="AD105" s="134">
        <f>Z105/($Z$4)*100</f>
        <v>15.651312530955918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1100</v>
      </c>
      <c r="X106" s="124">
        <v>1328</v>
      </c>
      <c r="Y106" s="124">
        <v>1373</v>
      </c>
      <c r="Z106" s="124">
        <v>1477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307</v>
      </c>
      <c r="X108" s="116">
        <v>337</v>
      </c>
      <c r="Y108" s="116">
        <v>397</v>
      </c>
      <c r="Z108" s="116">
        <v>373</v>
      </c>
      <c r="AB108" s="113" t="str">
        <f>TEXT(Z108,"###,###")</f>
        <v>373</v>
      </c>
      <c r="AD108" s="134">
        <f>Z108/($Z$4)*100</f>
        <v>18.474492322932146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240</v>
      </c>
      <c r="X109" s="116">
        <v>298</v>
      </c>
      <c r="Y109" s="116">
        <v>290</v>
      </c>
      <c r="Z109" s="116">
        <v>309</v>
      </c>
      <c r="AB109" s="113" t="str">
        <f>TEXT(Z109,"###,###")</f>
        <v>309</v>
      </c>
      <c r="AD109" s="134">
        <f>Z109/($Z$4)*100</f>
        <v>15.304606240713225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166</v>
      </c>
      <c r="X110" s="116">
        <v>219</v>
      </c>
      <c r="Y110" s="116">
        <v>222</v>
      </c>
      <c r="Z110" s="116">
        <v>268</v>
      </c>
      <c r="AB110" s="113" t="str">
        <f>TEXT(Z110,"###,###")</f>
        <v>268</v>
      </c>
      <c r="AD110" s="134">
        <f>Z110/($Z$4)*100</f>
        <v>13.273897969291729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393</v>
      </c>
      <c r="X111" s="116">
        <v>474</v>
      </c>
      <c r="Y111" s="116">
        <v>472</v>
      </c>
      <c r="Z111" s="116">
        <v>521</v>
      </c>
      <c r="AB111" s="113" t="str">
        <f>TEXT(Z111,"###,###")</f>
        <v>521</v>
      </c>
      <c r="AD111" s="134">
        <f>Z111/($Z$4)*100</f>
        <v>25.804853888063402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1521</v>
      </c>
      <c r="X112" s="116">
        <v>1746</v>
      </c>
      <c r="Y112" s="116">
        <v>1951</v>
      </c>
      <c r="Z112" s="116">
        <v>2019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43.68</v>
      </c>
      <c r="W118" s="135">
        <v>47.84</v>
      </c>
      <c r="X118" s="135">
        <v>45.18</v>
      </c>
      <c r="Y118" s="135">
        <v>45.83</v>
      </c>
      <c r="Z118" s="135">
        <v>45.6</v>
      </c>
      <c r="AB118" s="113" t="str">
        <f>TEXT(Z118,"##.0")</f>
        <v>45.6</v>
      </c>
    </row>
    <row r="120" spans="19:32" x14ac:dyDescent="0.25">
      <c r="S120" s="105" t="s">
        <v>104</v>
      </c>
      <c r="T120" s="116"/>
      <c r="U120" s="116"/>
      <c r="V120" s="116">
        <v>710</v>
      </c>
      <c r="W120" s="116">
        <v>666</v>
      </c>
      <c r="X120" s="116">
        <v>740</v>
      </c>
      <c r="Y120" s="116">
        <v>779</v>
      </c>
      <c r="Z120" s="116">
        <v>780</v>
      </c>
      <c r="AB120" s="113" t="str">
        <f>TEXT(Z120,"###,###")</f>
        <v>780</v>
      </c>
    </row>
    <row r="121" spans="19:32" x14ac:dyDescent="0.25">
      <c r="S121" s="105" t="s">
        <v>105</v>
      </c>
      <c r="T121" s="116"/>
      <c r="U121" s="116"/>
      <c r="V121" s="116">
        <v>255</v>
      </c>
      <c r="W121" s="116">
        <v>239</v>
      </c>
      <c r="X121" s="116">
        <v>265</v>
      </c>
      <c r="Y121" s="116">
        <v>324</v>
      </c>
      <c r="Z121" s="116">
        <v>307</v>
      </c>
      <c r="AB121" s="113" t="str">
        <f>TEXT(Z121,"###,###")</f>
        <v>307</v>
      </c>
    </row>
    <row r="122" spans="19:32" x14ac:dyDescent="0.25">
      <c r="S122" s="105" t="s">
        <v>106</v>
      </c>
      <c r="T122" s="116"/>
      <c r="U122" s="116"/>
      <c r="V122" s="116">
        <v>158</v>
      </c>
      <c r="W122" s="116">
        <v>143</v>
      </c>
      <c r="X122" s="116">
        <v>171</v>
      </c>
      <c r="Y122" s="116">
        <v>184</v>
      </c>
      <c r="Z122" s="116">
        <v>197</v>
      </c>
      <c r="AB122" s="113" t="str">
        <f>TEXT(Z122,"###,###")</f>
        <v>197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868</v>
      </c>
      <c r="W124" s="116">
        <v>809</v>
      </c>
      <c r="X124" s="116">
        <v>911</v>
      </c>
      <c r="Y124" s="116">
        <v>963</v>
      </c>
      <c r="Z124" s="116">
        <v>977</v>
      </c>
      <c r="AB124" s="113" t="str">
        <f>TEXT(Z124,"###,###")</f>
        <v>977</v>
      </c>
      <c r="AD124" s="131">
        <f>Z124/$Z$7*100</f>
        <v>76.090342679127716</v>
      </c>
    </row>
    <row r="125" spans="19:32" x14ac:dyDescent="0.25">
      <c r="S125" s="105" t="s">
        <v>108</v>
      </c>
      <c r="T125" s="116"/>
      <c r="U125" s="116"/>
      <c r="V125" s="116">
        <v>413</v>
      </c>
      <c r="W125" s="116">
        <v>382</v>
      </c>
      <c r="X125" s="116">
        <v>436</v>
      </c>
      <c r="Y125" s="116">
        <v>508</v>
      </c>
      <c r="Z125" s="116">
        <v>504</v>
      </c>
      <c r="AB125" s="113" t="str">
        <f>TEXT(Z125,"###,###")</f>
        <v>504</v>
      </c>
      <c r="AD125" s="131">
        <f>Z125/$Z$7*100</f>
        <v>39.252336448598129</v>
      </c>
    </row>
    <row r="127" spans="19:32" x14ac:dyDescent="0.25">
      <c r="S127" s="105" t="s">
        <v>109</v>
      </c>
      <c r="T127" s="116"/>
      <c r="U127" s="116"/>
      <c r="V127" s="116">
        <v>579</v>
      </c>
      <c r="W127" s="116">
        <v>540</v>
      </c>
      <c r="X127" s="116">
        <v>594</v>
      </c>
      <c r="Y127" s="116">
        <v>668</v>
      </c>
      <c r="Z127" s="116">
        <v>660</v>
      </c>
      <c r="AB127" s="113" t="str">
        <f>TEXT(Z127,"###,###")</f>
        <v>660</v>
      </c>
      <c r="AD127" s="131">
        <f>Z127/$Z$7*100</f>
        <v>51.401869158878498</v>
      </c>
    </row>
    <row r="128" spans="19:32" x14ac:dyDescent="0.25">
      <c r="S128" s="105" t="s">
        <v>110</v>
      </c>
      <c r="T128" s="116"/>
      <c r="U128" s="116"/>
      <c r="V128" s="116">
        <v>536</v>
      </c>
      <c r="W128" s="116">
        <v>509</v>
      </c>
      <c r="X128" s="116">
        <v>582</v>
      </c>
      <c r="Y128" s="116">
        <v>622</v>
      </c>
      <c r="Z128" s="116">
        <v>625</v>
      </c>
      <c r="AB128" s="113" t="str">
        <f>TEXT(Z128,"###,###")</f>
        <v>625</v>
      </c>
      <c r="AD128" s="131">
        <f>Z128/$Z$7*100</f>
        <v>48.676012461059194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74544C2-81C9-4A88-A524-CCA871E5F68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47FC6C4E-AEE6-485F-A33C-D9F1321916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CA42FCD6-26F5-4AE3-BF93-07A3150E5B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8946F98C-24D7-4606-95D8-0D782A7DE5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E1A31-0EC5-46DC-9AD0-50DEFAAAE1DD}">
  <sheetPr codeName="Sheet12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Unley</v>
      </c>
      <c r="T1" s="103"/>
      <c r="U1" s="103"/>
      <c r="V1" s="103"/>
      <c r="W1" s="103"/>
      <c r="X1" s="103"/>
      <c r="Y1" s="104" t="str">
        <f>Y3</f>
        <v>10.61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177</v>
      </c>
      <c r="Y3" s="109" t="s">
        <v>257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10.61 Unley,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30462</v>
      </c>
      <c r="W4" s="112">
        <v>30426</v>
      </c>
      <c r="X4" s="112">
        <v>30894</v>
      </c>
      <c r="Y4" s="112">
        <v>31244</v>
      </c>
      <c r="Z4" s="112">
        <v>31606</v>
      </c>
      <c r="AB4" s="113" t="str">
        <f>TEXT(Z4,"###,###")</f>
        <v>31,606</v>
      </c>
      <c r="AD4" s="114">
        <f>Z4/Y4-1</f>
        <v>1.1586224555114599E-2</v>
      </c>
      <c r="AF4" s="114">
        <f>Z4/V4-1</f>
        <v>3.755498654060796E-2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14699</v>
      </c>
      <c r="W5" s="112">
        <v>14515</v>
      </c>
      <c r="X5" s="112">
        <v>14804</v>
      </c>
      <c r="Y5" s="112">
        <v>14991</v>
      </c>
      <c r="Z5" s="112">
        <v>15164</v>
      </c>
      <c r="AB5" s="113" t="str">
        <f>TEXT(Z5,"###,###")</f>
        <v>15,164</v>
      </c>
      <c r="AD5" s="114">
        <f t="shared" ref="AD5:AD9" si="0">Z5/Y5-1</f>
        <v>1.1540257487826056E-2</v>
      </c>
      <c r="AF5" s="114">
        <f t="shared" ref="AF5:AF9" si="1">Z5/V5-1</f>
        <v>3.1634805088781581E-2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15763</v>
      </c>
      <c r="W6" s="112">
        <v>15911</v>
      </c>
      <c r="X6" s="112">
        <v>16090</v>
      </c>
      <c r="Y6" s="112">
        <v>16252</v>
      </c>
      <c r="Z6" s="112">
        <v>16444</v>
      </c>
      <c r="AB6" s="113" t="str">
        <f>TEXT(Z6,"###,###")</f>
        <v>16,444</v>
      </c>
      <c r="AD6" s="114">
        <f t="shared" si="0"/>
        <v>1.1813930593157718E-2</v>
      </c>
      <c r="AF6" s="114">
        <f t="shared" si="1"/>
        <v>4.3202436084501583E-2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21639</v>
      </c>
      <c r="W7" s="112">
        <v>21613</v>
      </c>
      <c r="X7" s="112">
        <v>21670</v>
      </c>
      <c r="Y7" s="112">
        <v>21833</v>
      </c>
      <c r="Z7" s="112">
        <v>21964</v>
      </c>
      <c r="AB7" s="113" t="str">
        <f>TEXT(Z7,"###,###")</f>
        <v>21,964</v>
      </c>
      <c r="AD7" s="114">
        <f t="shared" si="0"/>
        <v>6.0000916044520292E-3</v>
      </c>
      <c r="AF7" s="114">
        <f t="shared" si="1"/>
        <v>1.5019178335412997E-2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31,606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21,964</v>
      </c>
      <c r="P8" s="69"/>
      <c r="S8" s="111" t="s">
        <v>87</v>
      </c>
      <c r="T8" s="112"/>
      <c r="U8" s="112"/>
      <c r="V8" s="112">
        <v>42293</v>
      </c>
      <c r="W8" s="112">
        <v>43822</v>
      </c>
      <c r="X8" s="112">
        <v>44507</v>
      </c>
      <c r="Y8" s="112">
        <v>46051.71</v>
      </c>
      <c r="Z8" s="112">
        <v>48038.28</v>
      </c>
      <c r="AB8" s="113" t="str">
        <f>TEXT(Z8,"$###,###")</f>
        <v>$48,038</v>
      </c>
      <c r="AD8" s="114">
        <f t="shared" si="0"/>
        <v>4.3137811820668448E-2</v>
      </c>
      <c r="AF8" s="114">
        <f t="shared" si="1"/>
        <v>0.13584470243302671</v>
      </c>
    </row>
    <row r="9" spans="1:32" x14ac:dyDescent="0.25">
      <c r="A9" s="32" t="s">
        <v>15</v>
      </c>
      <c r="B9" s="73"/>
      <c r="C9" s="74"/>
      <c r="D9" s="75">
        <f>AD104</f>
        <v>69.483642346389928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48.62502276452377</v>
      </c>
      <c r="P9" s="76" t="s">
        <v>88</v>
      </c>
      <c r="S9" s="111" t="s">
        <v>7</v>
      </c>
      <c r="T9" s="112"/>
      <c r="U9" s="112"/>
      <c r="V9" s="112">
        <v>1507678545</v>
      </c>
      <c r="W9" s="112">
        <v>1543746389</v>
      </c>
      <c r="X9" s="112">
        <v>1585580503</v>
      </c>
      <c r="Y9" s="112">
        <v>1638916008</v>
      </c>
      <c r="Z9" s="112">
        <v>1701001321</v>
      </c>
      <c r="AB9" s="113" t="str">
        <f>TEXT(Z9/1000000,"$#,###.0")&amp;" mil"</f>
        <v>$1,701.0 mil</v>
      </c>
      <c r="AD9" s="114">
        <f t="shared" si="0"/>
        <v>3.7881937022363976E-2</v>
      </c>
      <c r="AF9" s="114">
        <f t="shared" si="1"/>
        <v>0.12822546068664797</v>
      </c>
    </row>
    <row r="10" spans="1:32" x14ac:dyDescent="0.25">
      <c r="A10" s="32" t="s">
        <v>18</v>
      </c>
      <c r="B10" s="73"/>
      <c r="C10" s="74"/>
      <c r="D10" s="75">
        <f>AD105</f>
        <v>22.562171739543125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51.388635949735928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91.57712620651975</v>
      </c>
      <c r="P11" s="76" t="s">
        <v>88</v>
      </c>
      <c r="S11" s="111" t="s">
        <v>30</v>
      </c>
      <c r="T11" s="116"/>
      <c r="U11" s="116"/>
      <c r="V11" s="116">
        <v>26953</v>
      </c>
      <c r="W11" s="116">
        <v>26708</v>
      </c>
      <c r="X11" s="116">
        <v>27146</v>
      </c>
      <c r="Y11" s="116">
        <v>27434</v>
      </c>
      <c r="Z11" s="116">
        <v>27654</v>
      </c>
    </row>
    <row r="12" spans="1:32" ht="28.5" customHeight="1" x14ac:dyDescent="0.25">
      <c r="A12" s="32" t="s">
        <v>20</v>
      </c>
      <c r="B12" s="74"/>
      <c r="C12" s="74"/>
      <c r="D12" s="75">
        <f>AD108</f>
        <v>14.895905840663165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17.993079584775089</v>
      </c>
      <c r="P12" s="76" t="s">
        <v>88</v>
      </c>
      <c r="S12" s="111" t="s">
        <v>31</v>
      </c>
      <c r="T12" s="116"/>
      <c r="U12" s="116"/>
      <c r="V12" s="116">
        <v>3507</v>
      </c>
      <c r="W12" s="116">
        <v>3719</v>
      </c>
      <c r="X12" s="116">
        <v>3748</v>
      </c>
      <c r="Y12" s="116">
        <v>3809</v>
      </c>
      <c r="Z12" s="116">
        <v>3956</v>
      </c>
    </row>
    <row r="13" spans="1:32" ht="15" customHeight="1" x14ac:dyDescent="0.25">
      <c r="A13" s="32" t="s">
        <v>21</v>
      </c>
      <c r="B13" s="74"/>
      <c r="C13" s="74"/>
      <c r="D13" s="75">
        <f>AD109</f>
        <v>12.934252989938619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42.4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21.527558058596469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17.182662538699692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42.691261152945643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82.817337461300312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240</v>
      </c>
      <c r="Z15" s="116">
        <v>274</v>
      </c>
      <c r="AB15" s="121">
        <f t="shared" ref="AB15:AB34" si="2">IF(Z15="np",0,Z15/$Z$34)</f>
        <v>8.6695143173548487E-3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271</v>
      </c>
      <c r="Z16" s="116">
        <v>296</v>
      </c>
      <c r="AB16" s="121">
        <f t="shared" si="2"/>
        <v>9.3656067077993992E-3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1278</v>
      </c>
      <c r="Z17" s="116">
        <v>1232</v>
      </c>
      <c r="AB17" s="121">
        <f t="shared" si="2"/>
        <v>3.8981173864894796E-2</v>
      </c>
    </row>
    <row r="18" spans="1:28" x14ac:dyDescent="0.25">
      <c r="A18" s="65" t="str">
        <f>$S$1&amp;" ("&amp;$V$2&amp;" to "&amp;$Z$2&amp;")"</f>
        <v>Unley (2014-15 to 2018-19)</v>
      </c>
      <c r="B18" s="65"/>
      <c r="C18" s="65"/>
      <c r="D18" s="65"/>
      <c r="E18" s="65"/>
      <c r="F18" s="65"/>
      <c r="G18" s="65" t="str">
        <f>$S$1&amp;" ("&amp;$V$2&amp;" to "&amp;$Z$2&amp;")"</f>
        <v>Unley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229</v>
      </c>
      <c r="Z18" s="116">
        <v>232</v>
      </c>
      <c r="AB18" s="121">
        <f t="shared" si="2"/>
        <v>7.340610662869799E-3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1182</v>
      </c>
      <c r="Z19" s="116">
        <v>1184</v>
      </c>
      <c r="AB19" s="121">
        <f t="shared" si="2"/>
        <v>3.7462426831197597E-2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832</v>
      </c>
      <c r="Z20" s="116">
        <v>862</v>
      </c>
      <c r="AB20" s="121">
        <f t="shared" si="2"/>
        <v>2.7274165480145548E-2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2219</v>
      </c>
      <c r="Z21" s="116">
        <v>2183</v>
      </c>
      <c r="AB21" s="121">
        <f t="shared" si="2"/>
        <v>6.9071349470020568E-2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2407</v>
      </c>
      <c r="Z22" s="116">
        <v>2495</v>
      </c>
      <c r="AB22" s="121">
        <f t="shared" si="2"/>
        <v>7.894320518905236E-2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594</v>
      </c>
      <c r="Z23" s="116">
        <v>644</v>
      </c>
      <c r="AB23" s="121">
        <f t="shared" si="2"/>
        <v>2.0376522702104098E-2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545</v>
      </c>
      <c r="Z24" s="116">
        <v>633</v>
      </c>
      <c r="AB24" s="121">
        <f t="shared" si="2"/>
        <v>2.0028476506881821E-2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1164</v>
      </c>
      <c r="Z25" s="116">
        <v>1176</v>
      </c>
      <c r="AB25" s="121">
        <f t="shared" si="2"/>
        <v>3.7209302325581395E-2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587</v>
      </c>
      <c r="Z26" s="116">
        <v>582</v>
      </c>
      <c r="AB26" s="121">
        <f t="shared" si="2"/>
        <v>1.8414807783578548E-2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3314</v>
      </c>
      <c r="Z27" s="116">
        <v>3555</v>
      </c>
      <c r="AB27" s="121">
        <f t="shared" si="2"/>
        <v>0.11248220218319886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2276</v>
      </c>
      <c r="Z28" s="116">
        <v>2307</v>
      </c>
      <c r="AB28" s="121">
        <f t="shared" si="2"/>
        <v>7.2994779307071669E-2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2113</v>
      </c>
      <c r="Z29" s="116">
        <v>2272</v>
      </c>
      <c r="AB29" s="121">
        <f t="shared" si="2"/>
        <v>7.1887359595000797E-2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3790</v>
      </c>
      <c r="Z30" s="116">
        <v>3674</v>
      </c>
      <c r="AB30" s="121">
        <f t="shared" si="2"/>
        <v>0.11624742920423983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4939</v>
      </c>
      <c r="Z31" s="116">
        <v>4988</v>
      </c>
      <c r="AB31" s="121">
        <f t="shared" si="2"/>
        <v>0.15782312925170067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732</v>
      </c>
      <c r="Z32" s="116">
        <v>767</v>
      </c>
      <c r="AB32" s="121">
        <f t="shared" si="2"/>
        <v>2.4268311975953173E-2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902</v>
      </c>
      <c r="Z33" s="116">
        <v>928</v>
      </c>
      <c r="AB33" s="121">
        <f t="shared" si="2"/>
        <v>2.9362442651479196E-2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31244</v>
      </c>
      <c r="Z34" s="124">
        <v>31605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18190</v>
      </c>
      <c r="AB37" s="136">
        <f>Z37/Z40*100</f>
        <v>82.817337461300312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3774</v>
      </c>
      <c r="AB38" s="136">
        <f>Z38/Z40*100</f>
        <v>17.182662538699692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21964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6</v>
      </c>
      <c r="X44" s="116">
        <v>13</v>
      </c>
      <c r="Y44" s="116">
        <v>9</v>
      </c>
      <c r="Z44" s="116">
        <v>11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162</v>
      </c>
      <c r="X45" s="116">
        <v>137</v>
      </c>
      <c r="Y45" s="116">
        <v>150</v>
      </c>
      <c r="Z45" s="116">
        <v>169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691</v>
      </c>
      <c r="X46" s="116">
        <v>752</v>
      </c>
      <c r="Y46" s="116">
        <v>756</v>
      </c>
      <c r="Z46" s="116">
        <v>692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1229</v>
      </c>
      <c r="X47" s="116">
        <v>1299</v>
      </c>
      <c r="Y47" s="116">
        <v>1352</v>
      </c>
      <c r="Z47" s="116">
        <v>1445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1800</v>
      </c>
      <c r="X48" s="116">
        <v>1840</v>
      </c>
      <c r="Y48" s="116">
        <v>1803</v>
      </c>
      <c r="Z48" s="116">
        <v>1857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Unley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1630</v>
      </c>
      <c r="X49" s="116">
        <v>1674</v>
      </c>
      <c r="Y49" s="116">
        <v>1635</v>
      </c>
      <c r="Z49" s="116">
        <v>1654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1479</v>
      </c>
      <c r="X50" s="116">
        <v>1514</v>
      </c>
      <c r="Y50" s="116">
        <v>1588</v>
      </c>
      <c r="Z50" s="116">
        <v>1629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1444</v>
      </c>
      <c r="X51" s="116">
        <v>1473</v>
      </c>
      <c r="Y51" s="116">
        <v>1554</v>
      </c>
      <c r="Z51" s="116">
        <v>1597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1457</v>
      </c>
      <c r="X52" s="116">
        <v>1440</v>
      </c>
      <c r="Y52" s="116">
        <v>1445</v>
      </c>
      <c r="Z52" s="116">
        <v>1376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1354</v>
      </c>
      <c r="X53" s="116">
        <v>1354</v>
      </c>
      <c r="Y53" s="116">
        <v>1374</v>
      </c>
      <c r="Z53" s="116">
        <v>1335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1135</v>
      </c>
      <c r="X54" s="116">
        <v>1147</v>
      </c>
      <c r="Y54" s="116">
        <v>1144</v>
      </c>
      <c r="Z54" s="116">
        <v>1202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1027</v>
      </c>
      <c r="X55" s="116">
        <v>973</v>
      </c>
      <c r="Y55" s="116">
        <v>970</v>
      </c>
      <c r="Z55" s="116">
        <v>971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630</v>
      </c>
      <c r="X56" s="116">
        <v>653</v>
      </c>
      <c r="Y56" s="116">
        <v>667</v>
      </c>
      <c r="Z56" s="116">
        <v>635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269</v>
      </c>
      <c r="X57" s="116">
        <v>304</v>
      </c>
      <c r="Y57" s="116">
        <v>331</v>
      </c>
      <c r="Z57" s="116">
        <v>363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104</v>
      </c>
      <c r="X58" s="116">
        <v>119</v>
      </c>
      <c r="Y58" s="116">
        <v>117</v>
      </c>
      <c r="Z58" s="116">
        <v>115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53</v>
      </c>
      <c r="X59" s="116">
        <v>59</v>
      </c>
      <c r="Y59" s="116">
        <v>63</v>
      </c>
      <c r="Z59" s="116">
        <v>68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39</v>
      </c>
      <c r="X60" s="116">
        <v>53</v>
      </c>
      <c r="Y60" s="116">
        <v>38</v>
      </c>
      <c r="Z60" s="116">
        <v>44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14515</v>
      </c>
      <c r="X61" s="116">
        <v>14804</v>
      </c>
      <c r="Y61" s="116">
        <v>14991</v>
      </c>
      <c r="Z61" s="116">
        <v>15163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10</v>
      </c>
      <c r="X63" s="116">
        <v>16</v>
      </c>
      <c r="Y63" s="116">
        <v>12</v>
      </c>
      <c r="Z63" s="116">
        <v>20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Unley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229</v>
      </c>
      <c r="X64" s="116">
        <v>248</v>
      </c>
      <c r="Y64" s="116">
        <v>252</v>
      </c>
      <c r="Z64" s="116">
        <v>245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902</v>
      </c>
      <c r="X65" s="116">
        <v>997</v>
      </c>
      <c r="Y65" s="116">
        <v>898</v>
      </c>
      <c r="Z65" s="116">
        <v>873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1702</v>
      </c>
      <c r="X66" s="116">
        <v>1655</v>
      </c>
      <c r="Y66" s="116">
        <v>1671</v>
      </c>
      <c r="Z66" s="116">
        <v>1717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2044</v>
      </c>
      <c r="X67" s="116">
        <v>2029</v>
      </c>
      <c r="Y67" s="116">
        <v>2103</v>
      </c>
      <c r="Z67" s="116">
        <v>2142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1700</v>
      </c>
      <c r="X68" s="116">
        <v>1738</v>
      </c>
      <c r="Y68" s="116">
        <v>1802</v>
      </c>
      <c r="Z68" s="116">
        <v>1767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1489</v>
      </c>
      <c r="X69" s="116">
        <v>1550</v>
      </c>
      <c r="Y69" s="116">
        <v>1525</v>
      </c>
      <c r="Z69" s="116">
        <v>1602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1522</v>
      </c>
      <c r="X70" s="116">
        <v>1516</v>
      </c>
      <c r="Y70" s="116">
        <v>1582</v>
      </c>
      <c r="Z70" s="116">
        <v>1629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1483</v>
      </c>
      <c r="X71" s="116">
        <v>1521</v>
      </c>
      <c r="Y71" s="116">
        <v>1521</v>
      </c>
      <c r="Z71" s="116">
        <v>1568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1503</v>
      </c>
      <c r="X72" s="116">
        <v>1506</v>
      </c>
      <c r="Y72" s="116">
        <v>1470</v>
      </c>
      <c r="Z72" s="116">
        <v>1431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1407</v>
      </c>
      <c r="X73" s="116">
        <v>1373</v>
      </c>
      <c r="Y73" s="116">
        <v>1373</v>
      </c>
      <c r="Z73" s="116">
        <v>1381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1046</v>
      </c>
      <c r="X74" s="116">
        <v>1025</v>
      </c>
      <c r="Y74" s="116">
        <v>1041</v>
      </c>
      <c r="Z74" s="116">
        <v>1054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513</v>
      </c>
      <c r="X75" s="116">
        <v>551</v>
      </c>
      <c r="Y75" s="116">
        <v>551</v>
      </c>
      <c r="Z75" s="116">
        <v>596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158</v>
      </c>
      <c r="X76" s="116">
        <v>189</v>
      </c>
      <c r="Y76" s="116">
        <v>245</v>
      </c>
      <c r="Z76" s="116">
        <v>231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83</v>
      </c>
      <c r="X77" s="116">
        <v>80</v>
      </c>
      <c r="Y77" s="116">
        <v>89</v>
      </c>
      <c r="Z77" s="116">
        <v>88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41</v>
      </c>
      <c r="X78" s="116">
        <v>34</v>
      </c>
      <c r="Y78" s="116">
        <v>42</v>
      </c>
      <c r="Z78" s="116">
        <v>50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67</v>
      </c>
      <c r="X79" s="116">
        <v>62</v>
      </c>
      <c r="Y79" s="116">
        <v>55</v>
      </c>
      <c r="Z79" s="116">
        <v>48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15911</v>
      </c>
      <c r="X80" s="116">
        <v>16090</v>
      </c>
      <c r="Y80" s="116">
        <v>16252</v>
      </c>
      <c r="Z80" s="116">
        <v>16439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Unley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1609</v>
      </c>
      <c r="X83" s="116">
        <v>1646</v>
      </c>
      <c r="Y83" s="116">
        <v>1706</v>
      </c>
      <c r="Z83" s="116">
        <v>1696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2997</v>
      </c>
      <c r="X84" s="116">
        <v>2997</v>
      </c>
      <c r="Y84" s="116">
        <v>3038</v>
      </c>
      <c r="Z84" s="116">
        <v>3110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31,606</v>
      </c>
      <c r="D85" s="98">
        <f t="shared" ref="D85:D90" si="4">AD4</f>
        <v>1.1586224555114599E-2</v>
      </c>
      <c r="E85" s="99">
        <f t="shared" ref="E85:E90" si="5">AD4</f>
        <v>1.1586224555114599E-2</v>
      </c>
      <c r="F85" s="98">
        <f t="shared" ref="F85:F90" si="6">AF4</f>
        <v>3.755498654060796E-2</v>
      </c>
      <c r="G85" s="99">
        <f t="shared" ref="G85:G90" si="7">AF4</f>
        <v>3.755498654060796E-2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876</v>
      </c>
      <c r="X85" s="116">
        <v>885</v>
      </c>
      <c r="Y85" s="116">
        <v>893</v>
      </c>
      <c r="Z85" s="116">
        <v>875</v>
      </c>
    </row>
    <row r="86" spans="1:30" ht="15" customHeight="1" x14ac:dyDescent="0.25">
      <c r="A86" s="100" t="s">
        <v>4</v>
      </c>
      <c r="B86" s="51"/>
      <c r="C86" s="101" t="str">
        <f t="shared" si="3"/>
        <v>15,164</v>
      </c>
      <c r="D86" s="98">
        <f t="shared" si="4"/>
        <v>1.1540257487826056E-2</v>
      </c>
      <c r="E86" s="99">
        <f t="shared" si="5"/>
        <v>1.1540257487826056E-2</v>
      </c>
      <c r="F86" s="98">
        <f t="shared" si="6"/>
        <v>3.1634805088781581E-2</v>
      </c>
      <c r="G86" s="99">
        <f t="shared" si="7"/>
        <v>3.1634805088781581E-2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619</v>
      </c>
      <c r="X86" s="116">
        <v>678</v>
      </c>
      <c r="Y86" s="116">
        <v>670</v>
      </c>
      <c r="Z86" s="116">
        <v>647</v>
      </c>
    </row>
    <row r="87" spans="1:30" ht="15" customHeight="1" x14ac:dyDescent="0.25">
      <c r="A87" s="100" t="s">
        <v>5</v>
      </c>
      <c r="B87" s="51"/>
      <c r="C87" s="101" t="str">
        <f t="shared" si="3"/>
        <v>16,444</v>
      </c>
      <c r="D87" s="98">
        <f t="shared" si="4"/>
        <v>1.1813930593157718E-2</v>
      </c>
      <c r="E87" s="99">
        <f t="shared" si="5"/>
        <v>1.1813930593157718E-2</v>
      </c>
      <c r="F87" s="98">
        <f t="shared" si="6"/>
        <v>4.3202436084501583E-2</v>
      </c>
      <c r="G87" s="99">
        <f t="shared" si="7"/>
        <v>4.3202436084501583E-2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669</v>
      </c>
      <c r="X87" s="116">
        <v>702</v>
      </c>
      <c r="Y87" s="116">
        <v>710</v>
      </c>
      <c r="Z87" s="116">
        <v>697</v>
      </c>
    </row>
    <row r="88" spans="1:30" ht="15" customHeight="1" x14ac:dyDescent="0.25">
      <c r="A88" s="51" t="s">
        <v>6</v>
      </c>
      <c r="B88" s="51"/>
      <c r="C88" s="101" t="str">
        <f t="shared" si="3"/>
        <v>21,964</v>
      </c>
      <c r="D88" s="98">
        <f t="shared" si="4"/>
        <v>6.0000916044520292E-3</v>
      </c>
      <c r="E88" s="99">
        <f t="shared" si="5"/>
        <v>6.0000916044520292E-3</v>
      </c>
      <c r="F88" s="98">
        <f t="shared" si="6"/>
        <v>1.5019178335412997E-2</v>
      </c>
      <c r="G88" s="99">
        <f t="shared" si="7"/>
        <v>1.5019178335412997E-2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608</v>
      </c>
      <c r="X88" s="116">
        <v>621</v>
      </c>
      <c r="Y88" s="116">
        <v>636</v>
      </c>
      <c r="Z88" s="116">
        <v>654</v>
      </c>
    </row>
    <row r="89" spans="1:30" ht="15" customHeight="1" x14ac:dyDescent="0.25">
      <c r="A89" s="51" t="s">
        <v>102</v>
      </c>
      <c r="B89" s="51"/>
      <c r="C89" s="101" t="str">
        <f t="shared" si="3"/>
        <v>$48,038</v>
      </c>
      <c r="D89" s="98">
        <f t="shared" si="4"/>
        <v>4.3137811820668448E-2</v>
      </c>
      <c r="E89" s="99">
        <f t="shared" si="5"/>
        <v>4.3137811820668448E-2</v>
      </c>
      <c r="F89" s="98">
        <f t="shared" si="6"/>
        <v>0.13584470243302671</v>
      </c>
      <c r="G89" s="99">
        <f t="shared" si="7"/>
        <v>0.13584470243302671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225</v>
      </c>
      <c r="X89" s="116">
        <v>235</v>
      </c>
      <c r="Y89" s="116">
        <v>238</v>
      </c>
      <c r="Z89" s="116">
        <v>253</v>
      </c>
    </row>
    <row r="90" spans="1:30" ht="15" customHeight="1" x14ac:dyDescent="0.25">
      <c r="A90" s="51" t="s">
        <v>7</v>
      </c>
      <c r="B90" s="51"/>
      <c r="C90" s="101" t="str">
        <f t="shared" si="3"/>
        <v>$1,701.0 mil</v>
      </c>
      <c r="D90" s="98">
        <f t="shared" si="4"/>
        <v>3.7881937022363976E-2</v>
      </c>
      <c r="E90" s="99">
        <f t="shared" si="5"/>
        <v>3.7881937022363976E-2</v>
      </c>
      <c r="F90" s="98">
        <f t="shared" si="6"/>
        <v>0.12822546068664797</v>
      </c>
      <c r="G90" s="99">
        <f t="shared" si="7"/>
        <v>0.12822546068664797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548</v>
      </c>
      <c r="X90" s="116">
        <v>540</v>
      </c>
      <c r="Y90" s="116">
        <v>597</v>
      </c>
      <c r="Z90" s="116">
        <v>650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10514</v>
      </c>
      <c r="X91" s="116">
        <v>10583</v>
      </c>
      <c r="Y91" s="116">
        <v>10670</v>
      </c>
      <c r="Z91" s="116">
        <v>10680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1027</v>
      </c>
      <c r="X93" s="116">
        <v>1065</v>
      </c>
      <c r="Y93" s="116">
        <v>1097</v>
      </c>
      <c r="Z93" s="116">
        <v>1089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3564</v>
      </c>
      <c r="X94" s="116">
        <v>3618</v>
      </c>
      <c r="Y94" s="116">
        <v>3706</v>
      </c>
      <c r="Z94" s="116">
        <v>3808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250</v>
      </c>
      <c r="X95" s="116">
        <v>254</v>
      </c>
      <c r="Y95" s="116">
        <v>291</v>
      </c>
      <c r="Z95" s="116">
        <v>275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1129</v>
      </c>
      <c r="X96" s="116">
        <v>1151</v>
      </c>
      <c r="Y96" s="116">
        <v>1207</v>
      </c>
      <c r="Z96" s="116">
        <v>1216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1836</v>
      </c>
      <c r="X97" s="116">
        <v>1912</v>
      </c>
      <c r="Y97" s="116">
        <v>1854</v>
      </c>
      <c r="Z97" s="116">
        <v>1880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934</v>
      </c>
      <c r="X98" s="116">
        <v>912</v>
      </c>
      <c r="Y98" s="116">
        <v>899</v>
      </c>
      <c r="Z98" s="116">
        <v>874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37</v>
      </c>
      <c r="X99" s="116">
        <v>35</v>
      </c>
      <c r="Y99" s="116">
        <v>30</v>
      </c>
      <c r="Z99" s="116">
        <v>27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226</v>
      </c>
      <c r="X100" s="116">
        <v>259</v>
      </c>
      <c r="Y100" s="116">
        <v>257</v>
      </c>
      <c r="Z100" s="116">
        <v>288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11099</v>
      </c>
      <c r="X101" s="116">
        <v>11087</v>
      </c>
      <c r="Y101" s="116">
        <v>11162</v>
      </c>
      <c r="Z101" s="116">
        <v>11284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20245</v>
      </c>
      <c r="X104" s="116">
        <v>21390</v>
      </c>
      <c r="Y104" s="116">
        <v>21460</v>
      </c>
      <c r="Z104" s="116">
        <v>21961</v>
      </c>
      <c r="AB104" s="113" t="str">
        <f>TEXT(Z104,"###,###")</f>
        <v>21,961</v>
      </c>
      <c r="AD104" s="134">
        <f>Z104/($Z$4)*100</f>
        <v>69.483642346389928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7186</v>
      </c>
      <c r="X105" s="116">
        <v>7093</v>
      </c>
      <c r="Y105" s="116">
        <v>7215</v>
      </c>
      <c r="Z105" s="116">
        <v>7131</v>
      </c>
      <c r="AB105" s="113" t="str">
        <f>TEXT(Z105,"###,###")</f>
        <v>7,131</v>
      </c>
      <c r="AD105" s="134">
        <f>Z105/($Z$4)*100</f>
        <v>22.562171739543125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27431</v>
      </c>
      <c r="X106" s="124">
        <v>28483</v>
      </c>
      <c r="Y106" s="124">
        <v>28675</v>
      </c>
      <c r="Z106" s="124">
        <v>29092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4129</v>
      </c>
      <c r="X108" s="116">
        <v>4587</v>
      </c>
      <c r="Y108" s="116">
        <v>5230</v>
      </c>
      <c r="Z108" s="116">
        <v>4708</v>
      </c>
      <c r="AB108" s="113" t="str">
        <f>TEXT(Z108,"###,###")</f>
        <v>4,708</v>
      </c>
      <c r="AD108" s="134">
        <f>Z108/($Z$4)*100</f>
        <v>14.895905840663165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4045</v>
      </c>
      <c r="X109" s="116">
        <v>4365</v>
      </c>
      <c r="Y109" s="116">
        <v>4189</v>
      </c>
      <c r="Z109" s="116">
        <v>4088</v>
      </c>
      <c r="AB109" s="113" t="str">
        <f>TEXT(Z109,"###,###")</f>
        <v>4,088</v>
      </c>
      <c r="AD109" s="134">
        <f>Z109/($Z$4)*100</f>
        <v>12.934252989938619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6372</v>
      </c>
      <c r="X110" s="116">
        <v>6475</v>
      </c>
      <c r="Y110" s="116">
        <v>6359</v>
      </c>
      <c r="Z110" s="116">
        <v>6804</v>
      </c>
      <c r="AB110" s="113" t="str">
        <f>TEXT(Z110,"###,###")</f>
        <v>6,804</v>
      </c>
      <c r="AD110" s="134">
        <f>Z110/($Z$4)*100</f>
        <v>21.527558058596469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12882</v>
      </c>
      <c r="X111" s="116">
        <v>13056</v>
      </c>
      <c r="Y111" s="116">
        <v>12892</v>
      </c>
      <c r="Z111" s="116">
        <v>13493</v>
      </c>
      <c r="AB111" s="113" t="str">
        <f>TEXT(Z111,"###,###")</f>
        <v>13,493</v>
      </c>
      <c r="AD111" s="134">
        <f>Z111/($Z$4)*100</f>
        <v>42.691261152945643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30426</v>
      </c>
      <c r="X112" s="116">
        <v>30894</v>
      </c>
      <c r="Y112" s="116">
        <v>31244</v>
      </c>
      <c r="Z112" s="116">
        <v>31607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43.1</v>
      </c>
      <c r="W118" s="135">
        <v>41.38</v>
      </c>
      <c r="X118" s="135">
        <v>42.44</v>
      </c>
      <c r="Y118" s="135">
        <v>42.45</v>
      </c>
      <c r="Z118" s="135">
        <v>42.44</v>
      </c>
      <c r="AB118" s="113" t="str">
        <f>TEXT(Z118,"##.0")</f>
        <v>42.4</v>
      </c>
    </row>
    <row r="120" spans="19:32" x14ac:dyDescent="0.25">
      <c r="S120" s="105" t="s">
        <v>104</v>
      </c>
      <c r="T120" s="116"/>
      <c r="U120" s="116"/>
      <c r="V120" s="116">
        <v>18130</v>
      </c>
      <c r="W120" s="116">
        <v>17895</v>
      </c>
      <c r="X120" s="116">
        <v>17922</v>
      </c>
      <c r="Y120" s="116">
        <v>18023</v>
      </c>
      <c r="Z120" s="116">
        <v>18011</v>
      </c>
      <c r="AB120" s="113" t="str">
        <f>TEXT(Z120,"###,###")</f>
        <v>18,011</v>
      </c>
    </row>
    <row r="121" spans="19:32" x14ac:dyDescent="0.25">
      <c r="S121" s="105" t="s">
        <v>105</v>
      </c>
      <c r="T121" s="116"/>
      <c r="U121" s="116"/>
      <c r="V121" s="116">
        <v>1701</v>
      </c>
      <c r="W121" s="116">
        <v>1802</v>
      </c>
      <c r="X121" s="116">
        <v>1838</v>
      </c>
      <c r="Y121" s="116">
        <v>1814</v>
      </c>
      <c r="Z121" s="116">
        <v>1849</v>
      </c>
      <c r="AB121" s="113" t="str">
        <f>TEXT(Z121,"###,###")</f>
        <v>1,849</v>
      </c>
    </row>
    <row r="122" spans="19:32" x14ac:dyDescent="0.25">
      <c r="S122" s="105" t="s">
        <v>106</v>
      </c>
      <c r="T122" s="116"/>
      <c r="U122" s="116"/>
      <c r="V122" s="116">
        <v>1809</v>
      </c>
      <c r="W122" s="116">
        <v>1912</v>
      </c>
      <c r="X122" s="116">
        <v>1910</v>
      </c>
      <c r="Y122" s="116">
        <v>1991</v>
      </c>
      <c r="Z122" s="116">
        <v>2103</v>
      </c>
      <c r="AB122" s="113" t="str">
        <f>TEXT(Z122,"###,###")</f>
        <v>2,103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19939</v>
      </c>
      <c r="W124" s="116">
        <v>19807</v>
      </c>
      <c r="X124" s="116">
        <v>19832</v>
      </c>
      <c r="Y124" s="116">
        <v>20014</v>
      </c>
      <c r="Z124" s="116">
        <v>20114</v>
      </c>
      <c r="AB124" s="113" t="str">
        <f>TEXT(Z124,"###,###")</f>
        <v>20,114</v>
      </c>
      <c r="AD124" s="131">
        <f>Z124/$Z$7*100</f>
        <v>91.57712620651975</v>
      </c>
    </row>
    <row r="125" spans="19:32" x14ac:dyDescent="0.25">
      <c r="S125" s="105" t="s">
        <v>108</v>
      </c>
      <c r="T125" s="116"/>
      <c r="U125" s="116"/>
      <c r="V125" s="116">
        <v>3510</v>
      </c>
      <c r="W125" s="116">
        <v>3714</v>
      </c>
      <c r="X125" s="116">
        <v>3748</v>
      </c>
      <c r="Y125" s="116">
        <v>3805</v>
      </c>
      <c r="Z125" s="116">
        <v>3952</v>
      </c>
      <c r="AB125" s="113" t="str">
        <f>TEXT(Z125,"###,###")</f>
        <v>3,952</v>
      </c>
      <c r="AD125" s="131">
        <f>Z125/$Z$7*100</f>
        <v>17.993079584775089</v>
      </c>
    </row>
    <row r="127" spans="19:32" x14ac:dyDescent="0.25">
      <c r="S127" s="105" t="s">
        <v>109</v>
      </c>
      <c r="T127" s="116"/>
      <c r="U127" s="116"/>
      <c r="V127" s="116">
        <v>10626</v>
      </c>
      <c r="W127" s="116">
        <v>10514</v>
      </c>
      <c r="X127" s="116">
        <v>10583</v>
      </c>
      <c r="Y127" s="116">
        <v>10670</v>
      </c>
      <c r="Z127" s="116">
        <v>10680</v>
      </c>
      <c r="AB127" s="113" t="str">
        <f>TEXT(Z127,"###,###")</f>
        <v>10,680</v>
      </c>
      <c r="AD127" s="131">
        <f>Z127/$Z$7*100</f>
        <v>48.62502276452377</v>
      </c>
    </row>
    <row r="128" spans="19:32" x14ac:dyDescent="0.25">
      <c r="S128" s="105" t="s">
        <v>110</v>
      </c>
      <c r="T128" s="116"/>
      <c r="U128" s="116"/>
      <c r="V128" s="116">
        <v>11013</v>
      </c>
      <c r="W128" s="116">
        <v>11099</v>
      </c>
      <c r="X128" s="116">
        <v>11087</v>
      </c>
      <c r="Y128" s="116">
        <v>11162</v>
      </c>
      <c r="Z128" s="116">
        <v>11287</v>
      </c>
      <c r="AB128" s="113" t="str">
        <f>TEXT(Z128,"###,###")</f>
        <v>11,287</v>
      </c>
      <c r="AD128" s="131">
        <f>Z128/$Z$7*100</f>
        <v>51.388635949735928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5778BA7-E08B-4EAD-8745-B8FFE195C4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50D46715-B6B0-4BA5-ACA4-B4F612433A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B31EE797-5310-40EE-B588-73FAA76628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A79CD1A0-C855-40F4-A5B7-BC94E1269D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8A97C-6CD5-48E7-BE3B-D6C90EA42D99}">
  <sheetPr codeName="Sheet12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Victor Harbor</v>
      </c>
      <c r="T1" s="103"/>
      <c r="U1" s="103"/>
      <c r="V1" s="103"/>
      <c r="W1" s="103"/>
      <c r="X1" s="103"/>
      <c r="Y1" s="104" t="str">
        <f>Y3</f>
        <v>10.62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178</v>
      </c>
      <c r="Y3" s="109" t="s">
        <v>258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10.62 Victor Harbor,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7851</v>
      </c>
      <c r="W4" s="112">
        <v>7527</v>
      </c>
      <c r="X4" s="112">
        <v>7869</v>
      </c>
      <c r="Y4" s="112">
        <v>8160</v>
      </c>
      <c r="Z4" s="112">
        <v>8364</v>
      </c>
      <c r="AB4" s="113" t="str">
        <f>TEXT(Z4,"###,###")</f>
        <v>8,364</v>
      </c>
      <c r="AD4" s="114">
        <f>Z4/Y4-1</f>
        <v>2.4999999999999911E-2</v>
      </c>
      <c r="AF4" s="114">
        <f>Z4/V4-1</f>
        <v>6.5341994650363056E-2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3825</v>
      </c>
      <c r="W5" s="112">
        <v>3724</v>
      </c>
      <c r="X5" s="112">
        <v>3961</v>
      </c>
      <c r="Y5" s="112">
        <v>4029</v>
      </c>
      <c r="Z5" s="112">
        <v>4108</v>
      </c>
      <c r="AB5" s="113" t="str">
        <f>TEXT(Z5,"###,###")</f>
        <v>4,108</v>
      </c>
      <c r="AD5" s="114">
        <f t="shared" ref="AD5:AD9" si="0">Z5/Y5-1</f>
        <v>1.9607843137254832E-2</v>
      </c>
      <c r="AF5" s="114">
        <f t="shared" ref="AF5:AF9" si="1">Z5/V5-1</f>
        <v>7.3986928104575078E-2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4027</v>
      </c>
      <c r="W6" s="112">
        <v>3803</v>
      </c>
      <c r="X6" s="112">
        <v>3908</v>
      </c>
      <c r="Y6" s="112">
        <v>4133</v>
      </c>
      <c r="Z6" s="112">
        <v>4264</v>
      </c>
      <c r="AB6" s="113" t="str">
        <f>TEXT(Z6,"###,###")</f>
        <v>4,264</v>
      </c>
      <c r="AD6" s="114">
        <f t="shared" si="0"/>
        <v>3.169610452455851E-2</v>
      </c>
      <c r="AF6" s="114">
        <f t="shared" si="1"/>
        <v>5.8852743978147437E-2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5713</v>
      </c>
      <c r="W7" s="112">
        <v>5706</v>
      </c>
      <c r="X7" s="112">
        <v>5897</v>
      </c>
      <c r="Y7" s="112">
        <v>6082</v>
      </c>
      <c r="Z7" s="112">
        <v>6149</v>
      </c>
      <c r="AB7" s="113" t="str">
        <f>TEXT(Z7,"###,###")</f>
        <v>6,149</v>
      </c>
      <c r="AD7" s="114">
        <f t="shared" si="0"/>
        <v>1.1016113120684068E-2</v>
      </c>
      <c r="AF7" s="114">
        <f t="shared" si="1"/>
        <v>7.6317171363556868E-2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8,364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6,149</v>
      </c>
      <c r="P8" s="69"/>
      <c r="S8" s="111" t="s">
        <v>87</v>
      </c>
      <c r="T8" s="112"/>
      <c r="U8" s="112"/>
      <c r="V8" s="112">
        <v>26730.28</v>
      </c>
      <c r="W8" s="112">
        <v>30631</v>
      </c>
      <c r="X8" s="112">
        <v>31434.78</v>
      </c>
      <c r="Y8" s="112">
        <v>33271</v>
      </c>
      <c r="Z8" s="112">
        <v>32718</v>
      </c>
      <c r="AB8" s="113" t="str">
        <f>TEXT(Z8,"$###,###")</f>
        <v>$32,718</v>
      </c>
      <c r="AD8" s="114">
        <f t="shared" si="0"/>
        <v>-1.6621081422259598E-2</v>
      </c>
      <c r="AF8" s="114">
        <f t="shared" si="1"/>
        <v>0.22400513574867165</v>
      </c>
    </row>
    <row r="9" spans="1:32" x14ac:dyDescent="0.25">
      <c r="A9" s="32" t="s">
        <v>15</v>
      </c>
      <c r="B9" s="73"/>
      <c r="C9" s="74"/>
      <c r="D9" s="75">
        <f>AD104</f>
        <v>72.716403634624584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49.845503333875428</v>
      </c>
      <c r="P9" s="76" t="s">
        <v>88</v>
      </c>
      <c r="S9" s="111" t="s">
        <v>7</v>
      </c>
      <c r="T9" s="112"/>
      <c r="U9" s="112"/>
      <c r="V9" s="112">
        <v>232221386</v>
      </c>
      <c r="W9" s="112">
        <v>232594355</v>
      </c>
      <c r="X9" s="112">
        <v>239477910</v>
      </c>
      <c r="Y9" s="112">
        <v>254704157</v>
      </c>
      <c r="Z9" s="112">
        <v>267141568</v>
      </c>
      <c r="AB9" s="113" t="str">
        <f>TEXT(Z9/1000000,"$#,###.0")&amp;" mil"</f>
        <v>$267.1 mil</v>
      </c>
      <c r="AD9" s="114">
        <f t="shared" si="0"/>
        <v>4.8830812761332387E-2</v>
      </c>
      <c r="AF9" s="114">
        <f t="shared" si="1"/>
        <v>0.15037453096589481</v>
      </c>
    </row>
    <row r="10" spans="1:32" x14ac:dyDescent="0.25">
      <c r="A10" s="32" t="s">
        <v>18</v>
      </c>
      <c r="B10" s="73"/>
      <c r="C10" s="74"/>
      <c r="D10" s="75">
        <f>AD105</f>
        <v>15.18412242945959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50.252073507887459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85.217108472922433</v>
      </c>
      <c r="P11" s="76" t="s">
        <v>88</v>
      </c>
      <c r="S11" s="111" t="s">
        <v>30</v>
      </c>
      <c r="T11" s="116"/>
      <c r="U11" s="116"/>
      <c r="V11" s="116">
        <v>6597</v>
      </c>
      <c r="W11" s="116">
        <v>6238</v>
      </c>
      <c r="X11" s="116">
        <v>6495</v>
      </c>
      <c r="Y11" s="116">
        <v>6737</v>
      </c>
      <c r="Z11" s="116">
        <v>6912</v>
      </c>
    </row>
    <row r="12" spans="1:32" ht="28.5" customHeight="1" x14ac:dyDescent="0.25">
      <c r="A12" s="32" t="s">
        <v>20</v>
      </c>
      <c r="B12" s="74"/>
      <c r="C12" s="74"/>
      <c r="D12" s="75">
        <f>AD108</f>
        <v>17.372070779531324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23.646121320539926</v>
      </c>
      <c r="P12" s="76" t="s">
        <v>88</v>
      </c>
      <c r="S12" s="111" t="s">
        <v>31</v>
      </c>
      <c r="T12" s="116"/>
      <c r="U12" s="116"/>
      <c r="V12" s="116">
        <v>1259</v>
      </c>
      <c r="W12" s="116">
        <v>1291</v>
      </c>
      <c r="X12" s="116">
        <v>1374</v>
      </c>
      <c r="Y12" s="116">
        <v>1427</v>
      </c>
      <c r="Z12" s="116">
        <v>1455</v>
      </c>
    </row>
    <row r="13" spans="1:32" ht="15" customHeight="1" x14ac:dyDescent="0.25">
      <c r="A13" s="32" t="s">
        <v>21</v>
      </c>
      <c r="B13" s="74"/>
      <c r="C13" s="74"/>
      <c r="D13" s="75">
        <f>AD109</f>
        <v>15.937350549976086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45.7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18.806791009086563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14.587737843551796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35.772357723577237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85.412262156448207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245</v>
      </c>
      <c r="Z15" s="116">
        <v>272</v>
      </c>
      <c r="AB15" s="121">
        <f t="shared" ref="AB15:AB34" si="2">IF(Z15="np",0,Z15/$Z$34)</f>
        <v>3.2516437537358042E-2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98</v>
      </c>
      <c r="Z16" s="116">
        <v>102</v>
      </c>
      <c r="AB16" s="121">
        <f t="shared" si="2"/>
        <v>1.2193664076509264E-2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309</v>
      </c>
      <c r="Z17" s="116">
        <v>322</v>
      </c>
      <c r="AB17" s="121">
        <f t="shared" si="2"/>
        <v>3.8493723849372385E-2</v>
      </c>
    </row>
    <row r="18" spans="1:28" x14ac:dyDescent="0.25">
      <c r="A18" s="65" t="str">
        <f>$S$1&amp;" ("&amp;$V$2&amp;" to "&amp;$Z$2&amp;")"</f>
        <v>Victor Harbor (2014-15 to 2018-19)</v>
      </c>
      <c r="B18" s="65"/>
      <c r="C18" s="65"/>
      <c r="D18" s="65"/>
      <c r="E18" s="65"/>
      <c r="F18" s="65"/>
      <c r="G18" s="65" t="str">
        <f>$S$1&amp;" ("&amp;$V$2&amp;" to "&amp;$Z$2&amp;")"</f>
        <v>Victor Harbor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79</v>
      </c>
      <c r="Z18" s="116">
        <v>77</v>
      </c>
      <c r="AB18" s="121">
        <f t="shared" si="2"/>
        <v>9.2050209205020925E-3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617</v>
      </c>
      <c r="Z19" s="116">
        <v>643</v>
      </c>
      <c r="AB19" s="121">
        <f t="shared" si="2"/>
        <v>7.6867901972504482E-2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137</v>
      </c>
      <c r="Z20" s="116">
        <v>144</v>
      </c>
      <c r="AB20" s="121">
        <f t="shared" si="2"/>
        <v>1.7214584578601314E-2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859</v>
      </c>
      <c r="Z21" s="116">
        <v>859</v>
      </c>
      <c r="AB21" s="121">
        <f t="shared" si="2"/>
        <v>0.10268977884040646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903</v>
      </c>
      <c r="Z22" s="116">
        <v>935</v>
      </c>
      <c r="AB22" s="121">
        <f t="shared" si="2"/>
        <v>0.11177525403466826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191</v>
      </c>
      <c r="Z23" s="116">
        <v>178</v>
      </c>
      <c r="AB23" s="121">
        <f t="shared" si="2"/>
        <v>2.1279139270771071E-2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60</v>
      </c>
      <c r="Z24" s="116">
        <v>45</v>
      </c>
      <c r="AB24" s="121">
        <f t="shared" si="2"/>
        <v>5.3795576808129113E-3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278</v>
      </c>
      <c r="Z25" s="116">
        <v>268</v>
      </c>
      <c r="AB25" s="121">
        <f t="shared" si="2"/>
        <v>3.2038254632396894E-2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152</v>
      </c>
      <c r="Z26" s="116">
        <v>153</v>
      </c>
      <c r="AB26" s="121">
        <f t="shared" si="2"/>
        <v>1.8290496114763896E-2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341</v>
      </c>
      <c r="Z27" s="116">
        <v>377</v>
      </c>
      <c r="AB27" s="121">
        <f t="shared" si="2"/>
        <v>4.5068738792588166E-2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592</v>
      </c>
      <c r="Z28" s="116">
        <v>608</v>
      </c>
      <c r="AB28" s="121">
        <f t="shared" si="2"/>
        <v>7.2683801554094443E-2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383</v>
      </c>
      <c r="Z29" s="116">
        <v>440</v>
      </c>
      <c r="AB29" s="121">
        <f t="shared" si="2"/>
        <v>5.2600119545726243E-2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634</v>
      </c>
      <c r="Z30" s="116">
        <v>636</v>
      </c>
      <c r="AB30" s="121">
        <f t="shared" si="2"/>
        <v>7.6031081888822474E-2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1192</v>
      </c>
      <c r="Z31" s="116">
        <v>1234</v>
      </c>
      <c r="AB31" s="121">
        <f t="shared" si="2"/>
        <v>0.14751942618051406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119</v>
      </c>
      <c r="Z32" s="116">
        <v>118</v>
      </c>
      <c r="AB32" s="121">
        <f t="shared" si="2"/>
        <v>1.4106395696353856E-2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311</v>
      </c>
      <c r="Z33" s="116">
        <v>346</v>
      </c>
      <c r="AB33" s="121">
        <f t="shared" si="2"/>
        <v>4.1362821279139268E-2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8160</v>
      </c>
      <c r="Z34" s="124">
        <v>8365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5252</v>
      </c>
      <c r="AB37" s="136">
        <f>Z37/Z40*100</f>
        <v>85.412262156448207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897</v>
      </c>
      <c r="AB38" s="136">
        <f>Z38/Z40*100</f>
        <v>14.587737843551796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6149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4</v>
      </c>
      <c r="X44" s="116">
        <v>7</v>
      </c>
      <c r="Y44" s="116">
        <v>3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90</v>
      </c>
      <c r="X45" s="116">
        <v>110</v>
      </c>
      <c r="Y45" s="116">
        <v>115</v>
      </c>
      <c r="Z45" s="116">
        <v>99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210</v>
      </c>
      <c r="X46" s="116">
        <v>238</v>
      </c>
      <c r="Y46" s="116">
        <v>221</v>
      </c>
      <c r="Z46" s="116">
        <v>265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273</v>
      </c>
      <c r="X47" s="116">
        <v>312</v>
      </c>
      <c r="Y47" s="116">
        <v>323</v>
      </c>
      <c r="Z47" s="116">
        <v>285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310</v>
      </c>
      <c r="X48" s="116">
        <v>350</v>
      </c>
      <c r="Y48" s="116">
        <v>367</v>
      </c>
      <c r="Z48" s="116">
        <v>367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Victor Harbor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362</v>
      </c>
      <c r="X49" s="116">
        <v>346</v>
      </c>
      <c r="Y49" s="116">
        <v>322</v>
      </c>
      <c r="Z49" s="116">
        <v>320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282</v>
      </c>
      <c r="X50" s="116">
        <v>310</v>
      </c>
      <c r="Y50" s="116">
        <v>302</v>
      </c>
      <c r="Z50" s="116">
        <v>366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325</v>
      </c>
      <c r="X51" s="116">
        <v>331</v>
      </c>
      <c r="Y51" s="116">
        <v>353</v>
      </c>
      <c r="Z51" s="116">
        <v>347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360</v>
      </c>
      <c r="X52" s="116">
        <v>373</v>
      </c>
      <c r="Y52" s="116">
        <v>391</v>
      </c>
      <c r="Z52" s="116">
        <v>388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341</v>
      </c>
      <c r="X53" s="116">
        <v>343</v>
      </c>
      <c r="Y53" s="116">
        <v>342</v>
      </c>
      <c r="Z53" s="116">
        <v>356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374</v>
      </c>
      <c r="X54" s="116">
        <v>404</v>
      </c>
      <c r="Y54" s="116">
        <v>409</v>
      </c>
      <c r="Z54" s="116">
        <v>428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341</v>
      </c>
      <c r="X55" s="116">
        <v>357</v>
      </c>
      <c r="Y55" s="116">
        <v>389</v>
      </c>
      <c r="Z55" s="116">
        <v>383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241</v>
      </c>
      <c r="X56" s="116">
        <v>265</v>
      </c>
      <c r="Y56" s="116">
        <v>250</v>
      </c>
      <c r="Z56" s="116">
        <v>264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114</v>
      </c>
      <c r="X57" s="116">
        <v>123</v>
      </c>
      <c r="Y57" s="116">
        <v>146</v>
      </c>
      <c r="Z57" s="116">
        <v>147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48</v>
      </c>
      <c r="X58" s="116">
        <v>56</v>
      </c>
      <c r="Y58" s="116">
        <v>58</v>
      </c>
      <c r="Z58" s="116">
        <v>52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27</v>
      </c>
      <c r="X59" s="116">
        <v>28</v>
      </c>
      <c r="Y59" s="116">
        <v>36</v>
      </c>
      <c r="Z59" s="116">
        <v>33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11</v>
      </c>
      <c r="X60" s="116">
        <v>10</v>
      </c>
      <c r="Y60" s="116">
        <v>8</v>
      </c>
      <c r="Z60" s="116">
        <v>8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3724</v>
      </c>
      <c r="X61" s="116">
        <v>3961</v>
      </c>
      <c r="Y61" s="116">
        <v>4032</v>
      </c>
      <c r="Z61" s="116">
        <v>4108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12</v>
      </c>
      <c r="X63" s="116">
        <v>8</v>
      </c>
      <c r="Y63" s="116">
        <v>10</v>
      </c>
      <c r="Z63" s="116">
        <v>3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Victor Harbor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120</v>
      </c>
      <c r="X64" s="116">
        <v>125</v>
      </c>
      <c r="Y64" s="116">
        <v>121</v>
      </c>
      <c r="Z64" s="116">
        <v>141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188</v>
      </c>
      <c r="X65" s="116">
        <v>213</v>
      </c>
      <c r="Y65" s="116">
        <v>263</v>
      </c>
      <c r="Z65" s="116">
        <v>278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233</v>
      </c>
      <c r="X66" s="116">
        <v>241</v>
      </c>
      <c r="Y66" s="116">
        <v>271</v>
      </c>
      <c r="Z66" s="116">
        <v>267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303</v>
      </c>
      <c r="X67" s="116">
        <v>261</v>
      </c>
      <c r="Y67" s="116">
        <v>265</v>
      </c>
      <c r="Z67" s="116">
        <v>310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263</v>
      </c>
      <c r="X68" s="116">
        <v>293</v>
      </c>
      <c r="Y68" s="116">
        <v>301</v>
      </c>
      <c r="Z68" s="116">
        <v>287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301</v>
      </c>
      <c r="X69" s="116">
        <v>310</v>
      </c>
      <c r="Y69" s="116">
        <v>298</v>
      </c>
      <c r="Z69" s="116">
        <v>319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367</v>
      </c>
      <c r="X70" s="116">
        <v>334</v>
      </c>
      <c r="Y70" s="116">
        <v>362</v>
      </c>
      <c r="Z70" s="116">
        <v>386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395</v>
      </c>
      <c r="X71" s="116">
        <v>440</v>
      </c>
      <c r="Y71" s="116">
        <v>493</v>
      </c>
      <c r="Z71" s="116">
        <v>449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441</v>
      </c>
      <c r="X72" s="116">
        <v>417</v>
      </c>
      <c r="Y72" s="116">
        <v>426</v>
      </c>
      <c r="Z72" s="116">
        <v>466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413</v>
      </c>
      <c r="X73" s="116">
        <v>507</v>
      </c>
      <c r="Y73" s="116">
        <v>505</v>
      </c>
      <c r="Z73" s="116">
        <v>542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385</v>
      </c>
      <c r="X74" s="116">
        <v>356</v>
      </c>
      <c r="Y74" s="116">
        <v>418</v>
      </c>
      <c r="Z74" s="116">
        <v>388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192</v>
      </c>
      <c r="X75" s="116">
        <v>196</v>
      </c>
      <c r="Y75" s="116">
        <v>186</v>
      </c>
      <c r="Z75" s="116">
        <v>213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80</v>
      </c>
      <c r="X76" s="116">
        <v>87</v>
      </c>
      <c r="Y76" s="116">
        <v>90</v>
      </c>
      <c r="Z76" s="116">
        <v>89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68</v>
      </c>
      <c r="X77" s="116">
        <v>70</v>
      </c>
      <c r="Y77" s="116">
        <v>62</v>
      </c>
      <c r="Z77" s="116">
        <v>58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28</v>
      </c>
      <c r="X78" s="116">
        <v>34</v>
      </c>
      <c r="Y78" s="116">
        <v>43</v>
      </c>
      <c r="Z78" s="116">
        <v>36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29</v>
      </c>
      <c r="X79" s="116">
        <v>19</v>
      </c>
      <c r="Y79" s="116">
        <v>20</v>
      </c>
      <c r="Z79" s="116">
        <v>25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3803</v>
      </c>
      <c r="X80" s="116">
        <v>3908</v>
      </c>
      <c r="Y80" s="116">
        <v>4134</v>
      </c>
      <c r="Z80" s="116">
        <v>4260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Victor Harbor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247</v>
      </c>
      <c r="X83" s="116">
        <v>265</v>
      </c>
      <c r="Y83" s="116">
        <v>291</v>
      </c>
      <c r="Z83" s="116">
        <v>302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284</v>
      </c>
      <c r="X84" s="116">
        <v>274</v>
      </c>
      <c r="Y84" s="116">
        <v>292</v>
      </c>
      <c r="Z84" s="116">
        <v>312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8,364</v>
      </c>
      <c r="D85" s="98">
        <f t="shared" ref="D85:D90" si="4">AD4</f>
        <v>2.4999999999999911E-2</v>
      </c>
      <c r="E85" s="99">
        <f t="shared" ref="E85:E90" si="5">AD4</f>
        <v>2.4999999999999911E-2</v>
      </c>
      <c r="F85" s="98">
        <f t="shared" ref="F85:F90" si="6">AF4</f>
        <v>6.5341994650363056E-2</v>
      </c>
      <c r="G85" s="99">
        <f t="shared" ref="G85:G90" si="7">AF4</f>
        <v>6.5341994650363056E-2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394</v>
      </c>
      <c r="X85" s="116">
        <v>426</v>
      </c>
      <c r="Y85" s="116">
        <v>445</v>
      </c>
      <c r="Z85" s="116">
        <v>436</v>
      </c>
    </row>
    <row r="86" spans="1:30" ht="15" customHeight="1" x14ac:dyDescent="0.25">
      <c r="A86" s="100" t="s">
        <v>4</v>
      </c>
      <c r="B86" s="51"/>
      <c r="C86" s="101" t="str">
        <f t="shared" si="3"/>
        <v>4,108</v>
      </c>
      <c r="D86" s="98">
        <f t="shared" si="4"/>
        <v>1.9607843137254832E-2</v>
      </c>
      <c r="E86" s="99">
        <f t="shared" si="5"/>
        <v>1.9607843137254832E-2</v>
      </c>
      <c r="F86" s="98">
        <f t="shared" si="6"/>
        <v>7.3986928104575078E-2</v>
      </c>
      <c r="G86" s="99">
        <f t="shared" si="7"/>
        <v>7.3986928104575078E-2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206</v>
      </c>
      <c r="X86" s="116">
        <v>203</v>
      </c>
      <c r="Y86" s="116">
        <v>216</v>
      </c>
      <c r="Z86" s="116">
        <v>245</v>
      </c>
    </row>
    <row r="87" spans="1:30" ht="15" customHeight="1" x14ac:dyDescent="0.25">
      <c r="A87" s="100" t="s">
        <v>5</v>
      </c>
      <c r="B87" s="51"/>
      <c r="C87" s="101" t="str">
        <f t="shared" si="3"/>
        <v>4,264</v>
      </c>
      <c r="D87" s="98">
        <f t="shared" si="4"/>
        <v>3.169610452455851E-2</v>
      </c>
      <c r="E87" s="99">
        <f t="shared" si="5"/>
        <v>3.169610452455851E-2</v>
      </c>
      <c r="F87" s="98">
        <f t="shared" si="6"/>
        <v>5.8852743978147437E-2</v>
      </c>
      <c r="G87" s="99">
        <f t="shared" si="7"/>
        <v>5.8852743978147437E-2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97</v>
      </c>
      <c r="X87" s="116">
        <v>90</v>
      </c>
      <c r="Y87" s="116">
        <v>74</v>
      </c>
      <c r="Z87" s="116">
        <v>80</v>
      </c>
    </row>
    <row r="88" spans="1:30" ht="15" customHeight="1" x14ac:dyDescent="0.25">
      <c r="A88" s="51" t="s">
        <v>6</v>
      </c>
      <c r="B88" s="51"/>
      <c r="C88" s="101" t="str">
        <f t="shared" si="3"/>
        <v>6,149</v>
      </c>
      <c r="D88" s="98">
        <f t="shared" si="4"/>
        <v>1.1016113120684068E-2</v>
      </c>
      <c r="E88" s="99">
        <f t="shared" si="5"/>
        <v>1.1016113120684068E-2</v>
      </c>
      <c r="F88" s="98">
        <f t="shared" si="6"/>
        <v>7.6317171363556868E-2</v>
      </c>
      <c r="G88" s="99">
        <f t="shared" si="7"/>
        <v>7.6317171363556868E-2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177</v>
      </c>
      <c r="X88" s="116">
        <v>197</v>
      </c>
      <c r="Y88" s="116">
        <v>192</v>
      </c>
      <c r="Z88" s="116">
        <v>197</v>
      </c>
    </row>
    <row r="89" spans="1:30" ht="15" customHeight="1" x14ac:dyDescent="0.25">
      <c r="A89" s="51" t="s">
        <v>102</v>
      </c>
      <c r="B89" s="51"/>
      <c r="C89" s="101" t="str">
        <f t="shared" si="3"/>
        <v>$32,718</v>
      </c>
      <c r="D89" s="98">
        <f t="shared" si="4"/>
        <v>-1.6621081422259598E-2</v>
      </c>
      <c r="E89" s="99">
        <f t="shared" si="5"/>
        <v>-1.6621081422259598E-2</v>
      </c>
      <c r="F89" s="98">
        <f t="shared" si="6"/>
        <v>0.22400513574867165</v>
      </c>
      <c r="G89" s="99">
        <f t="shared" si="7"/>
        <v>0.22400513574867165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228</v>
      </c>
      <c r="X89" s="116">
        <v>241</v>
      </c>
      <c r="Y89" s="116">
        <v>251</v>
      </c>
      <c r="Z89" s="116">
        <v>253</v>
      </c>
    </row>
    <row r="90" spans="1:30" ht="15" customHeight="1" x14ac:dyDescent="0.25">
      <c r="A90" s="51" t="s">
        <v>7</v>
      </c>
      <c r="B90" s="51"/>
      <c r="C90" s="101" t="str">
        <f t="shared" si="3"/>
        <v>$267.1 mil</v>
      </c>
      <c r="D90" s="98">
        <f t="shared" si="4"/>
        <v>4.8830812761332387E-2</v>
      </c>
      <c r="E90" s="99">
        <f t="shared" si="5"/>
        <v>4.8830812761332387E-2</v>
      </c>
      <c r="F90" s="98">
        <f t="shared" si="6"/>
        <v>0.15037453096589481</v>
      </c>
      <c r="G90" s="99">
        <f t="shared" si="7"/>
        <v>0.15037453096589481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316</v>
      </c>
      <c r="X90" s="116">
        <v>360</v>
      </c>
      <c r="Y90" s="116">
        <v>349</v>
      </c>
      <c r="Z90" s="116">
        <v>367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2845</v>
      </c>
      <c r="X91" s="116">
        <v>2977</v>
      </c>
      <c r="Y91" s="116">
        <v>3043</v>
      </c>
      <c r="Z91" s="116">
        <v>3065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164</v>
      </c>
      <c r="X93" s="116">
        <v>178</v>
      </c>
      <c r="Y93" s="116">
        <v>200</v>
      </c>
      <c r="Z93" s="116">
        <v>186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466</v>
      </c>
      <c r="X94" s="116">
        <v>468</v>
      </c>
      <c r="Y94" s="116">
        <v>506</v>
      </c>
      <c r="Z94" s="116">
        <v>506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86</v>
      </c>
      <c r="X95" s="116">
        <v>78</v>
      </c>
      <c r="Y95" s="116">
        <v>82</v>
      </c>
      <c r="Z95" s="116">
        <v>84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498</v>
      </c>
      <c r="X96" s="116">
        <v>530</v>
      </c>
      <c r="Y96" s="116">
        <v>600</v>
      </c>
      <c r="Z96" s="116">
        <v>644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402</v>
      </c>
      <c r="X97" s="116">
        <v>431</v>
      </c>
      <c r="Y97" s="116">
        <v>416</v>
      </c>
      <c r="Z97" s="116">
        <v>452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347</v>
      </c>
      <c r="X98" s="116">
        <v>348</v>
      </c>
      <c r="Y98" s="116">
        <v>363</v>
      </c>
      <c r="Z98" s="116">
        <v>372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16</v>
      </c>
      <c r="X99" s="116">
        <v>10</v>
      </c>
      <c r="Y99" s="116">
        <v>13</v>
      </c>
      <c r="Z99" s="116">
        <v>14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149</v>
      </c>
      <c r="X100" s="116">
        <v>158</v>
      </c>
      <c r="Y100" s="116">
        <v>163</v>
      </c>
      <c r="Z100" s="116">
        <v>192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2857</v>
      </c>
      <c r="X101" s="116">
        <v>2920</v>
      </c>
      <c r="Y101" s="116">
        <v>3041</v>
      </c>
      <c r="Z101" s="116">
        <v>3090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5184</v>
      </c>
      <c r="X104" s="116">
        <v>5642</v>
      </c>
      <c r="Y104" s="116">
        <v>5892</v>
      </c>
      <c r="Z104" s="116">
        <v>6082</v>
      </c>
      <c r="AB104" s="113" t="str">
        <f>TEXT(Z104,"###,###")</f>
        <v>6,082</v>
      </c>
      <c r="AD104" s="134">
        <f>Z104/($Z$4)*100</f>
        <v>72.716403634624584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1200</v>
      </c>
      <c r="X105" s="116">
        <v>1224</v>
      </c>
      <c r="Y105" s="116">
        <v>1236</v>
      </c>
      <c r="Z105" s="116">
        <v>1270</v>
      </c>
      <c r="AB105" s="113" t="str">
        <f>TEXT(Z105,"###,###")</f>
        <v>1,270</v>
      </c>
      <c r="AD105" s="134">
        <f>Z105/($Z$4)*100</f>
        <v>15.18412242945959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6384</v>
      </c>
      <c r="X106" s="124">
        <v>6866</v>
      </c>
      <c r="Y106" s="124">
        <v>7128</v>
      </c>
      <c r="Z106" s="124">
        <v>7352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1048</v>
      </c>
      <c r="X108" s="116">
        <v>1357</v>
      </c>
      <c r="Y108" s="116">
        <v>1566</v>
      </c>
      <c r="Z108" s="116">
        <v>1453</v>
      </c>
      <c r="AB108" s="113" t="str">
        <f>TEXT(Z108,"###,###")</f>
        <v>1,453</v>
      </c>
      <c r="AD108" s="134">
        <f>Z108/($Z$4)*100</f>
        <v>17.372070779531324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1168</v>
      </c>
      <c r="X109" s="116">
        <v>1281</v>
      </c>
      <c r="Y109" s="116">
        <v>1244</v>
      </c>
      <c r="Z109" s="116">
        <v>1333</v>
      </c>
      <c r="AB109" s="113" t="str">
        <f>TEXT(Z109,"###,###")</f>
        <v>1,333</v>
      </c>
      <c r="AD109" s="134">
        <f>Z109/($Z$4)*100</f>
        <v>15.937350549976086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1426</v>
      </c>
      <c r="X110" s="116">
        <v>1400</v>
      </c>
      <c r="Y110" s="116">
        <v>1404</v>
      </c>
      <c r="Z110" s="116">
        <v>1573</v>
      </c>
      <c r="AB110" s="113" t="str">
        <f>TEXT(Z110,"###,###")</f>
        <v>1,573</v>
      </c>
      <c r="AD110" s="134">
        <f>Z110/($Z$4)*100</f>
        <v>18.806791009086563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2744</v>
      </c>
      <c r="X111" s="116">
        <v>2828</v>
      </c>
      <c r="Y111" s="116">
        <v>2903</v>
      </c>
      <c r="Z111" s="116">
        <v>2992</v>
      </c>
      <c r="AB111" s="113" t="str">
        <f>TEXT(Z111,"###,###")</f>
        <v>2,992</v>
      </c>
      <c r="AD111" s="134">
        <f>Z111/($Z$4)*100</f>
        <v>35.772357723577237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7532</v>
      </c>
      <c r="X112" s="116">
        <v>7869</v>
      </c>
      <c r="Y112" s="116">
        <v>8164</v>
      </c>
      <c r="Z112" s="116">
        <v>8365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42.37</v>
      </c>
      <c r="W118" s="135">
        <v>43.68</v>
      </c>
      <c r="X118" s="135">
        <v>45.61</v>
      </c>
      <c r="Y118" s="135">
        <v>45.8</v>
      </c>
      <c r="Z118" s="135">
        <v>45.66</v>
      </c>
      <c r="AB118" s="113" t="str">
        <f>TEXT(Z118,"##.0")</f>
        <v>45.7</v>
      </c>
    </row>
    <row r="120" spans="19:32" x14ac:dyDescent="0.25">
      <c r="S120" s="105" t="s">
        <v>104</v>
      </c>
      <c r="T120" s="116"/>
      <c r="U120" s="116"/>
      <c r="V120" s="116">
        <v>4455</v>
      </c>
      <c r="W120" s="116">
        <v>4411</v>
      </c>
      <c r="X120" s="116">
        <v>4523</v>
      </c>
      <c r="Y120" s="116">
        <v>4660</v>
      </c>
      <c r="Z120" s="116">
        <v>4697</v>
      </c>
      <c r="AB120" s="113" t="str">
        <f>TEXT(Z120,"###,###")</f>
        <v>4,697</v>
      </c>
    </row>
    <row r="121" spans="19:32" x14ac:dyDescent="0.25">
      <c r="S121" s="105" t="s">
        <v>105</v>
      </c>
      <c r="T121" s="116"/>
      <c r="U121" s="116"/>
      <c r="V121" s="116">
        <v>807</v>
      </c>
      <c r="W121" s="116">
        <v>839</v>
      </c>
      <c r="X121" s="116">
        <v>918</v>
      </c>
      <c r="Y121" s="116">
        <v>945</v>
      </c>
      <c r="Z121" s="116">
        <v>911</v>
      </c>
      <c r="AB121" s="113" t="str">
        <f>TEXT(Z121,"###,###")</f>
        <v>911</v>
      </c>
    </row>
    <row r="122" spans="19:32" x14ac:dyDescent="0.25">
      <c r="S122" s="105" t="s">
        <v>106</v>
      </c>
      <c r="T122" s="116"/>
      <c r="U122" s="116"/>
      <c r="V122" s="116">
        <v>448</v>
      </c>
      <c r="W122" s="116">
        <v>457</v>
      </c>
      <c r="X122" s="116">
        <v>456</v>
      </c>
      <c r="Y122" s="116">
        <v>481</v>
      </c>
      <c r="Z122" s="116">
        <v>543</v>
      </c>
      <c r="AB122" s="113" t="str">
        <f>TEXT(Z122,"###,###")</f>
        <v>543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4903</v>
      </c>
      <c r="W124" s="116">
        <v>4868</v>
      </c>
      <c r="X124" s="116">
        <v>4979</v>
      </c>
      <c r="Y124" s="116">
        <v>5141</v>
      </c>
      <c r="Z124" s="116">
        <v>5240</v>
      </c>
      <c r="AB124" s="113" t="str">
        <f>TEXT(Z124,"###,###")</f>
        <v>5,240</v>
      </c>
      <c r="AD124" s="131">
        <f>Z124/$Z$7*100</f>
        <v>85.217108472922433</v>
      </c>
    </row>
    <row r="125" spans="19:32" x14ac:dyDescent="0.25">
      <c r="S125" s="105" t="s">
        <v>108</v>
      </c>
      <c r="T125" s="116"/>
      <c r="U125" s="116"/>
      <c r="V125" s="116">
        <v>1255</v>
      </c>
      <c r="W125" s="116">
        <v>1296</v>
      </c>
      <c r="X125" s="116">
        <v>1374</v>
      </c>
      <c r="Y125" s="116">
        <v>1426</v>
      </c>
      <c r="Z125" s="116">
        <v>1454</v>
      </c>
      <c r="AB125" s="113" t="str">
        <f>TEXT(Z125,"###,###")</f>
        <v>1,454</v>
      </c>
      <c r="AD125" s="131">
        <f>Z125/$Z$7*100</f>
        <v>23.646121320539926</v>
      </c>
    </row>
    <row r="127" spans="19:32" x14ac:dyDescent="0.25">
      <c r="S127" s="105" t="s">
        <v>109</v>
      </c>
      <c r="T127" s="116"/>
      <c r="U127" s="116"/>
      <c r="V127" s="116">
        <v>2872</v>
      </c>
      <c r="W127" s="116">
        <v>2849</v>
      </c>
      <c r="X127" s="116">
        <v>2977</v>
      </c>
      <c r="Y127" s="116">
        <v>3047</v>
      </c>
      <c r="Z127" s="116">
        <v>3065</v>
      </c>
      <c r="AB127" s="113" t="str">
        <f>TEXT(Z127,"###,###")</f>
        <v>3,065</v>
      </c>
      <c r="AD127" s="131">
        <f>Z127/$Z$7*100</f>
        <v>49.845503333875428</v>
      </c>
    </row>
    <row r="128" spans="19:32" x14ac:dyDescent="0.25">
      <c r="S128" s="105" t="s">
        <v>110</v>
      </c>
      <c r="T128" s="116"/>
      <c r="U128" s="116"/>
      <c r="V128" s="116">
        <v>2844</v>
      </c>
      <c r="W128" s="116">
        <v>2856</v>
      </c>
      <c r="X128" s="116">
        <v>2920</v>
      </c>
      <c r="Y128" s="116">
        <v>3041</v>
      </c>
      <c r="Z128" s="116">
        <v>3090</v>
      </c>
      <c r="AB128" s="113" t="str">
        <f>TEXT(Z128,"###,###")</f>
        <v>3,090</v>
      </c>
      <c r="AD128" s="131">
        <f>Z128/$Z$7*100</f>
        <v>50.252073507887459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3F9AF81-C194-44F0-9F17-88D41A1059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528BC9FA-DD01-42DE-862A-CC0F2F67F9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760AEB1B-F6C4-4EA9-9202-FD5E2D1013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90D95876-F0A1-4ECA-ABF9-BA94E46637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EE75B-7C9B-4EF8-98FA-27C665651A99}">
  <sheetPr codeName="Sheet12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Wakefield</v>
      </c>
      <c r="T1" s="103"/>
      <c r="U1" s="103"/>
      <c r="V1" s="103"/>
      <c r="W1" s="103"/>
      <c r="X1" s="103"/>
      <c r="Y1" s="104" t="str">
        <f>Y3</f>
        <v>10.63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179</v>
      </c>
      <c r="Y3" s="109" t="s">
        <v>259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10.63 Wakefield,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4297</v>
      </c>
      <c r="W4" s="112">
        <v>3924</v>
      </c>
      <c r="X4" s="112">
        <v>4455</v>
      </c>
      <c r="Y4" s="112">
        <v>4902</v>
      </c>
      <c r="Z4" s="112">
        <v>4576</v>
      </c>
      <c r="AB4" s="113" t="str">
        <f>TEXT(Z4,"###,###")</f>
        <v>4,576</v>
      </c>
      <c r="AD4" s="114">
        <f>Z4/Y4-1</f>
        <v>-6.6503467972256258E-2</v>
      </c>
      <c r="AF4" s="114">
        <f>Z4/V4-1</f>
        <v>6.4929020246683677E-2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2371</v>
      </c>
      <c r="W5" s="112">
        <v>2119</v>
      </c>
      <c r="X5" s="112">
        <v>2448</v>
      </c>
      <c r="Y5" s="112">
        <v>2701</v>
      </c>
      <c r="Z5" s="112">
        <v>2447</v>
      </c>
      <c r="AB5" s="113" t="str">
        <f>TEXT(Z5,"###,###")</f>
        <v>2,447</v>
      </c>
      <c r="AD5" s="114">
        <f t="shared" ref="AD5:AD9" si="0">Z5/Y5-1</f>
        <v>-9.4039244724176241E-2</v>
      </c>
      <c r="AF5" s="114">
        <f t="shared" ref="AF5:AF9" si="1">Z5/V5-1</f>
        <v>3.2053985660059015E-2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1922</v>
      </c>
      <c r="W6" s="112">
        <v>1799</v>
      </c>
      <c r="X6" s="112">
        <v>2007</v>
      </c>
      <c r="Y6" s="112">
        <v>2202</v>
      </c>
      <c r="Z6" s="112">
        <v>2131</v>
      </c>
      <c r="AB6" s="113" t="str">
        <f>TEXT(Z6,"###,###")</f>
        <v>2,131</v>
      </c>
      <c r="AD6" s="114">
        <f t="shared" si="0"/>
        <v>-3.224341507720252E-2</v>
      </c>
      <c r="AF6" s="114">
        <f t="shared" si="1"/>
        <v>0.10874089490114458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3127</v>
      </c>
      <c r="W7" s="112">
        <v>2837</v>
      </c>
      <c r="X7" s="112">
        <v>3156</v>
      </c>
      <c r="Y7" s="112">
        <v>3488</v>
      </c>
      <c r="Z7" s="112">
        <v>3289</v>
      </c>
      <c r="AB7" s="113" t="str">
        <f>TEXT(Z7,"###,###")</f>
        <v>3,289</v>
      </c>
      <c r="AD7" s="114">
        <f t="shared" si="0"/>
        <v>-5.705275229357798E-2</v>
      </c>
      <c r="AF7" s="114">
        <f t="shared" si="1"/>
        <v>5.1806843620083143E-2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4,576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3,289</v>
      </c>
      <c r="P8" s="69"/>
      <c r="S8" s="111" t="s">
        <v>87</v>
      </c>
      <c r="T8" s="112"/>
      <c r="U8" s="112"/>
      <c r="V8" s="112">
        <v>32759.39</v>
      </c>
      <c r="W8" s="112">
        <v>36329</v>
      </c>
      <c r="X8" s="112">
        <v>34727.14</v>
      </c>
      <c r="Y8" s="112">
        <v>35178.019999999997</v>
      </c>
      <c r="Z8" s="112">
        <v>36252.51</v>
      </c>
      <c r="AB8" s="113" t="str">
        <f>TEXT(Z8,"$###,###")</f>
        <v>$36,253</v>
      </c>
      <c r="AD8" s="114">
        <f t="shared" si="0"/>
        <v>3.0544356959260499E-2</v>
      </c>
      <c r="AF8" s="114">
        <f t="shared" si="1"/>
        <v>0.10662958009901913</v>
      </c>
    </row>
    <row r="9" spans="1:32" x14ac:dyDescent="0.25">
      <c r="A9" s="32" t="s">
        <v>15</v>
      </c>
      <c r="B9" s="73"/>
      <c r="C9" s="74"/>
      <c r="D9" s="75">
        <f>AD104</f>
        <v>68.116258741258733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53.815749467923382</v>
      </c>
      <c r="P9" s="76" t="s">
        <v>88</v>
      </c>
      <c r="S9" s="111" t="s">
        <v>7</v>
      </c>
      <c r="T9" s="112"/>
      <c r="U9" s="112"/>
      <c r="V9" s="112">
        <v>149910241</v>
      </c>
      <c r="W9" s="112">
        <v>126900562</v>
      </c>
      <c r="X9" s="112">
        <v>149207632</v>
      </c>
      <c r="Y9" s="112">
        <v>170849121</v>
      </c>
      <c r="Z9" s="112">
        <v>153105047</v>
      </c>
      <c r="AB9" s="113" t="str">
        <f>TEXT(Z9/1000000,"$#,###.0")&amp;" mil"</f>
        <v>$153.1 mil</v>
      </c>
      <c r="AD9" s="114">
        <f t="shared" si="0"/>
        <v>-0.10385815212944527</v>
      </c>
      <c r="AF9" s="114">
        <f t="shared" si="1"/>
        <v>2.1311459301836422E-2</v>
      </c>
    </row>
    <row r="10" spans="1:32" x14ac:dyDescent="0.25">
      <c r="A10" s="32" t="s">
        <v>18</v>
      </c>
      <c r="B10" s="73"/>
      <c r="C10" s="74"/>
      <c r="D10" s="75">
        <f>AD105</f>
        <v>15.144230769230768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46.184250532076618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85.041045910611118</v>
      </c>
      <c r="P11" s="76" t="s">
        <v>88</v>
      </c>
      <c r="S11" s="111" t="s">
        <v>30</v>
      </c>
      <c r="T11" s="116"/>
      <c r="U11" s="116"/>
      <c r="V11" s="116">
        <v>3465</v>
      </c>
      <c r="W11" s="116">
        <v>3246</v>
      </c>
      <c r="X11" s="116">
        <v>3645</v>
      </c>
      <c r="Y11" s="116">
        <v>3953</v>
      </c>
      <c r="Z11" s="116">
        <v>3742</v>
      </c>
    </row>
    <row r="12" spans="1:32" ht="28.5" customHeight="1" x14ac:dyDescent="0.25">
      <c r="A12" s="32" t="s">
        <v>20</v>
      </c>
      <c r="B12" s="74"/>
      <c r="C12" s="74"/>
      <c r="D12" s="75">
        <f>AD108</f>
        <v>15.078671328671328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25.539677713590759</v>
      </c>
      <c r="P12" s="76" t="s">
        <v>88</v>
      </c>
      <c r="S12" s="111" t="s">
        <v>31</v>
      </c>
      <c r="T12" s="116"/>
      <c r="U12" s="116"/>
      <c r="V12" s="116">
        <v>828</v>
      </c>
      <c r="W12" s="116">
        <v>675</v>
      </c>
      <c r="X12" s="116">
        <v>810</v>
      </c>
      <c r="Y12" s="116">
        <v>958</v>
      </c>
      <c r="Z12" s="116">
        <v>839</v>
      </c>
    </row>
    <row r="13" spans="1:32" ht="15" customHeight="1" x14ac:dyDescent="0.25">
      <c r="A13" s="32" t="s">
        <v>21</v>
      </c>
      <c r="B13" s="74"/>
      <c r="C13" s="74"/>
      <c r="D13" s="75">
        <f>AD109</f>
        <v>16.302447552447553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43.7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24.86888111888112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14.996964177292046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26.944930069930066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85.003035822707957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669</v>
      </c>
      <c r="Z15" s="116">
        <v>651</v>
      </c>
      <c r="AB15" s="121">
        <f t="shared" ref="AB15:AB34" si="2">IF(Z15="np",0,Z15/$Z$34)</f>
        <v>0.14226398601398602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45</v>
      </c>
      <c r="Z16" s="116">
        <v>45</v>
      </c>
      <c r="AB16" s="121">
        <f t="shared" si="2"/>
        <v>9.833916083916084E-3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488</v>
      </c>
      <c r="Z17" s="116">
        <v>385</v>
      </c>
      <c r="AB17" s="121">
        <f t="shared" si="2"/>
        <v>8.4134615384615391E-2</v>
      </c>
    </row>
    <row r="18" spans="1:28" x14ac:dyDescent="0.25">
      <c r="A18" s="65" t="str">
        <f>$S$1&amp;" ("&amp;$V$2&amp;" to "&amp;$Z$2&amp;")"</f>
        <v>Wakefield (2014-15 to 2018-19)</v>
      </c>
      <c r="B18" s="65"/>
      <c r="C18" s="65"/>
      <c r="D18" s="65"/>
      <c r="E18" s="65"/>
      <c r="F18" s="65"/>
      <c r="G18" s="65" t="str">
        <f>$S$1&amp;" ("&amp;$V$2&amp;" to "&amp;$Z$2&amp;")"</f>
        <v>Wakefield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15</v>
      </c>
      <c r="Z18" s="116">
        <v>12</v>
      </c>
      <c r="AB18" s="121">
        <f t="shared" si="2"/>
        <v>2.6223776223776225E-3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217</v>
      </c>
      <c r="Z19" s="116">
        <v>214</v>
      </c>
      <c r="AB19" s="121">
        <f t="shared" si="2"/>
        <v>4.6765734265734264E-2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164</v>
      </c>
      <c r="Z20" s="116">
        <v>146</v>
      </c>
      <c r="AB20" s="121">
        <f t="shared" si="2"/>
        <v>3.1905594405594408E-2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336</v>
      </c>
      <c r="Z21" s="116">
        <v>336</v>
      </c>
      <c r="AB21" s="121">
        <f t="shared" si="2"/>
        <v>7.3426573426573424E-2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155</v>
      </c>
      <c r="Z22" s="116">
        <v>166</v>
      </c>
      <c r="AB22" s="121">
        <f t="shared" si="2"/>
        <v>3.6276223776223776E-2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334</v>
      </c>
      <c r="Z23" s="116">
        <v>319</v>
      </c>
      <c r="AB23" s="121">
        <f t="shared" si="2"/>
        <v>6.9711538461538464E-2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7</v>
      </c>
      <c r="Z24" s="116">
        <v>6</v>
      </c>
      <c r="AB24" s="121">
        <f t="shared" si="2"/>
        <v>1.3111888111888112E-3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118</v>
      </c>
      <c r="Z25" s="116">
        <v>105</v>
      </c>
      <c r="AB25" s="121">
        <f t="shared" si="2"/>
        <v>2.2945804195804196E-2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66</v>
      </c>
      <c r="Z26" s="116">
        <v>74</v>
      </c>
      <c r="AB26" s="121">
        <f t="shared" si="2"/>
        <v>1.6171328671328672E-2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153</v>
      </c>
      <c r="Z27" s="116">
        <v>123</v>
      </c>
      <c r="AB27" s="121">
        <f t="shared" si="2"/>
        <v>2.6879370629370628E-2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372</v>
      </c>
      <c r="Z28" s="116">
        <v>296</v>
      </c>
      <c r="AB28" s="121">
        <f t="shared" si="2"/>
        <v>6.4685314685314688E-2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184</v>
      </c>
      <c r="Z29" s="116">
        <v>207</v>
      </c>
      <c r="AB29" s="121">
        <f t="shared" si="2"/>
        <v>4.5236013986013984E-2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368</v>
      </c>
      <c r="Z30" s="116">
        <v>368</v>
      </c>
      <c r="AB30" s="121">
        <f t="shared" si="2"/>
        <v>8.0419580419580416E-2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355</v>
      </c>
      <c r="Z31" s="116">
        <v>359</v>
      </c>
      <c r="AB31" s="121">
        <f t="shared" si="2"/>
        <v>7.84527972027972E-2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53</v>
      </c>
      <c r="Z32" s="116">
        <v>55</v>
      </c>
      <c r="AB32" s="121">
        <f t="shared" si="2"/>
        <v>1.201923076923077E-2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142</v>
      </c>
      <c r="Z33" s="116">
        <v>140</v>
      </c>
      <c r="AB33" s="121">
        <f t="shared" si="2"/>
        <v>3.0594405594405596E-2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4907</v>
      </c>
      <c r="Z34" s="124">
        <v>4576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2800</v>
      </c>
      <c r="AB37" s="136">
        <f>Z37/Z40*100</f>
        <v>85.003035822707957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494</v>
      </c>
      <c r="AB38" s="136">
        <f>Z38/Z40*100</f>
        <v>14.996964177292046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3294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6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38</v>
      </c>
      <c r="X45" s="116">
        <v>33</v>
      </c>
      <c r="Y45" s="116">
        <v>60</v>
      </c>
      <c r="Z45" s="116">
        <v>56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144</v>
      </c>
      <c r="X46" s="116">
        <v>178</v>
      </c>
      <c r="Y46" s="116">
        <v>179</v>
      </c>
      <c r="Z46" s="116">
        <v>185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172</v>
      </c>
      <c r="X47" s="116">
        <v>229</v>
      </c>
      <c r="Y47" s="116">
        <v>238</v>
      </c>
      <c r="Z47" s="116">
        <v>200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234</v>
      </c>
      <c r="X48" s="116">
        <v>223</v>
      </c>
      <c r="Y48" s="116">
        <v>225</v>
      </c>
      <c r="Z48" s="116">
        <v>222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Wakefield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209</v>
      </c>
      <c r="X49" s="116">
        <v>241</v>
      </c>
      <c r="Y49" s="116">
        <v>257</v>
      </c>
      <c r="Z49" s="116">
        <v>230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192</v>
      </c>
      <c r="X50" s="116">
        <v>216</v>
      </c>
      <c r="Y50" s="116">
        <v>242</v>
      </c>
      <c r="Z50" s="116">
        <v>220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198</v>
      </c>
      <c r="X51" s="116">
        <v>205</v>
      </c>
      <c r="Y51" s="116">
        <v>192</v>
      </c>
      <c r="Z51" s="116">
        <v>194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201</v>
      </c>
      <c r="X52" s="116">
        <v>227</v>
      </c>
      <c r="Y52" s="116">
        <v>270</v>
      </c>
      <c r="Z52" s="116">
        <v>250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190</v>
      </c>
      <c r="X53" s="116">
        <v>235</v>
      </c>
      <c r="Y53" s="116">
        <v>263</v>
      </c>
      <c r="Z53" s="116">
        <v>223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175</v>
      </c>
      <c r="X54" s="116">
        <v>225</v>
      </c>
      <c r="Y54" s="116">
        <v>237</v>
      </c>
      <c r="Z54" s="116">
        <v>234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184</v>
      </c>
      <c r="X55" s="116">
        <v>218</v>
      </c>
      <c r="Y55" s="116">
        <v>228</v>
      </c>
      <c r="Z55" s="116">
        <v>211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86</v>
      </c>
      <c r="X56" s="116">
        <v>100</v>
      </c>
      <c r="Y56" s="116">
        <v>137</v>
      </c>
      <c r="Z56" s="116">
        <v>137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51</v>
      </c>
      <c r="X57" s="116">
        <v>60</v>
      </c>
      <c r="Y57" s="116">
        <v>71</v>
      </c>
      <c r="Z57" s="116">
        <v>51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19</v>
      </c>
      <c r="X58" s="116">
        <v>18</v>
      </c>
      <c r="Y58" s="116">
        <v>22</v>
      </c>
      <c r="Z58" s="116">
        <v>22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11</v>
      </c>
      <c r="X59" s="116">
        <v>25</v>
      </c>
      <c r="Y59" s="116">
        <v>18</v>
      </c>
      <c r="Z59" s="116">
        <v>5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10</v>
      </c>
      <c r="X60" s="116">
        <v>10</v>
      </c>
      <c r="Y60" s="116">
        <v>20</v>
      </c>
      <c r="Z60" s="116">
        <v>18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2120</v>
      </c>
      <c r="X61" s="116">
        <v>2448</v>
      </c>
      <c r="Y61" s="116">
        <v>2697</v>
      </c>
      <c r="Z61" s="116">
        <v>2451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4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Wakefield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31</v>
      </c>
      <c r="X64" s="116">
        <v>43</v>
      </c>
      <c r="Y64" s="116">
        <v>52</v>
      </c>
      <c r="Z64" s="116">
        <v>58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116</v>
      </c>
      <c r="X65" s="116">
        <v>147</v>
      </c>
      <c r="Y65" s="116">
        <v>169</v>
      </c>
      <c r="Z65" s="116">
        <v>144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173</v>
      </c>
      <c r="X66" s="116">
        <v>178</v>
      </c>
      <c r="Y66" s="116">
        <v>185</v>
      </c>
      <c r="Z66" s="116">
        <v>156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188</v>
      </c>
      <c r="X67" s="116">
        <v>169</v>
      </c>
      <c r="Y67" s="116">
        <v>192</v>
      </c>
      <c r="Z67" s="116">
        <v>186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184</v>
      </c>
      <c r="X68" s="116">
        <v>197</v>
      </c>
      <c r="Y68" s="116">
        <v>182</v>
      </c>
      <c r="Z68" s="116">
        <v>198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142</v>
      </c>
      <c r="X69" s="116">
        <v>180</v>
      </c>
      <c r="Y69" s="116">
        <v>205</v>
      </c>
      <c r="Z69" s="116">
        <v>223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174</v>
      </c>
      <c r="X70" s="116">
        <v>172</v>
      </c>
      <c r="Y70" s="116">
        <v>176</v>
      </c>
      <c r="Z70" s="116">
        <v>180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183</v>
      </c>
      <c r="X71" s="116">
        <v>231</v>
      </c>
      <c r="Y71" s="116">
        <v>244</v>
      </c>
      <c r="Z71" s="116">
        <v>205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179</v>
      </c>
      <c r="X72" s="116">
        <v>181</v>
      </c>
      <c r="Y72" s="116">
        <v>219</v>
      </c>
      <c r="Z72" s="116">
        <v>228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155</v>
      </c>
      <c r="X73" s="116">
        <v>189</v>
      </c>
      <c r="Y73" s="116">
        <v>236</v>
      </c>
      <c r="Z73" s="116">
        <v>220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142</v>
      </c>
      <c r="X74" s="116">
        <v>168</v>
      </c>
      <c r="Y74" s="116">
        <v>165</v>
      </c>
      <c r="Z74" s="116">
        <v>166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69</v>
      </c>
      <c r="X75" s="116">
        <v>67</v>
      </c>
      <c r="Y75" s="116">
        <v>84</v>
      </c>
      <c r="Z75" s="116">
        <v>99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33</v>
      </c>
      <c r="X76" s="116">
        <v>47</v>
      </c>
      <c r="Y76" s="116">
        <v>45</v>
      </c>
      <c r="Z76" s="116">
        <v>30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7</v>
      </c>
      <c r="X77" s="116">
        <v>12</v>
      </c>
      <c r="Y77" s="116">
        <v>26</v>
      </c>
      <c r="Z77" s="116">
        <v>18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10</v>
      </c>
      <c r="X78" s="116">
        <v>10</v>
      </c>
      <c r="Y78" s="116">
        <v>9</v>
      </c>
      <c r="Z78" s="116">
        <v>9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13</v>
      </c>
      <c r="X79" s="116">
        <v>13</v>
      </c>
      <c r="Y79" s="116">
        <v>17</v>
      </c>
      <c r="Z79" s="116">
        <v>14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1801</v>
      </c>
      <c r="X80" s="116">
        <v>2007</v>
      </c>
      <c r="Y80" s="116">
        <v>2207</v>
      </c>
      <c r="Z80" s="116">
        <v>2131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Wakefield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125</v>
      </c>
      <c r="X83" s="116">
        <v>137</v>
      </c>
      <c r="Y83" s="116">
        <v>159</v>
      </c>
      <c r="Z83" s="116">
        <v>139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72</v>
      </c>
      <c r="X84" s="116">
        <v>85</v>
      </c>
      <c r="Y84" s="116">
        <v>82</v>
      </c>
      <c r="Z84" s="116">
        <v>80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4,576</v>
      </c>
      <c r="D85" s="98">
        <f t="shared" ref="D85:D90" si="4">AD4</f>
        <v>-6.6503467972256258E-2</v>
      </c>
      <c r="E85" s="99">
        <f t="shared" ref="E85:E90" si="5">AD4</f>
        <v>-6.6503467972256258E-2</v>
      </c>
      <c r="F85" s="98">
        <f t="shared" ref="F85:F90" si="6">AF4</f>
        <v>6.4929020246683677E-2</v>
      </c>
      <c r="G85" s="99">
        <f t="shared" ref="G85:G90" si="7">AF4</f>
        <v>6.4929020246683677E-2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196</v>
      </c>
      <c r="X85" s="116">
        <v>224</v>
      </c>
      <c r="Y85" s="116">
        <v>255</v>
      </c>
      <c r="Z85" s="116">
        <v>247</v>
      </c>
    </row>
    <row r="86" spans="1:30" ht="15" customHeight="1" x14ac:dyDescent="0.25">
      <c r="A86" s="100" t="s">
        <v>4</v>
      </c>
      <c r="B86" s="51"/>
      <c r="C86" s="101" t="str">
        <f t="shared" si="3"/>
        <v>2,447</v>
      </c>
      <c r="D86" s="98">
        <f t="shared" si="4"/>
        <v>-9.4039244724176241E-2</v>
      </c>
      <c r="E86" s="99">
        <f t="shared" si="5"/>
        <v>-9.4039244724176241E-2</v>
      </c>
      <c r="F86" s="98">
        <f t="shared" si="6"/>
        <v>3.2053985660059015E-2</v>
      </c>
      <c r="G86" s="99">
        <f t="shared" si="7"/>
        <v>3.2053985660059015E-2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40</v>
      </c>
      <c r="X86" s="116">
        <v>38</v>
      </c>
      <c r="Y86" s="116">
        <v>44</v>
      </c>
      <c r="Z86" s="116">
        <v>39</v>
      </c>
    </row>
    <row r="87" spans="1:30" ht="15" customHeight="1" x14ac:dyDescent="0.25">
      <c r="A87" s="100" t="s">
        <v>5</v>
      </c>
      <c r="B87" s="51"/>
      <c r="C87" s="101" t="str">
        <f t="shared" si="3"/>
        <v>2,131</v>
      </c>
      <c r="D87" s="98">
        <f t="shared" si="4"/>
        <v>-3.224341507720252E-2</v>
      </c>
      <c r="E87" s="99">
        <f t="shared" si="5"/>
        <v>-3.224341507720252E-2</v>
      </c>
      <c r="F87" s="98">
        <f t="shared" si="6"/>
        <v>0.10874089490114458</v>
      </c>
      <c r="G87" s="99">
        <f t="shared" si="7"/>
        <v>0.10874089490114458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39</v>
      </c>
      <c r="X87" s="116">
        <v>37</v>
      </c>
      <c r="Y87" s="116">
        <v>38</v>
      </c>
      <c r="Z87" s="116">
        <v>37</v>
      </c>
    </row>
    <row r="88" spans="1:30" ht="15" customHeight="1" x14ac:dyDescent="0.25">
      <c r="A88" s="51" t="s">
        <v>6</v>
      </c>
      <c r="B88" s="51"/>
      <c r="C88" s="101" t="str">
        <f t="shared" si="3"/>
        <v>3,289</v>
      </c>
      <c r="D88" s="98">
        <f t="shared" si="4"/>
        <v>-5.705275229357798E-2</v>
      </c>
      <c r="E88" s="99">
        <f t="shared" si="5"/>
        <v>-5.705275229357798E-2</v>
      </c>
      <c r="F88" s="98">
        <f t="shared" si="6"/>
        <v>5.1806843620083143E-2</v>
      </c>
      <c r="G88" s="99">
        <f t="shared" si="7"/>
        <v>5.1806843620083143E-2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24</v>
      </c>
      <c r="X88" s="116">
        <v>29</v>
      </c>
      <c r="Y88" s="116">
        <v>35</v>
      </c>
      <c r="Z88" s="116">
        <v>37</v>
      </c>
    </row>
    <row r="89" spans="1:30" ht="15" customHeight="1" x14ac:dyDescent="0.25">
      <c r="A89" s="51" t="s">
        <v>102</v>
      </c>
      <c r="B89" s="51"/>
      <c r="C89" s="101" t="str">
        <f t="shared" si="3"/>
        <v>$36,253</v>
      </c>
      <c r="D89" s="98">
        <f t="shared" si="4"/>
        <v>3.0544356959260499E-2</v>
      </c>
      <c r="E89" s="99">
        <f t="shared" si="5"/>
        <v>3.0544356959260499E-2</v>
      </c>
      <c r="F89" s="98">
        <f t="shared" si="6"/>
        <v>0.10662958009901913</v>
      </c>
      <c r="G89" s="99">
        <f t="shared" si="7"/>
        <v>0.10662958009901913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248</v>
      </c>
      <c r="X89" s="116">
        <v>274</v>
      </c>
      <c r="Y89" s="116">
        <v>283</v>
      </c>
      <c r="Z89" s="116">
        <v>285</v>
      </c>
    </row>
    <row r="90" spans="1:30" ht="15" customHeight="1" x14ac:dyDescent="0.25">
      <c r="A90" s="51" t="s">
        <v>7</v>
      </c>
      <c r="B90" s="51"/>
      <c r="C90" s="101" t="str">
        <f t="shared" si="3"/>
        <v>$153.1 mil</v>
      </c>
      <c r="D90" s="98">
        <f t="shared" si="4"/>
        <v>-0.10385815212944527</v>
      </c>
      <c r="E90" s="99">
        <f t="shared" si="5"/>
        <v>-0.10385815212944527</v>
      </c>
      <c r="F90" s="98">
        <f t="shared" si="6"/>
        <v>2.1311459301836422E-2</v>
      </c>
      <c r="G90" s="99">
        <f t="shared" si="7"/>
        <v>2.1311459301836422E-2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418</v>
      </c>
      <c r="X90" s="116">
        <v>433</v>
      </c>
      <c r="Y90" s="116">
        <v>505</v>
      </c>
      <c r="Z90" s="116">
        <v>465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1556</v>
      </c>
      <c r="X91" s="116">
        <v>1737</v>
      </c>
      <c r="Y91" s="116">
        <v>1926</v>
      </c>
      <c r="Z91" s="116">
        <v>1770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65</v>
      </c>
      <c r="X93" s="116">
        <v>70</v>
      </c>
      <c r="Y93" s="116">
        <v>70</v>
      </c>
      <c r="Z93" s="116">
        <v>69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175</v>
      </c>
      <c r="X94" s="116">
        <v>181</v>
      </c>
      <c r="Y94" s="116">
        <v>213</v>
      </c>
      <c r="Z94" s="116">
        <v>218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51</v>
      </c>
      <c r="X95" s="116">
        <v>51</v>
      </c>
      <c r="Y95" s="116">
        <v>49</v>
      </c>
      <c r="Z95" s="116">
        <v>60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220</v>
      </c>
      <c r="X96" s="116">
        <v>244</v>
      </c>
      <c r="Y96" s="116">
        <v>260</v>
      </c>
      <c r="Z96" s="116">
        <v>262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175</v>
      </c>
      <c r="X97" s="116">
        <v>210</v>
      </c>
      <c r="Y97" s="116">
        <v>220</v>
      </c>
      <c r="Z97" s="116">
        <v>212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97</v>
      </c>
      <c r="X98" s="116">
        <v>114</v>
      </c>
      <c r="Y98" s="116">
        <v>133</v>
      </c>
      <c r="Z98" s="116">
        <v>128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21</v>
      </c>
      <c r="X99" s="116">
        <v>23</v>
      </c>
      <c r="Y99" s="116">
        <v>27</v>
      </c>
      <c r="Z99" s="116">
        <v>24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175</v>
      </c>
      <c r="X100" s="116">
        <v>201</v>
      </c>
      <c r="Y100" s="116">
        <v>222</v>
      </c>
      <c r="Z100" s="116">
        <v>232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1273</v>
      </c>
      <c r="X101" s="116">
        <v>1419</v>
      </c>
      <c r="Y101" s="116">
        <v>1564</v>
      </c>
      <c r="Z101" s="116">
        <v>1522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2698</v>
      </c>
      <c r="X104" s="116">
        <v>3127</v>
      </c>
      <c r="Y104" s="116">
        <v>3308</v>
      </c>
      <c r="Z104" s="116">
        <v>3117</v>
      </c>
      <c r="AB104" s="113" t="str">
        <f>TEXT(Z104,"###,###")</f>
        <v>3,117</v>
      </c>
      <c r="AD104" s="134">
        <f>Z104/($Z$4)*100</f>
        <v>68.116258741258733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593</v>
      </c>
      <c r="X105" s="116">
        <v>662</v>
      </c>
      <c r="Y105" s="116">
        <v>698</v>
      </c>
      <c r="Z105" s="116">
        <v>693</v>
      </c>
      <c r="AB105" s="113" t="str">
        <f>TEXT(Z105,"###,###")</f>
        <v>693</v>
      </c>
      <c r="AD105" s="134">
        <f>Z105/($Z$4)*100</f>
        <v>15.144230769230768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3291</v>
      </c>
      <c r="X106" s="124">
        <v>3789</v>
      </c>
      <c r="Y106" s="124">
        <v>4006</v>
      </c>
      <c r="Z106" s="124">
        <v>3810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634</v>
      </c>
      <c r="X108" s="116">
        <v>837</v>
      </c>
      <c r="Y108" s="116">
        <v>997</v>
      </c>
      <c r="Z108" s="116">
        <v>690</v>
      </c>
      <c r="AB108" s="113" t="str">
        <f>TEXT(Z108,"###,###")</f>
        <v>690</v>
      </c>
      <c r="AD108" s="134">
        <f>Z108/($Z$4)*100</f>
        <v>15.078671328671328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630</v>
      </c>
      <c r="X109" s="116">
        <v>699</v>
      </c>
      <c r="Y109" s="116">
        <v>725</v>
      </c>
      <c r="Z109" s="116">
        <v>746</v>
      </c>
      <c r="AB109" s="113" t="str">
        <f>TEXT(Z109,"###,###")</f>
        <v>746</v>
      </c>
      <c r="AD109" s="134">
        <f>Z109/($Z$4)*100</f>
        <v>16.302447552447553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897</v>
      </c>
      <c r="X110" s="116">
        <v>1045</v>
      </c>
      <c r="Y110" s="116">
        <v>1041</v>
      </c>
      <c r="Z110" s="116">
        <v>1138</v>
      </c>
      <c r="AB110" s="113" t="str">
        <f>TEXT(Z110,"###,###")</f>
        <v>1,138</v>
      </c>
      <c r="AD110" s="134">
        <f>Z110/($Z$4)*100</f>
        <v>24.86888111888112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1128</v>
      </c>
      <c r="X111" s="116">
        <v>1208</v>
      </c>
      <c r="Y111" s="116">
        <v>1245</v>
      </c>
      <c r="Z111" s="116">
        <v>1233</v>
      </c>
      <c r="AB111" s="113" t="str">
        <f>TEXT(Z111,"###,###")</f>
        <v>1,233</v>
      </c>
      <c r="AD111" s="134">
        <f>Z111/($Z$4)*100</f>
        <v>26.944930069930066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3924</v>
      </c>
      <c r="X112" s="116">
        <v>4455</v>
      </c>
      <c r="Y112" s="116">
        <v>4906</v>
      </c>
      <c r="Z112" s="116">
        <v>4574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41.2</v>
      </c>
      <c r="W118" s="135">
        <v>45</v>
      </c>
      <c r="X118" s="135">
        <v>43.54</v>
      </c>
      <c r="Y118" s="135">
        <v>44.07</v>
      </c>
      <c r="Z118" s="135">
        <v>43.72</v>
      </c>
      <c r="AB118" s="113" t="str">
        <f>TEXT(Z118,"##.0")</f>
        <v>43.7</v>
      </c>
    </row>
    <row r="120" spans="19:32" x14ac:dyDescent="0.25">
      <c r="S120" s="105" t="s">
        <v>104</v>
      </c>
      <c r="T120" s="116"/>
      <c r="U120" s="116"/>
      <c r="V120" s="116">
        <v>2291</v>
      </c>
      <c r="W120" s="116">
        <v>2160</v>
      </c>
      <c r="X120" s="116">
        <v>2346</v>
      </c>
      <c r="Y120" s="116">
        <v>2532</v>
      </c>
      <c r="Z120" s="116">
        <v>2455</v>
      </c>
      <c r="AB120" s="113" t="str">
        <f>TEXT(Z120,"###,###")</f>
        <v>2,455</v>
      </c>
    </row>
    <row r="121" spans="19:32" x14ac:dyDescent="0.25">
      <c r="S121" s="105" t="s">
        <v>105</v>
      </c>
      <c r="T121" s="116"/>
      <c r="U121" s="116"/>
      <c r="V121" s="116">
        <v>504</v>
      </c>
      <c r="W121" s="116">
        <v>380</v>
      </c>
      <c r="X121" s="116">
        <v>475</v>
      </c>
      <c r="Y121" s="116">
        <v>589</v>
      </c>
      <c r="Z121" s="116">
        <v>498</v>
      </c>
      <c r="AB121" s="113" t="str">
        <f>TEXT(Z121,"###,###")</f>
        <v>498</v>
      </c>
    </row>
    <row r="122" spans="19:32" x14ac:dyDescent="0.25">
      <c r="S122" s="105" t="s">
        <v>106</v>
      </c>
      <c r="T122" s="116"/>
      <c r="U122" s="116"/>
      <c r="V122" s="116">
        <v>327</v>
      </c>
      <c r="W122" s="116">
        <v>291</v>
      </c>
      <c r="X122" s="116">
        <v>335</v>
      </c>
      <c r="Y122" s="116">
        <v>371</v>
      </c>
      <c r="Z122" s="116">
        <v>342</v>
      </c>
      <c r="AB122" s="113" t="str">
        <f>TEXT(Z122,"###,###")</f>
        <v>342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2618</v>
      </c>
      <c r="W124" s="116">
        <v>2451</v>
      </c>
      <c r="X124" s="116">
        <v>2681</v>
      </c>
      <c r="Y124" s="116">
        <v>2903</v>
      </c>
      <c r="Z124" s="116">
        <v>2797</v>
      </c>
      <c r="AB124" s="113" t="str">
        <f>TEXT(Z124,"###,###")</f>
        <v>2,797</v>
      </c>
      <c r="AD124" s="131">
        <f>Z124/$Z$7*100</f>
        <v>85.041045910611118</v>
      </c>
    </row>
    <row r="125" spans="19:32" x14ac:dyDescent="0.25">
      <c r="S125" s="105" t="s">
        <v>108</v>
      </c>
      <c r="T125" s="116"/>
      <c r="U125" s="116"/>
      <c r="V125" s="116">
        <v>831</v>
      </c>
      <c r="W125" s="116">
        <v>671</v>
      </c>
      <c r="X125" s="116">
        <v>810</v>
      </c>
      <c r="Y125" s="116">
        <v>960</v>
      </c>
      <c r="Z125" s="116">
        <v>840</v>
      </c>
      <c r="AB125" s="113" t="str">
        <f>TEXT(Z125,"###,###")</f>
        <v>840</v>
      </c>
      <c r="AD125" s="131">
        <f>Z125/$Z$7*100</f>
        <v>25.539677713590759</v>
      </c>
    </row>
    <row r="127" spans="19:32" x14ac:dyDescent="0.25">
      <c r="S127" s="105" t="s">
        <v>109</v>
      </c>
      <c r="T127" s="116"/>
      <c r="U127" s="116"/>
      <c r="V127" s="116">
        <v>1742</v>
      </c>
      <c r="W127" s="116">
        <v>1558</v>
      </c>
      <c r="X127" s="116">
        <v>1737</v>
      </c>
      <c r="Y127" s="116">
        <v>1923</v>
      </c>
      <c r="Z127" s="116">
        <v>1770</v>
      </c>
      <c r="AB127" s="113" t="str">
        <f>TEXT(Z127,"###,###")</f>
        <v>1,770</v>
      </c>
      <c r="AD127" s="131">
        <f>Z127/$Z$7*100</f>
        <v>53.815749467923382</v>
      </c>
    </row>
    <row r="128" spans="19:32" x14ac:dyDescent="0.25">
      <c r="S128" s="105" t="s">
        <v>110</v>
      </c>
      <c r="T128" s="116"/>
      <c r="U128" s="116"/>
      <c r="V128" s="116">
        <v>1383</v>
      </c>
      <c r="W128" s="116">
        <v>1277</v>
      </c>
      <c r="X128" s="116">
        <v>1419</v>
      </c>
      <c r="Y128" s="116">
        <v>1567</v>
      </c>
      <c r="Z128" s="116">
        <v>1519</v>
      </c>
      <c r="AB128" s="113" t="str">
        <f>TEXT(Z128,"###,###")</f>
        <v>1,519</v>
      </c>
      <c r="AD128" s="131">
        <f>Z128/$Z$7*100</f>
        <v>46.184250532076618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ADFDE0A-F776-49AD-B4BE-894C4EA0A3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5AA7808E-A132-471E-BF79-6E167314C2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9E35DFD0-04AE-4423-8305-18825CCCEC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AF40126E-F800-4101-B89B-0B9BC6DAAD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0C89-4B43-461A-8D5E-6F29BDB2ABEF}">
  <sheetPr codeName="Sheet12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Walkerville</v>
      </c>
      <c r="T1" s="103"/>
      <c r="U1" s="103"/>
      <c r="V1" s="103"/>
      <c r="W1" s="103"/>
      <c r="X1" s="103"/>
      <c r="Y1" s="104" t="str">
        <f>Y3</f>
        <v>10.64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180</v>
      </c>
      <c r="Y3" s="109" t="s">
        <v>260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10.64 Walkerville,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5665</v>
      </c>
      <c r="W4" s="112">
        <v>5579</v>
      </c>
      <c r="X4" s="112">
        <v>5669</v>
      </c>
      <c r="Y4" s="112">
        <v>5829</v>
      </c>
      <c r="Z4" s="112">
        <v>5959</v>
      </c>
      <c r="AB4" s="113" t="str">
        <f>TEXT(Z4,"###,###")</f>
        <v>5,959</v>
      </c>
      <c r="AD4" s="114">
        <f>Z4/Y4-1</f>
        <v>2.2302281694973392E-2</v>
      </c>
      <c r="AF4" s="114">
        <f>Z4/V4-1</f>
        <v>5.1897616946160685E-2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2807</v>
      </c>
      <c r="W5" s="112">
        <v>2775</v>
      </c>
      <c r="X5" s="112">
        <v>2841</v>
      </c>
      <c r="Y5" s="112">
        <v>2943</v>
      </c>
      <c r="Z5" s="112">
        <v>2936</v>
      </c>
      <c r="AB5" s="113" t="str">
        <f>TEXT(Z5,"###,###")</f>
        <v>2,936</v>
      </c>
      <c r="AD5" s="114">
        <f t="shared" ref="AD5:AD9" si="0">Z5/Y5-1</f>
        <v>-2.3785253143051577E-3</v>
      </c>
      <c r="AF5" s="114">
        <f t="shared" ref="AF5:AF9" si="1">Z5/V5-1</f>
        <v>4.5956537228357686E-2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2862</v>
      </c>
      <c r="W6" s="112">
        <v>2806</v>
      </c>
      <c r="X6" s="112">
        <v>2828</v>
      </c>
      <c r="Y6" s="112">
        <v>2887</v>
      </c>
      <c r="Z6" s="112">
        <v>3022</v>
      </c>
      <c r="AB6" s="113" t="str">
        <f>TEXT(Z6,"###,###")</f>
        <v>3,022</v>
      </c>
      <c r="AD6" s="114">
        <f t="shared" si="0"/>
        <v>4.6761343955663337E-2</v>
      </c>
      <c r="AF6" s="114">
        <f t="shared" si="1"/>
        <v>5.5904961565338862E-2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3945</v>
      </c>
      <c r="W7" s="112">
        <v>3956</v>
      </c>
      <c r="X7" s="112">
        <v>4023</v>
      </c>
      <c r="Y7" s="112">
        <v>4130</v>
      </c>
      <c r="Z7" s="112">
        <v>4129</v>
      </c>
      <c r="AB7" s="113" t="str">
        <f>TEXT(Z7,"###,###")</f>
        <v>4,129</v>
      </c>
      <c r="AD7" s="114">
        <f t="shared" si="0"/>
        <v>-2.421307506053072E-4</v>
      </c>
      <c r="AF7" s="114">
        <f t="shared" si="1"/>
        <v>4.6641318124207798E-2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5,959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4,129</v>
      </c>
      <c r="P8" s="69"/>
      <c r="S8" s="111" t="s">
        <v>87</v>
      </c>
      <c r="T8" s="112"/>
      <c r="U8" s="112"/>
      <c r="V8" s="112">
        <v>39199</v>
      </c>
      <c r="W8" s="112">
        <v>43200.2</v>
      </c>
      <c r="X8" s="112">
        <v>45492</v>
      </c>
      <c r="Y8" s="112">
        <v>47935.66</v>
      </c>
      <c r="Z8" s="112">
        <v>46385.11</v>
      </c>
      <c r="AB8" s="113" t="str">
        <f>TEXT(Z8,"$###,###")</f>
        <v>$46,385</v>
      </c>
      <c r="AD8" s="114">
        <f t="shared" si="0"/>
        <v>-3.2346482764605833E-2</v>
      </c>
      <c r="AF8" s="114">
        <f t="shared" si="1"/>
        <v>0.18332380928084913</v>
      </c>
    </row>
    <row r="9" spans="1:32" x14ac:dyDescent="0.25">
      <c r="A9" s="32" t="s">
        <v>15</v>
      </c>
      <c r="B9" s="73"/>
      <c r="C9" s="74"/>
      <c r="D9" s="75">
        <f>AD104</f>
        <v>69.692901493539182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49.5761685638169</v>
      </c>
      <c r="P9" s="76" t="s">
        <v>88</v>
      </c>
      <c r="S9" s="111" t="s">
        <v>7</v>
      </c>
      <c r="T9" s="112"/>
      <c r="U9" s="112"/>
      <c r="V9" s="112">
        <v>307457277</v>
      </c>
      <c r="W9" s="112">
        <v>322109798</v>
      </c>
      <c r="X9" s="112">
        <v>339568450</v>
      </c>
      <c r="Y9" s="112">
        <v>351767456</v>
      </c>
      <c r="Z9" s="112">
        <v>360364834</v>
      </c>
      <c r="AB9" s="113" t="str">
        <f>TEXT(Z9/1000000,"$#,###.0")&amp;" mil"</f>
        <v>$360.4 mil</v>
      </c>
      <c r="AD9" s="114">
        <f t="shared" si="0"/>
        <v>2.4440515611540814E-2</v>
      </c>
      <c r="AF9" s="114">
        <f t="shared" si="1"/>
        <v>0.1720810042821006</v>
      </c>
    </row>
    <row r="10" spans="1:32" x14ac:dyDescent="0.25">
      <c r="A10" s="32" t="s">
        <v>18</v>
      </c>
      <c r="B10" s="73"/>
      <c r="C10" s="74"/>
      <c r="D10" s="75">
        <f>AD105</f>
        <v>22.990434636684007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50.35117461855171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90.796803100024221</v>
      </c>
      <c r="P11" s="76" t="s">
        <v>88</v>
      </c>
      <c r="S11" s="111" t="s">
        <v>30</v>
      </c>
      <c r="T11" s="116"/>
      <c r="U11" s="116"/>
      <c r="V11" s="116">
        <v>4889</v>
      </c>
      <c r="W11" s="116">
        <v>4836</v>
      </c>
      <c r="X11" s="116">
        <v>4918</v>
      </c>
      <c r="Y11" s="116">
        <v>5059</v>
      </c>
      <c r="Z11" s="116">
        <v>5173</v>
      </c>
    </row>
    <row r="12" spans="1:32" ht="28.5" customHeight="1" x14ac:dyDescent="0.25">
      <c r="A12" s="32" t="s">
        <v>20</v>
      </c>
      <c r="B12" s="74"/>
      <c r="C12" s="74"/>
      <c r="D12" s="75">
        <f>AD108</f>
        <v>17.33512334284276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19.132961976265438</v>
      </c>
      <c r="P12" s="76" t="s">
        <v>88</v>
      </c>
      <c r="S12" s="111" t="s">
        <v>31</v>
      </c>
      <c r="T12" s="116"/>
      <c r="U12" s="116"/>
      <c r="V12" s="116">
        <v>780</v>
      </c>
      <c r="W12" s="116">
        <v>742</v>
      </c>
      <c r="X12" s="116">
        <v>751</v>
      </c>
      <c r="Y12" s="116">
        <v>772</v>
      </c>
      <c r="Z12" s="116">
        <v>790</v>
      </c>
    </row>
    <row r="13" spans="1:32" ht="15" customHeight="1" x14ac:dyDescent="0.25">
      <c r="A13" s="32" t="s">
        <v>21</v>
      </c>
      <c r="B13" s="74"/>
      <c r="C13" s="74"/>
      <c r="D13" s="75">
        <f>AD109</f>
        <v>12.502097667393858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43.3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20.859204564524251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17.567240125999515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41.785534485651951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82.432759874000482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46</v>
      </c>
      <c r="Z15" s="116">
        <v>50</v>
      </c>
      <c r="AB15" s="121">
        <f t="shared" ref="AB15:AB34" si="2">IF(Z15="np",0,Z15/$Z$34)</f>
        <v>8.3920778784827132E-3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36</v>
      </c>
      <c r="Z16" s="116">
        <v>33</v>
      </c>
      <c r="AB16" s="121">
        <f t="shared" si="2"/>
        <v>5.5387713997985906E-3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261</v>
      </c>
      <c r="Z17" s="116">
        <v>278</v>
      </c>
      <c r="AB17" s="121">
        <f t="shared" si="2"/>
        <v>4.6659953004363881E-2</v>
      </c>
    </row>
    <row r="18" spans="1:28" x14ac:dyDescent="0.25">
      <c r="A18" s="65" t="str">
        <f>$S$1&amp;" ("&amp;$V$2&amp;" to "&amp;$Z$2&amp;")"</f>
        <v>Walkerville (2014-15 to 2018-19)</v>
      </c>
      <c r="B18" s="65"/>
      <c r="C18" s="65"/>
      <c r="D18" s="65"/>
      <c r="E18" s="65"/>
      <c r="F18" s="65"/>
      <c r="G18" s="65" t="str">
        <f>$S$1&amp;" ("&amp;$V$2&amp;" to "&amp;$Z$2&amp;")"</f>
        <v>Walkerville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33</v>
      </c>
      <c r="Z18" s="116">
        <v>33</v>
      </c>
      <c r="AB18" s="121">
        <f t="shared" si="2"/>
        <v>5.5387713997985906E-3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198</v>
      </c>
      <c r="Z19" s="116">
        <v>199</v>
      </c>
      <c r="AB19" s="121">
        <f t="shared" si="2"/>
        <v>3.3400469956361194E-2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191</v>
      </c>
      <c r="Z20" s="116">
        <v>217</v>
      </c>
      <c r="AB20" s="121">
        <f t="shared" si="2"/>
        <v>3.6421617992614973E-2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400</v>
      </c>
      <c r="Z21" s="116">
        <v>404</v>
      </c>
      <c r="AB21" s="121">
        <f t="shared" si="2"/>
        <v>6.7807989258140314E-2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408</v>
      </c>
      <c r="Z22" s="116">
        <v>389</v>
      </c>
      <c r="AB22" s="121">
        <f t="shared" si="2"/>
        <v>6.5290365894595498E-2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111</v>
      </c>
      <c r="Z23" s="116">
        <v>103</v>
      </c>
      <c r="AB23" s="121">
        <f t="shared" si="2"/>
        <v>1.7287680429674386E-2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98</v>
      </c>
      <c r="Z24" s="116">
        <v>121</v>
      </c>
      <c r="AB24" s="121">
        <f t="shared" si="2"/>
        <v>2.0308828465928165E-2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225</v>
      </c>
      <c r="Z25" s="116">
        <v>220</v>
      </c>
      <c r="AB25" s="121">
        <f t="shared" si="2"/>
        <v>3.6925142665323936E-2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157</v>
      </c>
      <c r="Z26" s="116">
        <v>141</v>
      </c>
      <c r="AB26" s="121">
        <f t="shared" si="2"/>
        <v>2.3665659617321248E-2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615</v>
      </c>
      <c r="Z27" s="116">
        <v>634</v>
      </c>
      <c r="AB27" s="121">
        <f t="shared" si="2"/>
        <v>0.10641154749916079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336</v>
      </c>
      <c r="Z28" s="116">
        <v>392</v>
      </c>
      <c r="AB28" s="121">
        <f t="shared" si="2"/>
        <v>6.5793890567304461E-2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376</v>
      </c>
      <c r="Z29" s="116">
        <v>404</v>
      </c>
      <c r="AB29" s="121">
        <f t="shared" si="2"/>
        <v>6.7807989258140314E-2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619</v>
      </c>
      <c r="Z30" s="116">
        <v>636</v>
      </c>
      <c r="AB30" s="121">
        <f t="shared" si="2"/>
        <v>0.1067472306143001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1101</v>
      </c>
      <c r="Z31" s="116">
        <v>1145</v>
      </c>
      <c r="AB31" s="121">
        <f t="shared" si="2"/>
        <v>0.19217858341725411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137</v>
      </c>
      <c r="Z32" s="116">
        <v>136</v>
      </c>
      <c r="AB32" s="121">
        <f t="shared" si="2"/>
        <v>2.2826451829472977E-2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146</v>
      </c>
      <c r="Z33" s="116">
        <v>156</v>
      </c>
      <c r="AB33" s="121">
        <f t="shared" si="2"/>
        <v>2.6183282980866064E-2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5829</v>
      </c>
      <c r="Z34" s="124">
        <v>5958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3402</v>
      </c>
      <c r="AB37" s="136">
        <f>Z37/Z40*100</f>
        <v>82.432759874000482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725</v>
      </c>
      <c r="AB38" s="136">
        <f>Z38/Z40*100</f>
        <v>17.567240125999515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4127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29</v>
      </c>
      <c r="X45" s="116">
        <v>28</v>
      </c>
      <c r="Y45" s="116">
        <v>30</v>
      </c>
      <c r="Z45" s="116">
        <v>46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131</v>
      </c>
      <c r="X46" s="116">
        <v>124</v>
      </c>
      <c r="Y46" s="116">
        <v>153</v>
      </c>
      <c r="Z46" s="116">
        <v>115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290</v>
      </c>
      <c r="X47" s="116">
        <v>308</v>
      </c>
      <c r="Y47" s="116">
        <v>300</v>
      </c>
      <c r="Z47" s="116">
        <v>307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358</v>
      </c>
      <c r="X48" s="116">
        <v>338</v>
      </c>
      <c r="Y48" s="116">
        <v>335</v>
      </c>
      <c r="Z48" s="116">
        <v>319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Walkerville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243</v>
      </c>
      <c r="X49" s="116">
        <v>315</v>
      </c>
      <c r="Y49" s="116">
        <v>326</v>
      </c>
      <c r="Z49" s="116">
        <v>374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245</v>
      </c>
      <c r="X50" s="116">
        <v>242</v>
      </c>
      <c r="Y50" s="116">
        <v>268</v>
      </c>
      <c r="Z50" s="116">
        <v>276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238</v>
      </c>
      <c r="X51" s="116">
        <v>228</v>
      </c>
      <c r="Y51" s="116">
        <v>237</v>
      </c>
      <c r="Z51" s="116">
        <v>232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274</v>
      </c>
      <c r="X52" s="116">
        <v>286</v>
      </c>
      <c r="Y52" s="116">
        <v>297</v>
      </c>
      <c r="Z52" s="116">
        <v>302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245</v>
      </c>
      <c r="X53" s="116">
        <v>251</v>
      </c>
      <c r="Y53" s="116">
        <v>259</v>
      </c>
      <c r="Z53" s="116">
        <v>261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237</v>
      </c>
      <c r="X54" s="116">
        <v>210</v>
      </c>
      <c r="Y54" s="116">
        <v>221</v>
      </c>
      <c r="Z54" s="116">
        <v>235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211</v>
      </c>
      <c r="X55" s="116">
        <v>217</v>
      </c>
      <c r="Y55" s="116">
        <v>211</v>
      </c>
      <c r="Z55" s="116">
        <v>206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147</v>
      </c>
      <c r="X56" s="116">
        <v>138</v>
      </c>
      <c r="Y56" s="116">
        <v>141</v>
      </c>
      <c r="Z56" s="116">
        <v>114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67</v>
      </c>
      <c r="X57" s="116">
        <v>88</v>
      </c>
      <c r="Y57" s="116">
        <v>97</v>
      </c>
      <c r="Z57" s="116">
        <v>82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38</v>
      </c>
      <c r="X58" s="116">
        <v>35</v>
      </c>
      <c r="Y58" s="116">
        <v>37</v>
      </c>
      <c r="Z58" s="116">
        <v>42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18</v>
      </c>
      <c r="X59" s="116">
        <v>20</v>
      </c>
      <c r="Y59" s="116">
        <v>21</v>
      </c>
      <c r="Z59" s="116">
        <v>20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9</v>
      </c>
      <c r="X60" s="116">
        <v>10</v>
      </c>
      <c r="Y60" s="116">
        <v>11</v>
      </c>
      <c r="Z60" s="116">
        <v>13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2773</v>
      </c>
      <c r="X61" s="116">
        <v>2841</v>
      </c>
      <c r="Y61" s="116">
        <v>2940</v>
      </c>
      <c r="Z61" s="116">
        <v>2937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6</v>
      </c>
      <c r="Y63" s="116">
        <v>2</v>
      </c>
      <c r="Z63" s="116">
        <v>0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Walkerville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35</v>
      </c>
      <c r="X64" s="116">
        <v>39</v>
      </c>
      <c r="Y64" s="116">
        <v>47</v>
      </c>
      <c r="Z64" s="116">
        <v>49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185</v>
      </c>
      <c r="X65" s="116">
        <v>148</v>
      </c>
      <c r="Y65" s="116">
        <v>148</v>
      </c>
      <c r="Z65" s="116">
        <v>156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309</v>
      </c>
      <c r="X66" s="116">
        <v>311</v>
      </c>
      <c r="Y66" s="116">
        <v>290</v>
      </c>
      <c r="Z66" s="116">
        <v>301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313</v>
      </c>
      <c r="X67" s="116">
        <v>302</v>
      </c>
      <c r="Y67" s="116">
        <v>344</v>
      </c>
      <c r="Z67" s="116">
        <v>390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249</v>
      </c>
      <c r="X68" s="116">
        <v>281</v>
      </c>
      <c r="Y68" s="116">
        <v>316</v>
      </c>
      <c r="Z68" s="116">
        <v>312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215</v>
      </c>
      <c r="X69" s="116">
        <v>240</v>
      </c>
      <c r="Y69" s="116">
        <v>247</v>
      </c>
      <c r="Z69" s="116">
        <v>294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229</v>
      </c>
      <c r="X70" s="116">
        <v>218</v>
      </c>
      <c r="Y70" s="116">
        <v>235</v>
      </c>
      <c r="Z70" s="116">
        <v>262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298</v>
      </c>
      <c r="X71" s="116">
        <v>281</v>
      </c>
      <c r="Y71" s="116">
        <v>286</v>
      </c>
      <c r="Z71" s="116">
        <v>274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245</v>
      </c>
      <c r="X72" s="116">
        <v>280</v>
      </c>
      <c r="Y72" s="116">
        <v>257</v>
      </c>
      <c r="Z72" s="116">
        <v>266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279</v>
      </c>
      <c r="X73" s="116">
        <v>258</v>
      </c>
      <c r="Y73" s="116">
        <v>265</v>
      </c>
      <c r="Z73" s="116">
        <v>267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193</v>
      </c>
      <c r="X74" s="116">
        <v>219</v>
      </c>
      <c r="Y74" s="116">
        <v>205</v>
      </c>
      <c r="Z74" s="116">
        <v>203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117</v>
      </c>
      <c r="X75" s="116">
        <v>133</v>
      </c>
      <c r="Y75" s="116">
        <v>127</v>
      </c>
      <c r="Z75" s="116">
        <v>133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66</v>
      </c>
      <c r="X76" s="116">
        <v>68</v>
      </c>
      <c r="Y76" s="116">
        <v>71</v>
      </c>
      <c r="Z76" s="116">
        <v>67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20</v>
      </c>
      <c r="X77" s="116">
        <v>12</v>
      </c>
      <c r="Y77" s="116">
        <v>19</v>
      </c>
      <c r="Z77" s="116">
        <v>26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19</v>
      </c>
      <c r="X78" s="116">
        <v>22</v>
      </c>
      <c r="Y78" s="116">
        <v>18</v>
      </c>
      <c r="Z78" s="116">
        <v>14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19</v>
      </c>
      <c r="X79" s="116">
        <v>12</v>
      </c>
      <c r="Y79" s="116">
        <v>14</v>
      </c>
      <c r="Z79" s="116">
        <v>14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2802</v>
      </c>
      <c r="X80" s="116">
        <v>2828</v>
      </c>
      <c r="Y80" s="116">
        <v>2885</v>
      </c>
      <c r="Z80" s="116">
        <v>3020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Walkerville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343</v>
      </c>
      <c r="X83" s="116">
        <v>341</v>
      </c>
      <c r="Y83" s="116">
        <v>354</v>
      </c>
      <c r="Z83" s="116">
        <v>335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577</v>
      </c>
      <c r="X84" s="116">
        <v>606</v>
      </c>
      <c r="Y84" s="116">
        <v>605</v>
      </c>
      <c r="Z84" s="116">
        <v>602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5,959</v>
      </c>
      <c r="D85" s="98">
        <f t="shared" ref="D85:D90" si="4">AD4</f>
        <v>2.2302281694973392E-2</v>
      </c>
      <c r="E85" s="99">
        <f t="shared" ref="E85:E90" si="5">AD4</f>
        <v>2.2302281694973392E-2</v>
      </c>
      <c r="F85" s="98">
        <f t="shared" ref="F85:F90" si="6">AF4</f>
        <v>5.1897616946160685E-2</v>
      </c>
      <c r="G85" s="99">
        <f t="shared" ref="G85:G90" si="7">AF4</f>
        <v>5.1897616946160685E-2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148</v>
      </c>
      <c r="X85" s="116">
        <v>151</v>
      </c>
      <c r="Y85" s="116">
        <v>166</v>
      </c>
      <c r="Z85" s="116">
        <v>179</v>
      </c>
    </row>
    <row r="86" spans="1:30" ht="15" customHeight="1" x14ac:dyDescent="0.25">
      <c r="A86" s="100" t="s">
        <v>4</v>
      </c>
      <c r="B86" s="51"/>
      <c r="C86" s="101" t="str">
        <f t="shared" si="3"/>
        <v>2,936</v>
      </c>
      <c r="D86" s="98">
        <f t="shared" si="4"/>
        <v>-2.3785253143051577E-3</v>
      </c>
      <c r="E86" s="99">
        <f t="shared" si="5"/>
        <v>-2.3785253143051577E-3</v>
      </c>
      <c r="F86" s="98">
        <f t="shared" si="6"/>
        <v>4.5956537228357686E-2</v>
      </c>
      <c r="G86" s="99">
        <f t="shared" si="7"/>
        <v>4.5956537228357686E-2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115</v>
      </c>
      <c r="X86" s="116">
        <v>134</v>
      </c>
      <c r="Y86" s="116">
        <v>130</v>
      </c>
      <c r="Z86" s="116">
        <v>132</v>
      </c>
    </row>
    <row r="87" spans="1:30" ht="15" customHeight="1" x14ac:dyDescent="0.25">
      <c r="A87" s="100" t="s">
        <v>5</v>
      </c>
      <c r="B87" s="51"/>
      <c r="C87" s="101" t="str">
        <f t="shared" si="3"/>
        <v>3,022</v>
      </c>
      <c r="D87" s="98">
        <f t="shared" si="4"/>
        <v>4.6761343955663337E-2</v>
      </c>
      <c r="E87" s="99">
        <f t="shared" si="5"/>
        <v>4.6761343955663337E-2</v>
      </c>
      <c r="F87" s="98">
        <f t="shared" si="6"/>
        <v>5.5904961565338862E-2</v>
      </c>
      <c r="G87" s="99">
        <f t="shared" si="7"/>
        <v>5.5904961565338862E-2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111</v>
      </c>
      <c r="X87" s="116">
        <v>122</v>
      </c>
      <c r="Y87" s="116">
        <v>136</v>
      </c>
      <c r="Z87" s="116">
        <v>133</v>
      </c>
    </row>
    <row r="88" spans="1:30" ht="15" customHeight="1" x14ac:dyDescent="0.25">
      <c r="A88" s="51" t="s">
        <v>6</v>
      </c>
      <c r="B88" s="51"/>
      <c r="C88" s="101" t="str">
        <f t="shared" si="3"/>
        <v>4,129</v>
      </c>
      <c r="D88" s="98">
        <f t="shared" si="4"/>
        <v>-2.421307506053072E-4</v>
      </c>
      <c r="E88" s="99">
        <f t="shared" si="5"/>
        <v>-2.421307506053072E-4</v>
      </c>
      <c r="F88" s="98">
        <f t="shared" si="6"/>
        <v>4.6641318124207798E-2</v>
      </c>
      <c r="G88" s="99">
        <f t="shared" si="7"/>
        <v>4.6641318124207798E-2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110</v>
      </c>
      <c r="X88" s="116">
        <v>94</v>
      </c>
      <c r="Y88" s="116">
        <v>109</v>
      </c>
      <c r="Z88" s="116">
        <v>118</v>
      </c>
    </row>
    <row r="89" spans="1:30" ht="15" customHeight="1" x14ac:dyDescent="0.25">
      <c r="A89" s="51" t="s">
        <v>102</v>
      </c>
      <c r="B89" s="51"/>
      <c r="C89" s="101" t="str">
        <f t="shared" si="3"/>
        <v>$46,385</v>
      </c>
      <c r="D89" s="98">
        <f t="shared" si="4"/>
        <v>-3.2346482764605833E-2</v>
      </c>
      <c r="E89" s="99">
        <f t="shared" si="5"/>
        <v>-3.2346482764605833E-2</v>
      </c>
      <c r="F89" s="98">
        <f t="shared" si="6"/>
        <v>0.18332380928084913</v>
      </c>
      <c r="G89" s="99">
        <f t="shared" si="7"/>
        <v>0.18332380928084913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44</v>
      </c>
      <c r="X89" s="116">
        <v>44</v>
      </c>
      <c r="Y89" s="116">
        <v>37</v>
      </c>
      <c r="Z89" s="116">
        <v>44</v>
      </c>
    </row>
    <row r="90" spans="1:30" ht="15" customHeight="1" x14ac:dyDescent="0.25">
      <c r="A90" s="51" t="s">
        <v>7</v>
      </c>
      <c r="B90" s="51"/>
      <c r="C90" s="101" t="str">
        <f t="shared" si="3"/>
        <v>$360.4 mil</v>
      </c>
      <c r="D90" s="98">
        <f t="shared" si="4"/>
        <v>2.4440515611540814E-2</v>
      </c>
      <c r="E90" s="99">
        <f t="shared" si="5"/>
        <v>2.4440515611540814E-2</v>
      </c>
      <c r="F90" s="98">
        <f t="shared" si="6"/>
        <v>0.1720810042821006</v>
      </c>
      <c r="G90" s="99">
        <f t="shared" si="7"/>
        <v>0.1720810042821006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100</v>
      </c>
      <c r="X90" s="116">
        <v>102</v>
      </c>
      <c r="Y90" s="116">
        <v>108</v>
      </c>
      <c r="Z90" s="116">
        <v>101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2006</v>
      </c>
      <c r="X91" s="116">
        <v>2028</v>
      </c>
      <c r="Y91" s="116">
        <v>2085</v>
      </c>
      <c r="Z91" s="116">
        <v>2046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195</v>
      </c>
      <c r="X93" s="116">
        <v>197</v>
      </c>
      <c r="Y93" s="116">
        <v>205</v>
      </c>
      <c r="Z93" s="116">
        <v>203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635</v>
      </c>
      <c r="X94" s="116">
        <v>665</v>
      </c>
      <c r="Y94" s="116">
        <v>699</v>
      </c>
      <c r="Z94" s="116">
        <v>722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29</v>
      </c>
      <c r="X95" s="116">
        <v>31</v>
      </c>
      <c r="Y95" s="116">
        <v>25</v>
      </c>
      <c r="Z95" s="116">
        <v>35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164</v>
      </c>
      <c r="X96" s="116">
        <v>185</v>
      </c>
      <c r="Y96" s="116">
        <v>196</v>
      </c>
      <c r="Z96" s="116">
        <v>201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352</v>
      </c>
      <c r="X97" s="116">
        <v>348</v>
      </c>
      <c r="Y97" s="116">
        <v>353</v>
      </c>
      <c r="Z97" s="116">
        <v>351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153</v>
      </c>
      <c r="X98" s="116">
        <v>148</v>
      </c>
      <c r="Y98" s="116">
        <v>159</v>
      </c>
      <c r="Z98" s="116">
        <v>160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0</v>
      </c>
      <c r="X99" s="116">
        <v>3</v>
      </c>
      <c r="Y99" s="116">
        <v>9</v>
      </c>
      <c r="Z99" s="116">
        <v>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39</v>
      </c>
      <c r="X100" s="116">
        <v>43</v>
      </c>
      <c r="Y100" s="116">
        <v>47</v>
      </c>
      <c r="Z100" s="116">
        <v>53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1955</v>
      </c>
      <c r="X101" s="116">
        <v>1995</v>
      </c>
      <c r="Y101" s="116">
        <v>2046</v>
      </c>
      <c r="Z101" s="116">
        <v>2079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3734</v>
      </c>
      <c r="X104" s="116">
        <v>3838</v>
      </c>
      <c r="Y104" s="116">
        <v>3988</v>
      </c>
      <c r="Z104" s="116">
        <v>4153</v>
      </c>
      <c r="AB104" s="113" t="str">
        <f>TEXT(Z104,"###,###")</f>
        <v>4,153</v>
      </c>
      <c r="AD104" s="134">
        <f>Z104/($Z$4)*100</f>
        <v>69.692901493539182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1275</v>
      </c>
      <c r="X105" s="116">
        <v>1335</v>
      </c>
      <c r="Y105" s="116">
        <v>1333</v>
      </c>
      <c r="Z105" s="116">
        <v>1370</v>
      </c>
      <c r="AB105" s="113" t="str">
        <f>TEXT(Z105,"###,###")</f>
        <v>1,370</v>
      </c>
      <c r="AD105" s="134">
        <f>Z105/($Z$4)*100</f>
        <v>22.990434636684007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5009</v>
      </c>
      <c r="X106" s="124">
        <v>5173</v>
      </c>
      <c r="Y106" s="124">
        <v>5321</v>
      </c>
      <c r="Z106" s="124">
        <v>5523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911</v>
      </c>
      <c r="X108" s="116">
        <v>997</v>
      </c>
      <c r="Y108" s="116">
        <v>1117</v>
      </c>
      <c r="Z108" s="116">
        <v>1033</v>
      </c>
      <c r="AB108" s="113" t="str">
        <f>TEXT(Z108,"###,###")</f>
        <v>1,033</v>
      </c>
      <c r="AD108" s="134">
        <f>Z108/($Z$4)*100</f>
        <v>17.33512334284276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765</v>
      </c>
      <c r="X109" s="116">
        <v>754</v>
      </c>
      <c r="Y109" s="116">
        <v>736</v>
      </c>
      <c r="Z109" s="116">
        <v>745</v>
      </c>
      <c r="AB109" s="113" t="str">
        <f>TEXT(Z109,"###,###")</f>
        <v>745</v>
      </c>
      <c r="AD109" s="134">
        <f>Z109/($Z$4)*100</f>
        <v>12.502097667393858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1120</v>
      </c>
      <c r="X110" s="116">
        <v>1159</v>
      </c>
      <c r="Y110" s="116">
        <v>1218</v>
      </c>
      <c r="Z110" s="116">
        <v>1243</v>
      </c>
      <c r="AB110" s="113" t="str">
        <f>TEXT(Z110,"###,###")</f>
        <v>1,243</v>
      </c>
      <c r="AD110" s="134">
        <f>Z110/($Z$4)*100</f>
        <v>20.859204564524251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2215</v>
      </c>
      <c r="X111" s="116">
        <v>2263</v>
      </c>
      <c r="Y111" s="116">
        <v>2251</v>
      </c>
      <c r="Z111" s="116">
        <v>2490</v>
      </c>
      <c r="AB111" s="113" t="str">
        <f>TEXT(Z111,"###,###")</f>
        <v>2,490</v>
      </c>
      <c r="AD111" s="134">
        <f>Z111/($Z$4)*100</f>
        <v>41.785534485651951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5574</v>
      </c>
      <c r="X112" s="116">
        <v>5669</v>
      </c>
      <c r="Y112" s="116">
        <v>5824</v>
      </c>
      <c r="Z112" s="116">
        <v>5959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45.54</v>
      </c>
      <c r="W118" s="135">
        <v>42.68</v>
      </c>
      <c r="X118" s="135">
        <v>43.56</v>
      </c>
      <c r="Y118" s="135">
        <v>43.54</v>
      </c>
      <c r="Z118" s="135">
        <v>43.34</v>
      </c>
      <c r="AB118" s="113" t="str">
        <f>TEXT(Z118,"##.0")</f>
        <v>43.3</v>
      </c>
    </row>
    <row r="120" spans="19:32" x14ac:dyDescent="0.25">
      <c r="S120" s="105" t="s">
        <v>104</v>
      </c>
      <c r="T120" s="116"/>
      <c r="U120" s="116"/>
      <c r="V120" s="116">
        <v>3165</v>
      </c>
      <c r="W120" s="116">
        <v>3220</v>
      </c>
      <c r="X120" s="116">
        <v>3272</v>
      </c>
      <c r="Y120" s="116">
        <v>3356</v>
      </c>
      <c r="Z120" s="116">
        <v>3337</v>
      </c>
      <c r="AB120" s="113" t="str">
        <f>TEXT(Z120,"###,###")</f>
        <v>3,337</v>
      </c>
    </row>
    <row r="121" spans="19:32" x14ac:dyDescent="0.25">
      <c r="S121" s="105" t="s">
        <v>105</v>
      </c>
      <c r="T121" s="116"/>
      <c r="U121" s="116"/>
      <c r="V121" s="116">
        <v>395</v>
      </c>
      <c r="W121" s="116">
        <v>376</v>
      </c>
      <c r="X121" s="116">
        <v>372</v>
      </c>
      <c r="Y121" s="116">
        <v>379</v>
      </c>
      <c r="Z121" s="116">
        <v>378</v>
      </c>
      <c r="AB121" s="113" t="str">
        <f>TEXT(Z121,"###,###")</f>
        <v>378</v>
      </c>
    </row>
    <row r="122" spans="19:32" x14ac:dyDescent="0.25">
      <c r="S122" s="105" t="s">
        <v>106</v>
      </c>
      <c r="T122" s="116"/>
      <c r="U122" s="116"/>
      <c r="V122" s="116">
        <v>388</v>
      </c>
      <c r="W122" s="116">
        <v>361</v>
      </c>
      <c r="X122" s="116">
        <v>379</v>
      </c>
      <c r="Y122" s="116">
        <v>393</v>
      </c>
      <c r="Z122" s="116">
        <v>412</v>
      </c>
      <c r="AB122" s="113" t="str">
        <f>TEXT(Z122,"###,###")</f>
        <v>412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3553</v>
      </c>
      <c r="W124" s="116">
        <v>3581</v>
      </c>
      <c r="X124" s="116">
        <v>3651</v>
      </c>
      <c r="Y124" s="116">
        <v>3749</v>
      </c>
      <c r="Z124" s="116">
        <v>3749</v>
      </c>
      <c r="AB124" s="113" t="str">
        <f>TEXT(Z124,"###,###")</f>
        <v>3,749</v>
      </c>
      <c r="AD124" s="131">
        <f>Z124/$Z$7*100</f>
        <v>90.796803100024221</v>
      </c>
    </row>
    <row r="125" spans="19:32" x14ac:dyDescent="0.25">
      <c r="S125" s="105" t="s">
        <v>108</v>
      </c>
      <c r="T125" s="116"/>
      <c r="U125" s="116"/>
      <c r="V125" s="116">
        <v>783</v>
      </c>
      <c r="W125" s="116">
        <v>737</v>
      </c>
      <c r="X125" s="116">
        <v>751</v>
      </c>
      <c r="Y125" s="116">
        <v>772</v>
      </c>
      <c r="Z125" s="116">
        <v>790</v>
      </c>
      <c r="AB125" s="113" t="str">
        <f>TEXT(Z125,"###,###")</f>
        <v>790</v>
      </c>
      <c r="AD125" s="131">
        <f>Z125/$Z$7*100</f>
        <v>19.132961976265438</v>
      </c>
    </row>
    <row r="127" spans="19:32" x14ac:dyDescent="0.25">
      <c r="S127" s="105" t="s">
        <v>109</v>
      </c>
      <c r="T127" s="116"/>
      <c r="U127" s="116"/>
      <c r="V127" s="116">
        <v>1979</v>
      </c>
      <c r="W127" s="116">
        <v>2007</v>
      </c>
      <c r="X127" s="116">
        <v>2028</v>
      </c>
      <c r="Y127" s="116">
        <v>2082</v>
      </c>
      <c r="Z127" s="116">
        <v>2047</v>
      </c>
      <c r="AB127" s="113" t="str">
        <f>TEXT(Z127,"###,###")</f>
        <v>2,047</v>
      </c>
      <c r="AD127" s="131">
        <f>Z127/$Z$7*100</f>
        <v>49.5761685638169</v>
      </c>
    </row>
    <row r="128" spans="19:32" x14ac:dyDescent="0.25">
      <c r="S128" s="105" t="s">
        <v>110</v>
      </c>
      <c r="T128" s="116"/>
      <c r="U128" s="116"/>
      <c r="V128" s="116">
        <v>1966</v>
      </c>
      <c r="W128" s="116">
        <v>1954</v>
      </c>
      <c r="X128" s="116">
        <v>1995</v>
      </c>
      <c r="Y128" s="116">
        <v>2041</v>
      </c>
      <c r="Z128" s="116">
        <v>2079</v>
      </c>
      <c r="AB128" s="113" t="str">
        <f>TEXT(Z128,"###,###")</f>
        <v>2,079</v>
      </c>
      <c r="AD128" s="131">
        <f>Z128/$Z$7*100</f>
        <v>50.35117461855171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FB8CAFE-94E5-43E6-ABBD-A369F92436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31E0E6F3-4E62-4F7C-99BC-480EC63589B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FE2CE597-2054-4FFB-81F0-09337D865B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96A345CA-F404-43C3-8A72-AB0D9CED758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005B6-F9D2-410D-B4B3-7468A88D0543}">
  <sheetPr codeName="Sheet12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Wattle Range</v>
      </c>
      <c r="T1" s="103"/>
      <c r="U1" s="103"/>
      <c r="V1" s="103"/>
      <c r="W1" s="103"/>
      <c r="X1" s="103"/>
      <c r="Y1" s="104" t="str">
        <f>Y3</f>
        <v>10.65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181</v>
      </c>
      <c r="Y3" s="109" t="s">
        <v>261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10.65 Wattle Range,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7442</v>
      </c>
      <c r="W4" s="112">
        <v>7333</v>
      </c>
      <c r="X4" s="112">
        <v>8160</v>
      </c>
      <c r="Y4" s="112">
        <v>9573</v>
      </c>
      <c r="Z4" s="112">
        <v>8868</v>
      </c>
      <c r="AB4" s="113" t="str">
        <f>TEXT(Z4,"###,###")</f>
        <v>8,868</v>
      </c>
      <c r="AD4" s="114">
        <f>Z4/Y4-1</f>
        <v>-7.3644625509244777E-2</v>
      </c>
      <c r="AF4" s="114">
        <f>Z4/V4-1</f>
        <v>0.19161515721580225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4019</v>
      </c>
      <c r="W5" s="112">
        <v>3934</v>
      </c>
      <c r="X5" s="112">
        <v>4367</v>
      </c>
      <c r="Y5" s="112">
        <v>5090</v>
      </c>
      <c r="Z5" s="112">
        <v>4688</v>
      </c>
      <c r="AB5" s="113" t="str">
        <f>TEXT(Z5,"###,###")</f>
        <v>4,688</v>
      </c>
      <c r="AD5" s="114">
        <f t="shared" ref="AD5:AD9" si="0">Z5/Y5-1</f>
        <v>-7.8978388998035332E-2</v>
      </c>
      <c r="AF5" s="114">
        <f t="shared" ref="AF5:AF9" si="1">Z5/V5-1</f>
        <v>0.16645931823836779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3423</v>
      </c>
      <c r="W6" s="112">
        <v>3404</v>
      </c>
      <c r="X6" s="112">
        <v>3793</v>
      </c>
      <c r="Y6" s="112">
        <v>4481</v>
      </c>
      <c r="Z6" s="112">
        <v>4181</v>
      </c>
      <c r="AB6" s="113" t="str">
        <f>TEXT(Z6,"###,###")</f>
        <v>4,181</v>
      </c>
      <c r="AD6" s="114">
        <f t="shared" si="0"/>
        <v>-6.6949341664806927E-2</v>
      </c>
      <c r="AF6" s="114">
        <f t="shared" si="1"/>
        <v>0.22144317849839323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5053</v>
      </c>
      <c r="W7" s="112">
        <v>5005</v>
      </c>
      <c r="X7" s="112">
        <v>5406</v>
      </c>
      <c r="Y7" s="112">
        <v>6413</v>
      </c>
      <c r="Z7" s="112">
        <v>5921</v>
      </c>
      <c r="AB7" s="113" t="str">
        <f>TEXT(Z7,"###,###")</f>
        <v>5,921</v>
      </c>
      <c r="AD7" s="114">
        <f t="shared" si="0"/>
        <v>-7.67191641977234E-2</v>
      </c>
      <c r="AF7" s="114">
        <f t="shared" si="1"/>
        <v>0.17177914110429437</v>
      </c>
    </row>
    <row r="8" spans="1:32" ht="17.25" customHeight="1" x14ac:dyDescent="0.25">
      <c r="A8" s="66" t="s">
        <v>13</v>
      </c>
      <c r="B8" s="67"/>
      <c r="C8" s="31"/>
      <c r="D8" s="68" t="str">
        <f>AB4</f>
        <v>8,868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5,921</v>
      </c>
      <c r="P8" s="69"/>
      <c r="S8" s="111" t="s">
        <v>87</v>
      </c>
      <c r="T8" s="112"/>
      <c r="U8" s="112"/>
      <c r="V8" s="112">
        <v>30012.7</v>
      </c>
      <c r="W8" s="112">
        <v>31053</v>
      </c>
      <c r="X8" s="112">
        <v>31004.06</v>
      </c>
      <c r="Y8" s="112">
        <v>32584</v>
      </c>
      <c r="Z8" s="112">
        <v>33801.370000000003</v>
      </c>
      <c r="AB8" s="113" t="str">
        <f>TEXT(Z8,"$###,###")</f>
        <v>$33,801</v>
      </c>
      <c r="AD8" s="114">
        <f t="shared" si="0"/>
        <v>3.7360974711514894E-2</v>
      </c>
      <c r="AF8" s="114">
        <f t="shared" si="1"/>
        <v>0.1262355602794818</v>
      </c>
    </row>
    <row r="9" spans="1:32" x14ac:dyDescent="0.25">
      <c r="A9" s="32" t="s">
        <v>15</v>
      </c>
      <c r="B9" s="73"/>
      <c r="C9" s="74"/>
      <c r="D9" s="75">
        <f>AD104</f>
        <v>69.181326116373469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53.149805776051338</v>
      </c>
      <c r="P9" s="76" t="s">
        <v>88</v>
      </c>
      <c r="S9" s="111" t="s">
        <v>7</v>
      </c>
      <c r="T9" s="112"/>
      <c r="U9" s="112"/>
      <c r="V9" s="112">
        <v>229908463</v>
      </c>
      <c r="W9" s="112">
        <v>238090964</v>
      </c>
      <c r="X9" s="112">
        <v>254311753</v>
      </c>
      <c r="Y9" s="112">
        <v>306424917</v>
      </c>
      <c r="Z9" s="112">
        <v>303105197</v>
      </c>
      <c r="AB9" s="113" t="str">
        <f>TEXT(Z9/1000000,"$#,###.0")&amp;" mil"</f>
        <v>$303.1 mil</v>
      </c>
      <c r="AD9" s="114">
        <f t="shared" si="0"/>
        <v>-1.0833714283097984E-2</v>
      </c>
      <c r="AF9" s="114">
        <f t="shared" si="1"/>
        <v>0.31837337801697196</v>
      </c>
    </row>
    <row r="10" spans="1:32" x14ac:dyDescent="0.25">
      <c r="A10" s="32" t="s">
        <v>18</v>
      </c>
      <c r="B10" s="73"/>
      <c r="C10" s="74"/>
      <c r="D10" s="75">
        <f>AD105</f>
        <v>13.723500225529994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46.883972301976016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87.789224793109284</v>
      </c>
      <c r="P11" s="76" t="s">
        <v>88</v>
      </c>
      <c r="S11" s="111" t="s">
        <v>30</v>
      </c>
      <c r="T11" s="116"/>
      <c r="U11" s="116"/>
      <c r="V11" s="116">
        <v>6335</v>
      </c>
      <c r="W11" s="116">
        <v>6300</v>
      </c>
      <c r="X11" s="116">
        <v>6957</v>
      </c>
      <c r="Y11" s="116">
        <v>7911</v>
      </c>
      <c r="Z11" s="116">
        <v>7518</v>
      </c>
    </row>
    <row r="12" spans="1:32" ht="28.5" customHeight="1" x14ac:dyDescent="0.25">
      <c r="A12" s="32" t="s">
        <v>20</v>
      </c>
      <c r="B12" s="74"/>
      <c r="C12" s="74"/>
      <c r="D12" s="75">
        <f>AD108</f>
        <v>14.828597203428057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22.732646512413442</v>
      </c>
      <c r="P12" s="76" t="s">
        <v>88</v>
      </c>
      <c r="S12" s="111" t="s">
        <v>31</v>
      </c>
      <c r="T12" s="116"/>
      <c r="U12" s="116"/>
      <c r="V12" s="116">
        <v>1107</v>
      </c>
      <c r="W12" s="116">
        <v>1038</v>
      </c>
      <c r="X12" s="116">
        <v>1203</v>
      </c>
      <c r="Y12" s="116">
        <v>1661</v>
      </c>
      <c r="Z12" s="116">
        <v>1351</v>
      </c>
    </row>
    <row r="13" spans="1:32" ht="15" customHeight="1" x14ac:dyDescent="0.25">
      <c r="A13" s="32" t="s">
        <v>21</v>
      </c>
      <c r="B13" s="74"/>
      <c r="C13" s="74"/>
      <c r="D13" s="75">
        <f>AD109</f>
        <v>17.534957149300855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43.6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23.985115020297702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18.849139385757677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26.657645466847089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81.150860614242333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1780</v>
      </c>
      <c r="Z15" s="116">
        <v>1829</v>
      </c>
      <c r="AB15" s="121">
        <f t="shared" ref="AB15:AB34" si="2">IF(Z15="np",0,Z15/$Z$34)</f>
        <v>0.20627044096086614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37</v>
      </c>
      <c r="Z16" s="116">
        <v>39</v>
      </c>
      <c r="AB16" s="121">
        <f t="shared" si="2"/>
        <v>4.3983308898161719E-3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1005</v>
      </c>
      <c r="Z17" s="116">
        <v>871</v>
      </c>
      <c r="AB17" s="121">
        <f t="shared" si="2"/>
        <v>9.8229389872561176E-2</v>
      </c>
    </row>
    <row r="18" spans="1:28" x14ac:dyDescent="0.25">
      <c r="A18" s="65" t="str">
        <f>$S$1&amp;" ("&amp;$V$2&amp;" to "&amp;$Z$2&amp;")"</f>
        <v>Wattle Range (2014-15 to 2018-19)</v>
      </c>
      <c r="B18" s="65"/>
      <c r="C18" s="65"/>
      <c r="D18" s="65"/>
      <c r="E18" s="65"/>
      <c r="F18" s="65"/>
      <c r="G18" s="65" t="str">
        <f>$S$1&amp;" ("&amp;$V$2&amp;" to "&amp;$Z$2&amp;")"</f>
        <v>Wattle Range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29</v>
      </c>
      <c r="Z18" s="116">
        <v>46</v>
      </c>
      <c r="AB18" s="121">
        <f t="shared" si="2"/>
        <v>5.1877748956806139E-3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514</v>
      </c>
      <c r="Z19" s="116">
        <v>480</v>
      </c>
      <c r="AB19" s="121">
        <f t="shared" si="2"/>
        <v>5.4133303259275969E-2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282</v>
      </c>
      <c r="Z20" s="116">
        <v>268</v>
      </c>
      <c r="AB20" s="121">
        <f t="shared" si="2"/>
        <v>3.0224427653095749E-2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648</v>
      </c>
      <c r="Z21" s="116">
        <v>638</v>
      </c>
      <c r="AB21" s="121">
        <f t="shared" si="2"/>
        <v>7.1952182248787633E-2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570</v>
      </c>
      <c r="Z22" s="116">
        <v>537</v>
      </c>
      <c r="AB22" s="121">
        <f t="shared" si="2"/>
        <v>6.0561633021314988E-2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291</v>
      </c>
      <c r="Z23" s="116">
        <v>247</v>
      </c>
      <c r="AB23" s="121">
        <f t="shared" si="2"/>
        <v>2.7856095635502426E-2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25</v>
      </c>
      <c r="Z24" s="116">
        <v>19</v>
      </c>
      <c r="AB24" s="121">
        <f t="shared" si="2"/>
        <v>2.1427765873463403E-3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187</v>
      </c>
      <c r="Z25" s="116">
        <v>155</v>
      </c>
      <c r="AB25" s="121">
        <f t="shared" si="2"/>
        <v>1.7480545844141198E-2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100</v>
      </c>
      <c r="Z26" s="116">
        <v>91</v>
      </c>
      <c r="AB26" s="121">
        <f t="shared" si="2"/>
        <v>1.0262772076237735E-2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237</v>
      </c>
      <c r="Z27" s="116">
        <v>253</v>
      </c>
      <c r="AB27" s="121">
        <f t="shared" si="2"/>
        <v>2.8532761926243374E-2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603</v>
      </c>
      <c r="Z28" s="116">
        <v>537</v>
      </c>
      <c r="AB28" s="121">
        <f t="shared" si="2"/>
        <v>6.0561633021314988E-2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330</v>
      </c>
      <c r="Z29" s="116">
        <v>355</v>
      </c>
      <c r="AB29" s="121">
        <f t="shared" si="2"/>
        <v>4.0036088868839519E-2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539</v>
      </c>
      <c r="Z30" s="116">
        <v>519</v>
      </c>
      <c r="AB30" s="121">
        <f t="shared" si="2"/>
        <v>5.853163414909214E-2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797</v>
      </c>
      <c r="Z31" s="116">
        <v>761</v>
      </c>
      <c r="AB31" s="121">
        <f t="shared" si="2"/>
        <v>8.5823841208977111E-2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114</v>
      </c>
      <c r="Z32" s="116">
        <v>98</v>
      </c>
      <c r="AB32" s="121">
        <f t="shared" si="2"/>
        <v>1.1052216082102176E-2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243</v>
      </c>
      <c r="Z33" s="116">
        <v>208</v>
      </c>
      <c r="AB33" s="121">
        <f t="shared" si="2"/>
        <v>2.3457764745686251E-2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9574</v>
      </c>
      <c r="Z34" s="124">
        <v>8867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4809</v>
      </c>
      <c r="AB37" s="136">
        <f>Z37/Z40*100</f>
        <v>81.150860614242333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1117</v>
      </c>
      <c r="AB38" s="136">
        <f>Z38/Z40*100</f>
        <v>18.849139385757677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5926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9</v>
      </c>
      <c r="X44" s="116">
        <v>14</v>
      </c>
      <c r="Y44" s="116">
        <v>17</v>
      </c>
      <c r="Z44" s="116">
        <v>11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71</v>
      </c>
      <c r="X45" s="116">
        <v>97</v>
      </c>
      <c r="Y45" s="116">
        <v>127</v>
      </c>
      <c r="Z45" s="116">
        <v>132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291</v>
      </c>
      <c r="X46" s="116">
        <v>302</v>
      </c>
      <c r="Y46" s="116">
        <v>306</v>
      </c>
      <c r="Z46" s="116">
        <v>285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368</v>
      </c>
      <c r="X47" s="116">
        <v>454</v>
      </c>
      <c r="Y47" s="116">
        <v>461</v>
      </c>
      <c r="Z47" s="116">
        <v>477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465</v>
      </c>
      <c r="X48" s="116">
        <v>462</v>
      </c>
      <c r="Y48" s="116">
        <v>492</v>
      </c>
      <c r="Z48" s="116">
        <v>578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Wattle Range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341</v>
      </c>
      <c r="X49" s="116">
        <v>354</v>
      </c>
      <c r="Y49" s="116">
        <v>369</v>
      </c>
      <c r="Z49" s="116">
        <v>400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370</v>
      </c>
      <c r="X50" s="116">
        <v>398</v>
      </c>
      <c r="Y50" s="116">
        <v>370</v>
      </c>
      <c r="Z50" s="116">
        <v>368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364</v>
      </c>
      <c r="X51" s="116">
        <v>347</v>
      </c>
      <c r="Y51" s="116">
        <v>423</v>
      </c>
      <c r="Z51" s="116">
        <v>356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398</v>
      </c>
      <c r="X52" s="116">
        <v>450</v>
      </c>
      <c r="Y52" s="116">
        <v>436</v>
      </c>
      <c r="Z52" s="116">
        <v>394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395</v>
      </c>
      <c r="X53" s="116">
        <v>447</v>
      </c>
      <c r="Y53" s="116">
        <v>515</v>
      </c>
      <c r="Z53" s="116">
        <v>552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300</v>
      </c>
      <c r="X54" s="116">
        <v>414</v>
      </c>
      <c r="Y54" s="116">
        <v>482</v>
      </c>
      <c r="Z54" s="116">
        <v>399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296</v>
      </c>
      <c r="X55" s="116">
        <v>310</v>
      </c>
      <c r="Y55" s="116">
        <v>397</v>
      </c>
      <c r="Z55" s="116">
        <v>350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159</v>
      </c>
      <c r="X56" s="116">
        <v>178</v>
      </c>
      <c r="Y56" s="116">
        <v>257</v>
      </c>
      <c r="Z56" s="116">
        <v>213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51</v>
      </c>
      <c r="X57" s="116">
        <v>78</v>
      </c>
      <c r="Y57" s="116">
        <v>94</v>
      </c>
      <c r="Z57" s="116">
        <v>86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30</v>
      </c>
      <c r="X58" s="116">
        <v>30</v>
      </c>
      <c r="Y58" s="116">
        <v>55</v>
      </c>
      <c r="Z58" s="116">
        <v>44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17</v>
      </c>
      <c r="X59" s="116">
        <v>23</v>
      </c>
      <c r="Y59" s="116">
        <v>26</v>
      </c>
      <c r="Z59" s="116">
        <v>24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9</v>
      </c>
      <c r="X60" s="116">
        <v>7</v>
      </c>
      <c r="Y60" s="116">
        <v>20</v>
      </c>
      <c r="Z60" s="116">
        <v>13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3931</v>
      </c>
      <c r="X61" s="116">
        <v>4367</v>
      </c>
      <c r="Y61" s="116">
        <v>5085</v>
      </c>
      <c r="Z61" s="116">
        <v>4687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10</v>
      </c>
      <c r="Y63" s="116">
        <v>9</v>
      </c>
      <c r="Z63" s="116">
        <v>11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Wattle Range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111</v>
      </c>
      <c r="X64" s="116">
        <v>116</v>
      </c>
      <c r="Y64" s="116">
        <v>123</v>
      </c>
      <c r="Z64" s="116">
        <v>119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280</v>
      </c>
      <c r="X65" s="116">
        <v>289</v>
      </c>
      <c r="Y65" s="116">
        <v>358</v>
      </c>
      <c r="Z65" s="116">
        <v>312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308</v>
      </c>
      <c r="X66" s="116">
        <v>327</v>
      </c>
      <c r="Y66" s="116">
        <v>341</v>
      </c>
      <c r="Z66" s="116">
        <v>380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317</v>
      </c>
      <c r="X67" s="116">
        <v>335</v>
      </c>
      <c r="Y67" s="116">
        <v>384</v>
      </c>
      <c r="Z67" s="116">
        <v>413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313</v>
      </c>
      <c r="X68" s="116">
        <v>345</v>
      </c>
      <c r="Y68" s="116">
        <v>333</v>
      </c>
      <c r="Z68" s="116">
        <v>287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316</v>
      </c>
      <c r="X69" s="116">
        <v>316</v>
      </c>
      <c r="Y69" s="116">
        <v>348</v>
      </c>
      <c r="Z69" s="116">
        <v>349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329</v>
      </c>
      <c r="X70" s="116">
        <v>376</v>
      </c>
      <c r="Y70" s="116">
        <v>420</v>
      </c>
      <c r="Z70" s="116">
        <v>406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374</v>
      </c>
      <c r="X71" s="116">
        <v>443</v>
      </c>
      <c r="Y71" s="116">
        <v>464</v>
      </c>
      <c r="Z71" s="116">
        <v>463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358</v>
      </c>
      <c r="X72" s="116">
        <v>399</v>
      </c>
      <c r="Y72" s="116">
        <v>510</v>
      </c>
      <c r="Z72" s="116">
        <v>436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294</v>
      </c>
      <c r="X73" s="116">
        <v>362</v>
      </c>
      <c r="Y73" s="116">
        <v>456</v>
      </c>
      <c r="Z73" s="116">
        <v>406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208</v>
      </c>
      <c r="X74" s="116">
        <v>239</v>
      </c>
      <c r="Y74" s="116">
        <v>325</v>
      </c>
      <c r="Z74" s="116">
        <v>291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96</v>
      </c>
      <c r="X75" s="116">
        <v>112</v>
      </c>
      <c r="Y75" s="116">
        <v>178</v>
      </c>
      <c r="Z75" s="116">
        <v>161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54</v>
      </c>
      <c r="X76" s="116">
        <v>67</v>
      </c>
      <c r="Y76" s="116">
        <v>82</v>
      </c>
      <c r="Z76" s="116">
        <v>71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22</v>
      </c>
      <c r="X77" s="116">
        <v>30</v>
      </c>
      <c r="Y77" s="116">
        <v>60</v>
      </c>
      <c r="Z77" s="116">
        <v>39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15</v>
      </c>
      <c r="X78" s="116">
        <v>17</v>
      </c>
      <c r="Y78" s="116">
        <v>27</v>
      </c>
      <c r="Z78" s="116">
        <v>16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8</v>
      </c>
      <c r="X79" s="116">
        <v>10</v>
      </c>
      <c r="Y79" s="116">
        <v>19</v>
      </c>
      <c r="Z79" s="116">
        <v>12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3401</v>
      </c>
      <c r="X80" s="116">
        <v>3793</v>
      </c>
      <c r="Y80" s="116">
        <v>4487</v>
      </c>
      <c r="Z80" s="116">
        <v>4182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Wattle Range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183</v>
      </c>
      <c r="X83" s="116">
        <v>203</v>
      </c>
      <c r="Y83" s="116">
        <v>250</v>
      </c>
      <c r="Z83" s="116">
        <v>228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131</v>
      </c>
      <c r="X84" s="116">
        <v>151</v>
      </c>
      <c r="Y84" s="116">
        <v>148</v>
      </c>
      <c r="Z84" s="116">
        <v>147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8,868</v>
      </c>
      <c r="D85" s="98">
        <f t="shared" ref="D85:D90" si="4">AD4</f>
        <v>-7.3644625509244777E-2</v>
      </c>
      <c r="E85" s="99">
        <f t="shared" ref="E85:E90" si="5">AD4</f>
        <v>-7.3644625509244777E-2</v>
      </c>
      <c r="F85" s="98">
        <f t="shared" ref="F85:F90" si="6">AF4</f>
        <v>0.19161515721580225</v>
      </c>
      <c r="G85" s="99">
        <f t="shared" ref="G85:G90" si="7">AF4</f>
        <v>0.19161515721580225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491</v>
      </c>
      <c r="X85" s="116">
        <v>533</v>
      </c>
      <c r="Y85" s="116">
        <v>596</v>
      </c>
      <c r="Z85" s="116">
        <v>586</v>
      </c>
    </row>
    <row r="86" spans="1:30" ht="15" customHeight="1" x14ac:dyDescent="0.25">
      <c r="A86" s="100" t="s">
        <v>4</v>
      </c>
      <c r="B86" s="51"/>
      <c r="C86" s="101" t="str">
        <f t="shared" si="3"/>
        <v>4,688</v>
      </c>
      <c r="D86" s="98">
        <f t="shared" si="4"/>
        <v>-7.8978388998035332E-2</v>
      </c>
      <c r="E86" s="99">
        <f t="shared" si="5"/>
        <v>-7.8978388998035332E-2</v>
      </c>
      <c r="F86" s="98">
        <f t="shared" si="6"/>
        <v>0.16645931823836779</v>
      </c>
      <c r="G86" s="99">
        <f t="shared" si="7"/>
        <v>0.16645931823836779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80</v>
      </c>
      <c r="X86" s="116">
        <v>105</v>
      </c>
      <c r="Y86" s="116">
        <v>119</v>
      </c>
      <c r="Z86" s="116">
        <v>120</v>
      </c>
    </row>
    <row r="87" spans="1:30" ht="15" customHeight="1" x14ac:dyDescent="0.25">
      <c r="A87" s="100" t="s">
        <v>5</v>
      </c>
      <c r="B87" s="51"/>
      <c r="C87" s="101" t="str">
        <f t="shared" si="3"/>
        <v>4,181</v>
      </c>
      <c r="D87" s="98">
        <f t="shared" si="4"/>
        <v>-6.6949341664806927E-2</v>
      </c>
      <c r="E87" s="99">
        <f t="shared" si="5"/>
        <v>-6.6949341664806927E-2</v>
      </c>
      <c r="F87" s="98">
        <f t="shared" si="6"/>
        <v>0.22144317849839323</v>
      </c>
      <c r="G87" s="99">
        <f t="shared" si="7"/>
        <v>0.22144317849839323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40</v>
      </c>
      <c r="X87" s="116">
        <v>43</v>
      </c>
      <c r="Y87" s="116">
        <v>49</v>
      </c>
      <c r="Z87" s="116">
        <v>46</v>
      </c>
    </row>
    <row r="88" spans="1:30" ht="15" customHeight="1" x14ac:dyDescent="0.25">
      <c r="A88" s="51" t="s">
        <v>6</v>
      </c>
      <c r="B88" s="51"/>
      <c r="C88" s="101" t="str">
        <f t="shared" si="3"/>
        <v>5,921</v>
      </c>
      <c r="D88" s="98">
        <f t="shared" si="4"/>
        <v>-7.67191641977234E-2</v>
      </c>
      <c r="E88" s="99">
        <f t="shared" si="5"/>
        <v>-7.67191641977234E-2</v>
      </c>
      <c r="F88" s="98">
        <f t="shared" si="6"/>
        <v>0.17177914110429437</v>
      </c>
      <c r="G88" s="99">
        <f t="shared" si="7"/>
        <v>0.17177914110429437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98</v>
      </c>
      <c r="X88" s="116">
        <v>95</v>
      </c>
      <c r="Y88" s="116">
        <v>127</v>
      </c>
      <c r="Z88" s="116">
        <v>124</v>
      </c>
    </row>
    <row r="89" spans="1:30" ht="15" customHeight="1" x14ac:dyDescent="0.25">
      <c r="A89" s="51" t="s">
        <v>102</v>
      </c>
      <c r="B89" s="51"/>
      <c r="C89" s="101" t="str">
        <f t="shared" si="3"/>
        <v>$33,801</v>
      </c>
      <c r="D89" s="98">
        <f t="shared" si="4"/>
        <v>3.7360974711514894E-2</v>
      </c>
      <c r="E89" s="99">
        <f t="shared" si="5"/>
        <v>3.7360974711514894E-2</v>
      </c>
      <c r="F89" s="98">
        <f t="shared" si="6"/>
        <v>0.1262355602794818</v>
      </c>
      <c r="G89" s="99">
        <f t="shared" si="7"/>
        <v>0.1262355602794818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293</v>
      </c>
      <c r="X89" s="116">
        <v>310</v>
      </c>
      <c r="Y89" s="116">
        <v>357</v>
      </c>
      <c r="Z89" s="116">
        <v>364</v>
      </c>
    </row>
    <row r="90" spans="1:30" ht="15" customHeight="1" x14ac:dyDescent="0.25">
      <c r="A90" s="51" t="s">
        <v>7</v>
      </c>
      <c r="B90" s="51"/>
      <c r="C90" s="101" t="str">
        <f t="shared" si="3"/>
        <v>$303.1 mil</v>
      </c>
      <c r="D90" s="98">
        <f t="shared" si="4"/>
        <v>-1.0833714283097984E-2</v>
      </c>
      <c r="E90" s="99">
        <f t="shared" si="5"/>
        <v>-1.0833714283097984E-2</v>
      </c>
      <c r="F90" s="98">
        <f t="shared" si="6"/>
        <v>0.31837337801697196</v>
      </c>
      <c r="G90" s="99">
        <f t="shared" si="7"/>
        <v>0.31837337801697196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706</v>
      </c>
      <c r="X90" s="116">
        <v>766</v>
      </c>
      <c r="Y90" s="116">
        <v>859</v>
      </c>
      <c r="Z90" s="116">
        <v>837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2677</v>
      </c>
      <c r="X91" s="116">
        <v>2889</v>
      </c>
      <c r="Y91" s="116">
        <v>3429</v>
      </c>
      <c r="Z91" s="116">
        <v>3143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113</v>
      </c>
      <c r="X93" s="116">
        <v>131</v>
      </c>
      <c r="Y93" s="116">
        <v>149</v>
      </c>
      <c r="Z93" s="116">
        <v>171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286</v>
      </c>
      <c r="X94" s="116">
        <v>329</v>
      </c>
      <c r="Y94" s="116">
        <v>396</v>
      </c>
      <c r="Z94" s="116">
        <v>394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89</v>
      </c>
      <c r="X95" s="116">
        <v>93</v>
      </c>
      <c r="Y95" s="116">
        <v>111</v>
      </c>
      <c r="Z95" s="116">
        <v>112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389</v>
      </c>
      <c r="X96" s="116">
        <v>432</v>
      </c>
      <c r="Y96" s="116">
        <v>512</v>
      </c>
      <c r="Z96" s="116">
        <v>513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318</v>
      </c>
      <c r="X97" s="116">
        <v>355</v>
      </c>
      <c r="Y97" s="116">
        <v>412</v>
      </c>
      <c r="Z97" s="116">
        <v>381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258</v>
      </c>
      <c r="X98" s="116">
        <v>272</v>
      </c>
      <c r="Y98" s="116">
        <v>299</v>
      </c>
      <c r="Z98" s="116">
        <v>277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32</v>
      </c>
      <c r="X99" s="116">
        <v>23</v>
      </c>
      <c r="Y99" s="116">
        <v>30</v>
      </c>
      <c r="Z99" s="116">
        <v>28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322</v>
      </c>
      <c r="X100" s="116">
        <v>352</v>
      </c>
      <c r="Y100" s="116">
        <v>387</v>
      </c>
      <c r="Z100" s="116">
        <v>374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2329</v>
      </c>
      <c r="X101" s="116">
        <v>2517</v>
      </c>
      <c r="Y101" s="116">
        <v>2986</v>
      </c>
      <c r="Z101" s="116">
        <v>2779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5141</v>
      </c>
      <c r="X104" s="116">
        <v>5827</v>
      </c>
      <c r="Y104" s="116">
        <v>6503</v>
      </c>
      <c r="Z104" s="116">
        <v>6135</v>
      </c>
      <c r="AB104" s="113" t="str">
        <f>TEXT(Z104,"###,###")</f>
        <v>6,135</v>
      </c>
      <c r="AD104" s="134">
        <f>Z104/($Z$4)*100</f>
        <v>69.181326116373469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1022</v>
      </c>
      <c r="X105" s="116">
        <v>1141</v>
      </c>
      <c r="Y105" s="116">
        <v>1267</v>
      </c>
      <c r="Z105" s="116">
        <v>1217</v>
      </c>
      <c r="AB105" s="113" t="str">
        <f>TEXT(Z105,"###,###")</f>
        <v>1,217</v>
      </c>
      <c r="AD105" s="134">
        <f>Z105/($Z$4)*100</f>
        <v>13.723500225529994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6163</v>
      </c>
      <c r="X106" s="124">
        <v>6968</v>
      </c>
      <c r="Y106" s="124">
        <v>7770</v>
      </c>
      <c r="Z106" s="124">
        <v>7352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1143</v>
      </c>
      <c r="X108" s="116">
        <v>1370</v>
      </c>
      <c r="Y108" s="116">
        <v>1648</v>
      </c>
      <c r="Z108" s="116">
        <v>1315</v>
      </c>
      <c r="AB108" s="113" t="str">
        <f>TEXT(Z108,"###,###")</f>
        <v>1,315</v>
      </c>
      <c r="AD108" s="134">
        <f>Z108/($Z$4)*100</f>
        <v>14.828597203428057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1533</v>
      </c>
      <c r="X109" s="116">
        <v>1669</v>
      </c>
      <c r="Y109" s="116">
        <v>1870</v>
      </c>
      <c r="Z109" s="116">
        <v>1555</v>
      </c>
      <c r="AB109" s="113" t="str">
        <f>TEXT(Z109,"###,###")</f>
        <v>1,555</v>
      </c>
      <c r="AD109" s="134">
        <f>Z109/($Z$4)*100</f>
        <v>17.534957149300855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1481</v>
      </c>
      <c r="X110" s="116">
        <v>1727</v>
      </c>
      <c r="Y110" s="116">
        <v>1817</v>
      </c>
      <c r="Z110" s="116">
        <v>2127</v>
      </c>
      <c r="AB110" s="113" t="str">
        <f>TEXT(Z110,"###,###")</f>
        <v>2,127</v>
      </c>
      <c r="AD110" s="134">
        <f>Z110/($Z$4)*100</f>
        <v>23.985115020297702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2014</v>
      </c>
      <c r="X111" s="116">
        <v>2202</v>
      </c>
      <c r="Y111" s="116">
        <v>2439</v>
      </c>
      <c r="Z111" s="116">
        <v>2364</v>
      </c>
      <c r="AB111" s="113" t="str">
        <f>TEXT(Z111,"###,###")</f>
        <v>2,364</v>
      </c>
      <c r="AD111" s="134">
        <f>Z111/($Z$4)*100</f>
        <v>26.657645466847089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7333</v>
      </c>
      <c r="X112" s="116">
        <v>8160</v>
      </c>
      <c r="Y112" s="116">
        <v>9573</v>
      </c>
      <c r="Z112" s="116">
        <v>8866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39.85</v>
      </c>
      <c r="W118" s="135">
        <v>45.55</v>
      </c>
      <c r="X118" s="135">
        <v>43.2</v>
      </c>
      <c r="Y118" s="135">
        <v>44.6</v>
      </c>
      <c r="Z118" s="135">
        <v>43.58</v>
      </c>
      <c r="AB118" s="113" t="str">
        <f>TEXT(Z118,"##.0")</f>
        <v>43.6</v>
      </c>
    </row>
    <row r="120" spans="19:32" x14ac:dyDescent="0.25">
      <c r="S120" s="105" t="s">
        <v>104</v>
      </c>
      <c r="T120" s="116"/>
      <c r="U120" s="116"/>
      <c r="V120" s="116">
        <v>3944</v>
      </c>
      <c r="W120" s="116">
        <v>3967</v>
      </c>
      <c r="X120" s="116">
        <v>4203</v>
      </c>
      <c r="Y120" s="116">
        <v>4755</v>
      </c>
      <c r="Z120" s="116">
        <v>4578</v>
      </c>
      <c r="AB120" s="113" t="str">
        <f>TEXT(Z120,"###,###")</f>
        <v>4,578</v>
      </c>
    </row>
    <row r="121" spans="19:32" x14ac:dyDescent="0.25">
      <c r="S121" s="105" t="s">
        <v>105</v>
      </c>
      <c r="T121" s="116"/>
      <c r="U121" s="116"/>
      <c r="V121" s="116">
        <v>625</v>
      </c>
      <c r="W121" s="116">
        <v>573</v>
      </c>
      <c r="X121" s="116">
        <v>644</v>
      </c>
      <c r="Y121" s="116">
        <v>991</v>
      </c>
      <c r="Z121" s="116">
        <v>726</v>
      </c>
      <c r="AB121" s="113" t="str">
        <f>TEXT(Z121,"###,###")</f>
        <v>726</v>
      </c>
    </row>
    <row r="122" spans="19:32" x14ac:dyDescent="0.25">
      <c r="S122" s="105" t="s">
        <v>106</v>
      </c>
      <c r="T122" s="116"/>
      <c r="U122" s="116"/>
      <c r="V122" s="116">
        <v>484</v>
      </c>
      <c r="W122" s="116">
        <v>464</v>
      </c>
      <c r="X122" s="116">
        <v>559</v>
      </c>
      <c r="Y122" s="116">
        <v>674</v>
      </c>
      <c r="Z122" s="116">
        <v>620</v>
      </c>
      <c r="AB122" s="113" t="str">
        <f>TEXT(Z122,"###,###")</f>
        <v>620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4428</v>
      </c>
      <c r="W124" s="116">
        <v>4431</v>
      </c>
      <c r="X124" s="116">
        <v>4762</v>
      </c>
      <c r="Y124" s="116">
        <v>5429</v>
      </c>
      <c r="Z124" s="116">
        <v>5198</v>
      </c>
      <c r="AB124" s="113" t="str">
        <f>TEXT(Z124,"###,###")</f>
        <v>5,198</v>
      </c>
      <c r="AD124" s="131">
        <f>Z124/$Z$7*100</f>
        <v>87.789224793109284</v>
      </c>
    </row>
    <row r="125" spans="19:32" x14ac:dyDescent="0.25">
      <c r="S125" s="105" t="s">
        <v>108</v>
      </c>
      <c r="T125" s="116"/>
      <c r="U125" s="116"/>
      <c r="V125" s="116">
        <v>1109</v>
      </c>
      <c r="W125" s="116">
        <v>1037</v>
      </c>
      <c r="X125" s="116">
        <v>1203</v>
      </c>
      <c r="Y125" s="116">
        <v>1665</v>
      </c>
      <c r="Z125" s="116">
        <v>1346</v>
      </c>
      <c r="AB125" s="113" t="str">
        <f>TEXT(Z125,"###,###")</f>
        <v>1,346</v>
      </c>
      <c r="AD125" s="131">
        <f>Z125/$Z$7*100</f>
        <v>22.732646512413442</v>
      </c>
    </row>
    <row r="127" spans="19:32" x14ac:dyDescent="0.25">
      <c r="S127" s="105" t="s">
        <v>109</v>
      </c>
      <c r="T127" s="116"/>
      <c r="U127" s="116"/>
      <c r="V127" s="116">
        <v>2705</v>
      </c>
      <c r="W127" s="116">
        <v>2672</v>
      </c>
      <c r="X127" s="116">
        <v>2889</v>
      </c>
      <c r="Y127" s="116">
        <v>3428</v>
      </c>
      <c r="Z127" s="116">
        <v>3147</v>
      </c>
      <c r="AB127" s="113" t="str">
        <f>TEXT(Z127,"###,###")</f>
        <v>3,147</v>
      </c>
      <c r="AD127" s="131">
        <f>Z127/$Z$7*100</f>
        <v>53.149805776051338</v>
      </c>
    </row>
    <row r="128" spans="19:32" x14ac:dyDescent="0.25">
      <c r="S128" s="105" t="s">
        <v>110</v>
      </c>
      <c r="T128" s="116"/>
      <c r="U128" s="116"/>
      <c r="V128" s="116">
        <v>2349</v>
      </c>
      <c r="W128" s="116">
        <v>2328</v>
      </c>
      <c r="X128" s="116">
        <v>2517</v>
      </c>
      <c r="Y128" s="116">
        <v>2987</v>
      </c>
      <c r="Z128" s="116">
        <v>2776</v>
      </c>
      <c r="AB128" s="113" t="str">
        <f>TEXT(Z128,"###,###")</f>
        <v>2,776</v>
      </c>
      <c r="AD128" s="131">
        <f>Z128/$Z$7*100</f>
        <v>46.883972301976016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6F82F7C-48A9-4CAE-B97C-A323EA380F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4DB21B06-2F14-4C94-836E-5EC760BBE1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6342D4CF-497A-4FE4-928B-453873CB82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837A5F18-FAE1-41B8-A69C-9F497A1040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F0952-FD2E-4689-B1FA-34E6F83ADDB4}">
  <sheetPr codeName="Sheet13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West Torrens</v>
      </c>
      <c r="T1" s="103"/>
      <c r="U1" s="103"/>
      <c r="V1" s="103"/>
      <c r="W1" s="103"/>
      <c r="X1" s="103"/>
      <c r="Y1" s="104" t="str">
        <f>Y3</f>
        <v>10.66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182</v>
      </c>
      <c r="Y3" s="109" t="s">
        <v>262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10.66 West Torrens,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45176</v>
      </c>
      <c r="W4" s="112">
        <v>44815</v>
      </c>
      <c r="X4" s="112">
        <v>46338</v>
      </c>
      <c r="Y4" s="112">
        <v>48507</v>
      </c>
      <c r="Z4" s="112">
        <v>50711</v>
      </c>
      <c r="AB4" s="113" t="str">
        <f>TEXT(Z4,"###,###")</f>
        <v>50,711</v>
      </c>
      <c r="AD4" s="114">
        <f>Z4/Y4-1</f>
        <v>4.5436741088914934E-2</v>
      </c>
      <c r="AF4" s="114">
        <f>Z4/V4-1</f>
        <v>0.12252080750841166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22992</v>
      </c>
      <c r="W5" s="112">
        <v>22762</v>
      </c>
      <c r="X5" s="112">
        <v>23462</v>
      </c>
      <c r="Y5" s="112">
        <v>24731</v>
      </c>
      <c r="Z5" s="112">
        <v>25666</v>
      </c>
      <c r="AB5" s="113" t="str">
        <f>TEXT(Z5,"###,###")</f>
        <v>25,666</v>
      </c>
      <c r="AD5" s="114">
        <f t="shared" ref="AD5:AD9" si="0">Z5/Y5-1</f>
        <v>3.7806801180704452E-2</v>
      </c>
      <c r="AF5" s="114">
        <f t="shared" ref="AF5:AF9" si="1">Z5/V5-1</f>
        <v>0.11630132219902567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22184</v>
      </c>
      <c r="W6" s="112">
        <v>22053</v>
      </c>
      <c r="X6" s="112">
        <v>22876</v>
      </c>
      <c r="Y6" s="112">
        <v>23776</v>
      </c>
      <c r="Z6" s="112">
        <v>25044</v>
      </c>
      <c r="AB6" s="113" t="str">
        <f>TEXT(Z6,"###,###")</f>
        <v>25,044</v>
      </c>
      <c r="AD6" s="114">
        <f t="shared" si="0"/>
        <v>5.33310901749664E-2</v>
      </c>
      <c r="AF6" s="114">
        <f t="shared" si="1"/>
        <v>0.12892174540209167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32195</v>
      </c>
      <c r="W7" s="112">
        <v>32148</v>
      </c>
      <c r="X7" s="112">
        <v>32501</v>
      </c>
      <c r="Y7" s="112">
        <v>33618</v>
      </c>
      <c r="Z7" s="112">
        <v>34810</v>
      </c>
      <c r="AB7" s="113" t="str">
        <f>TEXT(Z7,"###,###")</f>
        <v>34,810</v>
      </c>
      <c r="AD7" s="114">
        <f t="shared" si="0"/>
        <v>3.5457195550002929E-2</v>
      </c>
      <c r="AF7" s="114">
        <f t="shared" si="1"/>
        <v>8.1223792514365512E-2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50,711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34,810</v>
      </c>
      <c r="P8" s="69"/>
      <c r="S8" s="111" t="s">
        <v>87</v>
      </c>
      <c r="T8" s="112"/>
      <c r="U8" s="112"/>
      <c r="V8" s="112">
        <v>39098.370000000003</v>
      </c>
      <c r="W8" s="112">
        <v>39737</v>
      </c>
      <c r="X8" s="112">
        <v>40104</v>
      </c>
      <c r="Y8" s="112">
        <v>41895</v>
      </c>
      <c r="Z8" s="112">
        <v>42458.63</v>
      </c>
      <c r="AB8" s="113" t="str">
        <f>TEXT(Z8,"$###,###")</f>
        <v>$42,459</v>
      </c>
      <c r="AD8" s="114">
        <f t="shared" si="0"/>
        <v>1.3453395393244971E-2</v>
      </c>
      <c r="AF8" s="114">
        <f t="shared" si="1"/>
        <v>8.594373627340457E-2</v>
      </c>
    </row>
    <row r="9" spans="1:32" x14ac:dyDescent="0.25">
      <c r="A9" s="32" t="s">
        <v>15</v>
      </c>
      <c r="B9" s="73"/>
      <c r="C9" s="74"/>
      <c r="D9" s="75">
        <f>AD104</f>
        <v>75.145431957563446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51.10600402183281</v>
      </c>
      <c r="P9" s="76" t="s">
        <v>88</v>
      </c>
      <c r="S9" s="111" t="s">
        <v>7</v>
      </c>
      <c r="T9" s="112"/>
      <c r="U9" s="112"/>
      <c r="V9" s="112">
        <v>1626348541</v>
      </c>
      <c r="W9" s="112">
        <v>1669191363</v>
      </c>
      <c r="X9" s="112">
        <v>1716150859.5999999</v>
      </c>
      <c r="Y9" s="112">
        <v>1850335070</v>
      </c>
      <c r="Z9" s="112">
        <v>1969990453</v>
      </c>
      <c r="AB9" s="113" t="str">
        <f>TEXT(Z9/1000000,"$#,###.0")&amp;" mil"</f>
        <v>$1,970.0 mil</v>
      </c>
      <c r="AD9" s="114">
        <f t="shared" si="0"/>
        <v>6.4666873011275827E-2</v>
      </c>
      <c r="AF9" s="114">
        <f t="shared" si="1"/>
        <v>0.21129659684676416</v>
      </c>
    </row>
    <row r="10" spans="1:32" x14ac:dyDescent="0.25">
      <c r="A10" s="32" t="s">
        <v>18</v>
      </c>
      <c r="B10" s="73"/>
      <c r="C10" s="74"/>
      <c r="D10" s="75">
        <f>AD105</f>
        <v>17.438031196387371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48.905486929043377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93.254811835679405</v>
      </c>
      <c r="P11" s="76" t="s">
        <v>88</v>
      </c>
      <c r="S11" s="111" t="s">
        <v>30</v>
      </c>
      <c r="T11" s="116"/>
      <c r="U11" s="116"/>
      <c r="V11" s="116">
        <v>40886</v>
      </c>
      <c r="W11" s="116">
        <v>40421</v>
      </c>
      <c r="X11" s="116">
        <v>41748</v>
      </c>
      <c r="Y11" s="116">
        <v>43521</v>
      </c>
      <c r="Z11" s="116">
        <v>45352</v>
      </c>
    </row>
    <row r="12" spans="1:32" ht="28.5" customHeight="1" x14ac:dyDescent="0.25">
      <c r="A12" s="32" t="s">
        <v>20</v>
      </c>
      <c r="B12" s="74"/>
      <c r="C12" s="74"/>
      <c r="D12" s="75">
        <f>AD108</f>
        <v>13.018871645205182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15.409365124964092</v>
      </c>
      <c r="P12" s="76" t="s">
        <v>88</v>
      </c>
      <c r="S12" s="111" t="s">
        <v>31</v>
      </c>
      <c r="T12" s="116"/>
      <c r="U12" s="116"/>
      <c r="V12" s="116">
        <v>4289</v>
      </c>
      <c r="W12" s="116">
        <v>4394</v>
      </c>
      <c r="X12" s="116">
        <v>4590</v>
      </c>
      <c r="Y12" s="116">
        <v>4987</v>
      </c>
      <c r="Z12" s="116">
        <v>5363</v>
      </c>
    </row>
    <row r="13" spans="1:32" ht="15" customHeight="1" x14ac:dyDescent="0.25">
      <c r="A13" s="32" t="s">
        <v>21</v>
      </c>
      <c r="B13" s="74"/>
      <c r="C13" s="74"/>
      <c r="D13" s="75">
        <f>AD109</f>
        <v>12.920273707874031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39.6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22.316657135532726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18.34530307382936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44.329632624085505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81.654696926170644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343</v>
      </c>
      <c r="Z15" s="116">
        <v>322</v>
      </c>
      <c r="AB15" s="121">
        <f t="shared" ref="AB15:AB34" si="2">IF(Z15="np",0,Z15/$Z$34)</f>
        <v>6.3492063492063492E-3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298</v>
      </c>
      <c r="Z16" s="116">
        <v>317</v>
      </c>
      <c r="AB16" s="121">
        <f t="shared" si="2"/>
        <v>6.2506161885043871E-3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2432</v>
      </c>
      <c r="Z17" s="116">
        <v>2499</v>
      </c>
      <c r="AB17" s="121">
        <f t="shared" si="2"/>
        <v>4.9275362318840582E-2</v>
      </c>
    </row>
    <row r="18" spans="1:28" x14ac:dyDescent="0.25">
      <c r="A18" s="65" t="str">
        <f>$S$1&amp;" ("&amp;$V$2&amp;" to "&amp;$Z$2&amp;")"</f>
        <v>West Torrens (2014-15 to 2018-19)</v>
      </c>
      <c r="B18" s="65"/>
      <c r="C18" s="65"/>
      <c r="D18" s="65"/>
      <c r="E18" s="65"/>
      <c r="F18" s="65"/>
      <c r="G18" s="65" t="str">
        <f>$S$1&amp;" ("&amp;$V$2&amp;" to "&amp;$Z$2&amp;")"</f>
        <v>West Torrens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348</v>
      </c>
      <c r="Z18" s="116">
        <v>395</v>
      </c>
      <c r="AB18" s="121">
        <f t="shared" si="2"/>
        <v>7.7886226954549933E-3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2559</v>
      </c>
      <c r="Z19" s="116">
        <v>2649</v>
      </c>
      <c r="AB19" s="121">
        <f t="shared" si="2"/>
        <v>5.223306713989944E-2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1640</v>
      </c>
      <c r="Z20" s="116">
        <v>1704</v>
      </c>
      <c r="AB20" s="121">
        <f t="shared" si="2"/>
        <v>3.3599526767228632E-2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4120</v>
      </c>
      <c r="Z21" s="116">
        <v>4187</v>
      </c>
      <c r="AB21" s="121">
        <f t="shared" si="2"/>
        <v>8.2559400571822927E-2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4526</v>
      </c>
      <c r="Z22" s="116">
        <v>4764</v>
      </c>
      <c r="AB22" s="121">
        <f t="shared" si="2"/>
        <v>9.3936705116829347E-2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1939</v>
      </c>
      <c r="Z23" s="116">
        <v>2092</v>
      </c>
      <c r="AB23" s="121">
        <f t="shared" si="2"/>
        <v>4.1250123237700879E-2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699</v>
      </c>
      <c r="Z24" s="116">
        <v>834</v>
      </c>
      <c r="AB24" s="121">
        <f t="shared" si="2"/>
        <v>1.6444838805087254E-2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1734</v>
      </c>
      <c r="Z25" s="116">
        <v>1721</v>
      </c>
      <c r="AB25" s="121">
        <f t="shared" si="2"/>
        <v>3.3934733313615302E-2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780</v>
      </c>
      <c r="Z26" s="116">
        <v>826</v>
      </c>
      <c r="AB26" s="121">
        <f t="shared" si="2"/>
        <v>1.6287094547964114E-2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3371</v>
      </c>
      <c r="Z27" s="116">
        <v>3737</v>
      </c>
      <c r="AB27" s="121">
        <f t="shared" si="2"/>
        <v>7.3686286108646359E-2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4994</v>
      </c>
      <c r="Z28" s="116">
        <v>5223</v>
      </c>
      <c r="AB28" s="121">
        <f t="shared" si="2"/>
        <v>0.10298728186926945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3008</v>
      </c>
      <c r="Z29" s="116">
        <v>3418</v>
      </c>
      <c r="AB29" s="121">
        <f t="shared" si="2"/>
        <v>6.7396233855861187E-2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4264</v>
      </c>
      <c r="Z30" s="116">
        <v>4159</v>
      </c>
      <c r="AB30" s="121">
        <f t="shared" si="2"/>
        <v>8.2007295671891939E-2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6365</v>
      </c>
      <c r="Z31" s="116">
        <v>6911</v>
      </c>
      <c r="AB31" s="121">
        <f t="shared" si="2"/>
        <v>0.13627132012225179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1197</v>
      </c>
      <c r="Z32" s="116">
        <v>1301</v>
      </c>
      <c r="AB32" s="121">
        <f t="shared" si="2"/>
        <v>2.5653159814650498E-2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1687</v>
      </c>
      <c r="Z33" s="116">
        <v>1804</v>
      </c>
      <c r="AB33" s="121">
        <f t="shared" si="2"/>
        <v>3.5571329981267871E-2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48507</v>
      </c>
      <c r="Z34" s="124">
        <v>50715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28424</v>
      </c>
      <c r="AB37" s="136">
        <f>Z37/Z40*100</f>
        <v>81.654696926170644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6386</v>
      </c>
      <c r="AB38" s="136">
        <f>Z38/Z40*100</f>
        <v>18.34530307382936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34810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11</v>
      </c>
      <c r="X44" s="116">
        <v>11</v>
      </c>
      <c r="Y44" s="116">
        <v>14</v>
      </c>
      <c r="Z44" s="116">
        <v>11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271</v>
      </c>
      <c r="X45" s="116">
        <v>246</v>
      </c>
      <c r="Y45" s="116">
        <v>277</v>
      </c>
      <c r="Z45" s="116">
        <v>266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1086</v>
      </c>
      <c r="X46" s="116">
        <v>1098</v>
      </c>
      <c r="Y46" s="116">
        <v>1097</v>
      </c>
      <c r="Z46" s="116">
        <v>1206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2255</v>
      </c>
      <c r="X47" s="116">
        <v>2395</v>
      </c>
      <c r="Y47" s="116">
        <v>2613</v>
      </c>
      <c r="Z47" s="116">
        <v>2713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3595</v>
      </c>
      <c r="X48" s="116">
        <v>3617</v>
      </c>
      <c r="Y48" s="116">
        <v>3825</v>
      </c>
      <c r="Z48" s="116">
        <v>4124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West Torrens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3487</v>
      </c>
      <c r="X49" s="116">
        <v>3622</v>
      </c>
      <c r="Y49" s="116">
        <v>3772</v>
      </c>
      <c r="Z49" s="116">
        <v>3875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2596</v>
      </c>
      <c r="X50" s="116">
        <v>2758</v>
      </c>
      <c r="Y50" s="116">
        <v>2928</v>
      </c>
      <c r="Z50" s="116">
        <v>3185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2146</v>
      </c>
      <c r="X51" s="116">
        <v>2152</v>
      </c>
      <c r="Y51" s="116">
        <v>2300</v>
      </c>
      <c r="Z51" s="116">
        <v>2357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2024</v>
      </c>
      <c r="X52" s="116">
        <v>2120</v>
      </c>
      <c r="Y52" s="116">
        <v>2196</v>
      </c>
      <c r="Z52" s="116">
        <v>2144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1777</v>
      </c>
      <c r="X53" s="116">
        <v>1806</v>
      </c>
      <c r="Y53" s="116">
        <v>1903</v>
      </c>
      <c r="Z53" s="116">
        <v>1893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1524</v>
      </c>
      <c r="X54" s="116">
        <v>1541</v>
      </c>
      <c r="Y54" s="116">
        <v>1632</v>
      </c>
      <c r="Z54" s="116">
        <v>1683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1011</v>
      </c>
      <c r="X55" s="116">
        <v>1073</v>
      </c>
      <c r="Y55" s="116">
        <v>1108</v>
      </c>
      <c r="Z55" s="116">
        <v>1159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535</v>
      </c>
      <c r="X56" s="116">
        <v>584</v>
      </c>
      <c r="Y56" s="116">
        <v>593</v>
      </c>
      <c r="Z56" s="116">
        <v>604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188</v>
      </c>
      <c r="X57" s="116">
        <v>207</v>
      </c>
      <c r="Y57" s="116">
        <v>225</v>
      </c>
      <c r="Z57" s="116">
        <v>231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117</v>
      </c>
      <c r="X58" s="116">
        <v>116</v>
      </c>
      <c r="Y58" s="116">
        <v>119</v>
      </c>
      <c r="Z58" s="116">
        <v>102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75</v>
      </c>
      <c r="X59" s="116">
        <v>66</v>
      </c>
      <c r="Y59" s="116">
        <v>65</v>
      </c>
      <c r="Z59" s="116">
        <v>59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68</v>
      </c>
      <c r="X60" s="116">
        <v>50</v>
      </c>
      <c r="Y60" s="116">
        <v>46</v>
      </c>
      <c r="Z60" s="116">
        <v>53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22762</v>
      </c>
      <c r="X61" s="116">
        <v>23462</v>
      </c>
      <c r="Y61" s="116">
        <v>24731</v>
      </c>
      <c r="Z61" s="116">
        <v>25665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14</v>
      </c>
      <c r="X63" s="116">
        <v>14</v>
      </c>
      <c r="Y63" s="116">
        <v>14</v>
      </c>
      <c r="Z63" s="116">
        <v>13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West Torrens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399</v>
      </c>
      <c r="X64" s="116">
        <v>380</v>
      </c>
      <c r="Y64" s="116">
        <v>352</v>
      </c>
      <c r="Z64" s="116">
        <v>369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1107</v>
      </c>
      <c r="X65" s="116">
        <v>1263</v>
      </c>
      <c r="Y65" s="116">
        <v>1263</v>
      </c>
      <c r="Z65" s="116">
        <v>1453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2434</v>
      </c>
      <c r="X66" s="116">
        <v>2624</v>
      </c>
      <c r="Y66" s="116">
        <v>2720</v>
      </c>
      <c r="Z66" s="116">
        <v>3013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3503</v>
      </c>
      <c r="X67" s="116">
        <v>3571</v>
      </c>
      <c r="Y67" s="116">
        <v>3748</v>
      </c>
      <c r="Z67" s="116">
        <v>3947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3007</v>
      </c>
      <c r="X68" s="116">
        <v>3075</v>
      </c>
      <c r="Y68" s="116">
        <v>3322</v>
      </c>
      <c r="Z68" s="116">
        <v>3407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2250</v>
      </c>
      <c r="X69" s="116">
        <v>2274</v>
      </c>
      <c r="Y69" s="116">
        <v>2407</v>
      </c>
      <c r="Z69" s="116">
        <v>2678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2073</v>
      </c>
      <c r="X70" s="116">
        <v>2093</v>
      </c>
      <c r="Y70" s="116">
        <v>2102</v>
      </c>
      <c r="Z70" s="116">
        <v>2164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1964</v>
      </c>
      <c r="X71" s="116">
        <v>2118</v>
      </c>
      <c r="Y71" s="116">
        <v>2235</v>
      </c>
      <c r="Z71" s="116">
        <v>2242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1845</v>
      </c>
      <c r="X72" s="116">
        <v>1902</v>
      </c>
      <c r="Y72" s="116">
        <v>1852</v>
      </c>
      <c r="Z72" s="116">
        <v>1867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1569</v>
      </c>
      <c r="X73" s="116">
        <v>1622</v>
      </c>
      <c r="Y73" s="116">
        <v>1700</v>
      </c>
      <c r="Z73" s="116">
        <v>1760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1061</v>
      </c>
      <c r="X74" s="116">
        <v>1073</v>
      </c>
      <c r="Y74" s="116">
        <v>1157</v>
      </c>
      <c r="Z74" s="116">
        <v>1161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438</v>
      </c>
      <c r="X75" s="116">
        <v>482</v>
      </c>
      <c r="Y75" s="116">
        <v>498</v>
      </c>
      <c r="Z75" s="116">
        <v>562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165</v>
      </c>
      <c r="X76" s="116">
        <v>167</v>
      </c>
      <c r="Y76" s="116">
        <v>204</v>
      </c>
      <c r="Z76" s="116">
        <v>206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78</v>
      </c>
      <c r="X77" s="116">
        <v>79</v>
      </c>
      <c r="Y77" s="116">
        <v>88</v>
      </c>
      <c r="Z77" s="116">
        <v>73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89</v>
      </c>
      <c r="X78" s="116">
        <v>76</v>
      </c>
      <c r="Y78" s="116">
        <v>68</v>
      </c>
      <c r="Z78" s="116">
        <v>58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58</v>
      </c>
      <c r="X79" s="116">
        <v>63</v>
      </c>
      <c r="Y79" s="116">
        <v>61</v>
      </c>
      <c r="Z79" s="116">
        <v>60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22053</v>
      </c>
      <c r="X80" s="116">
        <v>22876</v>
      </c>
      <c r="Y80" s="116">
        <v>23776</v>
      </c>
      <c r="Z80" s="116">
        <v>25047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West Torrens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1786</v>
      </c>
      <c r="X83" s="116">
        <v>1867</v>
      </c>
      <c r="Y83" s="116">
        <v>1967</v>
      </c>
      <c r="Z83" s="116">
        <v>1995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2710</v>
      </c>
      <c r="X84" s="116">
        <v>2763</v>
      </c>
      <c r="Y84" s="116">
        <v>3033</v>
      </c>
      <c r="Z84" s="116">
        <v>3207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50,711</v>
      </c>
      <c r="D85" s="98">
        <f t="shared" ref="D85:D90" si="4">AD4</f>
        <v>4.5436741088914934E-2</v>
      </c>
      <c r="E85" s="99">
        <f t="shared" ref="E85:E90" si="5">AD4</f>
        <v>4.5436741088914934E-2</v>
      </c>
      <c r="F85" s="98">
        <f t="shared" ref="F85:F90" si="6">AF4</f>
        <v>0.12252080750841166</v>
      </c>
      <c r="G85" s="99">
        <f t="shared" ref="G85:G90" si="7">AF4</f>
        <v>0.12252080750841166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2336</v>
      </c>
      <c r="X85" s="116">
        <v>2382</v>
      </c>
      <c r="Y85" s="116">
        <v>2454</v>
      </c>
      <c r="Z85" s="116">
        <v>2550</v>
      </c>
    </row>
    <row r="86" spans="1:30" ht="15" customHeight="1" x14ac:dyDescent="0.25">
      <c r="A86" s="100" t="s">
        <v>4</v>
      </c>
      <c r="B86" s="51"/>
      <c r="C86" s="101" t="str">
        <f t="shared" si="3"/>
        <v>25,666</v>
      </c>
      <c r="D86" s="98">
        <f t="shared" si="4"/>
        <v>3.7806801180704452E-2</v>
      </c>
      <c r="E86" s="99">
        <f t="shared" si="5"/>
        <v>3.7806801180704452E-2</v>
      </c>
      <c r="F86" s="98">
        <f t="shared" si="6"/>
        <v>0.11630132219902567</v>
      </c>
      <c r="G86" s="99">
        <f t="shared" si="7"/>
        <v>0.11630132219902567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1189</v>
      </c>
      <c r="X86" s="116">
        <v>1329</v>
      </c>
      <c r="Y86" s="116">
        <v>1367</v>
      </c>
      <c r="Z86" s="116">
        <v>1487</v>
      </c>
    </row>
    <row r="87" spans="1:30" ht="15" customHeight="1" x14ac:dyDescent="0.25">
      <c r="A87" s="100" t="s">
        <v>5</v>
      </c>
      <c r="B87" s="51"/>
      <c r="C87" s="101" t="str">
        <f t="shared" si="3"/>
        <v>25,044</v>
      </c>
      <c r="D87" s="98">
        <f t="shared" si="4"/>
        <v>5.33310901749664E-2</v>
      </c>
      <c r="E87" s="99">
        <f t="shared" si="5"/>
        <v>5.33310901749664E-2</v>
      </c>
      <c r="F87" s="98">
        <f t="shared" si="6"/>
        <v>0.12892174540209167</v>
      </c>
      <c r="G87" s="99">
        <f t="shared" si="7"/>
        <v>0.12892174540209167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1097</v>
      </c>
      <c r="X87" s="116">
        <v>1116</v>
      </c>
      <c r="Y87" s="116">
        <v>1148</v>
      </c>
      <c r="Z87" s="116">
        <v>1176</v>
      </c>
    </row>
    <row r="88" spans="1:30" ht="15" customHeight="1" x14ac:dyDescent="0.25">
      <c r="A88" s="51" t="s">
        <v>6</v>
      </c>
      <c r="B88" s="51"/>
      <c r="C88" s="101" t="str">
        <f t="shared" si="3"/>
        <v>34,810</v>
      </c>
      <c r="D88" s="98">
        <f t="shared" si="4"/>
        <v>3.5457195550002929E-2</v>
      </c>
      <c r="E88" s="99">
        <f t="shared" si="5"/>
        <v>3.5457195550002929E-2</v>
      </c>
      <c r="F88" s="98">
        <f t="shared" si="6"/>
        <v>8.1223792514365512E-2</v>
      </c>
      <c r="G88" s="99">
        <f t="shared" si="7"/>
        <v>8.1223792514365512E-2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1106</v>
      </c>
      <c r="X88" s="116">
        <v>1084</v>
      </c>
      <c r="Y88" s="116">
        <v>1141</v>
      </c>
      <c r="Z88" s="116">
        <v>1185</v>
      </c>
    </row>
    <row r="89" spans="1:30" ht="15" customHeight="1" x14ac:dyDescent="0.25">
      <c r="A89" s="51" t="s">
        <v>102</v>
      </c>
      <c r="B89" s="51"/>
      <c r="C89" s="101" t="str">
        <f t="shared" si="3"/>
        <v>$42,459</v>
      </c>
      <c r="D89" s="98">
        <f t="shared" si="4"/>
        <v>1.3453395393244971E-2</v>
      </c>
      <c r="E89" s="99">
        <f t="shared" si="5"/>
        <v>1.3453395393244971E-2</v>
      </c>
      <c r="F89" s="98">
        <f t="shared" si="6"/>
        <v>8.594373627340457E-2</v>
      </c>
      <c r="G89" s="99">
        <f t="shared" si="7"/>
        <v>8.594373627340457E-2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934</v>
      </c>
      <c r="X89" s="116">
        <v>954</v>
      </c>
      <c r="Y89" s="116">
        <v>992</v>
      </c>
      <c r="Z89" s="116">
        <v>1019</v>
      </c>
    </row>
    <row r="90" spans="1:30" ht="15" customHeight="1" x14ac:dyDescent="0.25">
      <c r="A90" s="51" t="s">
        <v>7</v>
      </c>
      <c r="B90" s="51"/>
      <c r="C90" s="101" t="str">
        <f t="shared" si="3"/>
        <v>$1,970.0 mil</v>
      </c>
      <c r="D90" s="98">
        <f t="shared" si="4"/>
        <v>6.4666873011275827E-2</v>
      </c>
      <c r="E90" s="99">
        <f t="shared" si="5"/>
        <v>6.4666873011275827E-2</v>
      </c>
      <c r="F90" s="98">
        <f t="shared" si="6"/>
        <v>0.21129659684676416</v>
      </c>
      <c r="G90" s="99">
        <f t="shared" si="7"/>
        <v>0.21129659684676416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1663</v>
      </c>
      <c r="X90" s="116">
        <v>1694</v>
      </c>
      <c r="Y90" s="116">
        <v>1861</v>
      </c>
      <c r="Z90" s="116">
        <v>1950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16475</v>
      </c>
      <c r="X91" s="116">
        <v>16602</v>
      </c>
      <c r="Y91" s="116">
        <v>17174</v>
      </c>
      <c r="Z91" s="116">
        <v>17785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1191</v>
      </c>
      <c r="X93" s="116">
        <v>1274</v>
      </c>
      <c r="Y93" s="116">
        <v>1391</v>
      </c>
      <c r="Z93" s="116">
        <v>1475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3575</v>
      </c>
      <c r="X94" s="116">
        <v>3662</v>
      </c>
      <c r="Y94" s="116">
        <v>3913</v>
      </c>
      <c r="Z94" s="116">
        <v>4112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509</v>
      </c>
      <c r="X95" s="116">
        <v>520</v>
      </c>
      <c r="Y95" s="116">
        <v>543</v>
      </c>
      <c r="Z95" s="116">
        <v>561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2164</v>
      </c>
      <c r="X96" s="116">
        <v>2327</v>
      </c>
      <c r="Y96" s="116">
        <v>2542</v>
      </c>
      <c r="Z96" s="116">
        <v>2775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2899</v>
      </c>
      <c r="X97" s="116">
        <v>3120</v>
      </c>
      <c r="Y97" s="116">
        <v>3159</v>
      </c>
      <c r="Z97" s="116">
        <v>3201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1605</v>
      </c>
      <c r="X98" s="116">
        <v>1569</v>
      </c>
      <c r="Y98" s="116">
        <v>1648</v>
      </c>
      <c r="Z98" s="116">
        <v>1655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94</v>
      </c>
      <c r="X99" s="116">
        <v>94</v>
      </c>
      <c r="Y99" s="116">
        <v>99</v>
      </c>
      <c r="Z99" s="116">
        <v>102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822</v>
      </c>
      <c r="X100" s="116">
        <v>840</v>
      </c>
      <c r="Y100" s="116">
        <v>887</v>
      </c>
      <c r="Z100" s="116">
        <v>929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15673</v>
      </c>
      <c r="X101" s="116">
        <v>15899</v>
      </c>
      <c r="Y101" s="116">
        <v>16444</v>
      </c>
      <c r="Z101" s="116">
        <v>17022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32949</v>
      </c>
      <c r="X104" s="116">
        <v>34769</v>
      </c>
      <c r="Y104" s="116">
        <v>36162</v>
      </c>
      <c r="Z104" s="116">
        <v>38107</v>
      </c>
      <c r="AB104" s="113" t="str">
        <f>TEXT(Z104,"###,###")</f>
        <v>38,107</v>
      </c>
      <c r="AD104" s="134">
        <f>Z104/($Z$4)*100</f>
        <v>75.145431957563446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8035</v>
      </c>
      <c r="X105" s="116">
        <v>8230</v>
      </c>
      <c r="Y105" s="116">
        <v>8667</v>
      </c>
      <c r="Z105" s="116">
        <v>8843</v>
      </c>
      <c r="AB105" s="113" t="str">
        <f>TEXT(Z105,"###,###")</f>
        <v>8,843</v>
      </c>
      <c r="AD105" s="134">
        <f>Z105/($Z$4)*100</f>
        <v>17.438031196387371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40984</v>
      </c>
      <c r="X106" s="124">
        <v>42999</v>
      </c>
      <c r="Y106" s="124">
        <v>44829</v>
      </c>
      <c r="Z106" s="124">
        <v>46950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5277</v>
      </c>
      <c r="X108" s="116">
        <v>5925</v>
      </c>
      <c r="Y108" s="116">
        <v>7465</v>
      </c>
      <c r="Z108" s="116">
        <v>6602</v>
      </c>
      <c r="AB108" s="113" t="str">
        <f>TEXT(Z108,"###,###")</f>
        <v>6,602</v>
      </c>
      <c r="AD108" s="134">
        <f>Z108/($Z$4)*100</f>
        <v>13.018871645205182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6137</v>
      </c>
      <c r="X109" s="116">
        <v>6629</v>
      </c>
      <c r="Y109" s="116">
        <v>6460</v>
      </c>
      <c r="Z109" s="116">
        <v>6552</v>
      </c>
      <c r="AB109" s="113" t="str">
        <f>TEXT(Z109,"###,###")</f>
        <v>6,552</v>
      </c>
      <c r="AD109" s="134">
        <f>Z109/($Z$4)*100</f>
        <v>12.920273707874031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9949</v>
      </c>
      <c r="X110" s="116">
        <v>10002</v>
      </c>
      <c r="Y110" s="116">
        <v>10125</v>
      </c>
      <c r="Z110" s="116">
        <v>11317</v>
      </c>
      <c r="AB110" s="113" t="str">
        <f>TEXT(Z110,"###,###")</f>
        <v>11,317</v>
      </c>
      <c r="AD110" s="134">
        <f>Z110/($Z$4)*100</f>
        <v>22.316657135532726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19619</v>
      </c>
      <c r="X111" s="116">
        <v>20443</v>
      </c>
      <c r="Y111" s="116">
        <v>20783</v>
      </c>
      <c r="Z111" s="116">
        <v>22480</v>
      </c>
      <c r="AB111" s="113" t="str">
        <f>TEXT(Z111,"###,###")</f>
        <v>22,480</v>
      </c>
      <c r="AD111" s="134">
        <f>Z111/($Z$4)*100</f>
        <v>44.329632624085505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44815</v>
      </c>
      <c r="X112" s="116">
        <v>46338</v>
      </c>
      <c r="Y112" s="116">
        <v>48507</v>
      </c>
      <c r="Z112" s="116">
        <v>50710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42.76</v>
      </c>
      <c r="W118" s="135">
        <v>41.79</v>
      </c>
      <c r="X118" s="135">
        <v>39.880000000000003</v>
      </c>
      <c r="Y118" s="135">
        <v>39.869999999999997</v>
      </c>
      <c r="Z118" s="135">
        <v>39.590000000000003</v>
      </c>
      <c r="AB118" s="113" t="str">
        <f>TEXT(Z118,"##.0")</f>
        <v>39.6</v>
      </c>
    </row>
    <row r="120" spans="19:32" x14ac:dyDescent="0.25">
      <c r="S120" s="105" t="s">
        <v>104</v>
      </c>
      <c r="T120" s="116"/>
      <c r="U120" s="116"/>
      <c r="V120" s="116">
        <v>27905</v>
      </c>
      <c r="W120" s="116">
        <v>27754</v>
      </c>
      <c r="X120" s="116">
        <v>27911</v>
      </c>
      <c r="Y120" s="116">
        <v>28632</v>
      </c>
      <c r="Z120" s="116">
        <v>29450</v>
      </c>
      <c r="AB120" s="113" t="str">
        <f>TEXT(Z120,"###,###")</f>
        <v>29,450</v>
      </c>
    </row>
    <row r="121" spans="19:32" x14ac:dyDescent="0.25">
      <c r="S121" s="105" t="s">
        <v>105</v>
      </c>
      <c r="T121" s="116"/>
      <c r="U121" s="116"/>
      <c r="V121" s="116">
        <v>2196</v>
      </c>
      <c r="W121" s="116">
        <v>2188</v>
      </c>
      <c r="X121" s="116">
        <v>2218</v>
      </c>
      <c r="Y121" s="116">
        <v>2261</v>
      </c>
      <c r="Z121" s="116">
        <v>2352</v>
      </c>
      <c r="AB121" s="113" t="str">
        <f>TEXT(Z121,"###,###")</f>
        <v>2,352</v>
      </c>
    </row>
    <row r="122" spans="19:32" x14ac:dyDescent="0.25">
      <c r="S122" s="105" t="s">
        <v>106</v>
      </c>
      <c r="T122" s="116"/>
      <c r="U122" s="116"/>
      <c r="V122" s="116">
        <v>2095</v>
      </c>
      <c r="W122" s="116">
        <v>2207</v>
      </c>
      <c r="X122" s="116">
        <v>2372</v>
      </c>
      <c r="Y122" s="116">
        <v>2728</v>
      </c>
      <c r="Z122" s="116">
        <v>3012</v>
      </c>
      <c r="AB122" s="113" t="str">
        <f>TEXT(Z122,"###,###")</f>
        <v>3,012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30000</v>
      </c>
      <c r="W124" s="116">
        <v>29961</v>
      </c>
      <c r="X124" s="116">
        <v>30283</v>
      </c>
      <c r="Y124" s="116">
        <v>31360</v>
      </c>
      <c r="Z124" s="116">
        <v>32462</v>
      </c>
      <c r="AB124" s="113" t="str">
        <f>TEXT(Z124,"###,###")</f>
        <v>32,462</v>
      </c>
      <c r="AD124" s="131">
        <f>Z124/$Z$7*100</f>
        <v>93.254811835679405</v>
      </c>
    </row>
    <row r="125" spans="19:32" x14ac:dyDescent="0.25">
      <c r="S125" s="105" t="s">
        <v>108</v>
      </c>
      <c r="T125" s="116"/>
      <c r="U125" s="116"/>
      <c r="V125" s="116">
        <v>4291</v>
      </c>
      <c r="W125" s="116">
        <v>4395</v>
      </c>
      <c r="X125" s="116">
        <v>4590</v>
      </c>
      <c r="Y125" s="116">
        <v>4989</v>
      </c>
      <c r="Z125" s="116">
        <v>5364</v>
      </c>
      <c r="AB125" s="113" t="str">
        <f>TEXT(Z125,"###,###")</f>
        <v>5,364</v>
      </c>
      <c r="AD125" s="131">
        <f>Z125/$Z$7*100</f>
        <v>15.409365124964092</v>
      </c>
    </row>
    <row r="127" spans="19:32" x14ac:dyDescent="0.25">
      <c r="S127" s="105" t="s">
        <v>109</v>
      </c>
      <c r="T127" s="116"/>
      <c r="U127" s="116"/>
      <c r="V127" s="116">
        <v>16634</v>
      </c>
      <c r="W127" s="116">
        <v>16475</v>
      </c>
      <c r="X127" s="116">
        <v>16602</v>
      </c>
      <c r="Y127" s="116">
        <v>17174</v>
      </c>
      <c r="Z127" s="116">
        <v>17790</v>
      </c>
      <c r="AB127" s="113" t="str">
        <f>TEXT(Z127,"###,###")</f>
        <v>17,790</v>
      </c>
      <c r="AD127" s="131">
        <f>Z127/$Z$7*100</f>
        <v>51.10600402183281</v>
      </c>
    </row>
    <row r="128" spans="19:32" x14ac:dyDescent="0.25">
      <c r="S128" s="105" t="s">
        <v>110</v>
      </c>
      <c r="T128" s="116"/>
      <c r="U128" s="116"/>
      <c r="V128" s="116">
        <v>15561</v>
      </c>
      <c r="W128" s="116">
        <v>15673</v>
      </c>
      <c r="X128" s="116">
        <v>15899</v>
      </c>
      <c r="Y128" s="116">
        <v>16444</v>
      </c>
      <c r="Z128" s="116">
        <v>17024</v>
      </c>
      <c r="AB128" s="113" t="str">
        <f>TEXT(Z128,"###,###")</f>
        <v>17,024</v>
      </c>
      <c r="AD128" s="131">
        <f>Z128/$Z$7*100</f>
        <v>48.905486929043377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C9B3B15-BA28-46A4-BA5C-7F2D3B4136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A43D5B1A-3B9D-4946-ABA0-DD6E36CFF5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3E4961C0-E95C-48E1-A91A-08D5C0E4BCE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B74880CA-1F28-4C0B-B5B3-1C6ED08382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15F0B-C014-45C8-93B3-37D5EE468D21}">
  <sheetPr codeName="Sheet13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Whyalla</v>
      </c>
      <c r="T1" s="103"/>
      <c r="U1" s="103"/>
      <c r="V1" s="103"/>
      <c r="W1" s="103"/>
      <c r="X1" s="103"/>
      <c r="Y1" s="104" t="str">
        <f>Y3</f>
        <v>10.67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183</v>
      </c>
      <c r="Y3" s="109" t="s">
        <v>263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10.67 Whyalla,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13482</v>
      </c>
      <c r="W4" s="112">
        <v>12598</v>
      </c>
      <c r="X4" s="112">
        <v>12569</v>
      </c>
      <c r="Y4" s="112">
        <v>13426</v>
      </c>
      <c r="Z4" s="112">
        <v>13769</v>
      </c>
      <c r="AB4" s="113" t="str">
        <f>TEXT(Z4,"###,###")</f>
        <v>13,769</v>
      </c>
      <c r="AD4" s="114">
        <f>Z4/Y4-1</f>
        <v>2.5547445255474477E-2</v>
      </c>
      <c r="AF4" s="114">
        <f>Z4/V4-1</f>
        <v>2.1287642782969796E-2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7456</v>
      </c>
      <c r="W5" s="112">
        <v>6938</v>
      </c>
      <c r="X5" s="112">
        <v>6873</v>
      </c>
      <c r="Y5" s="112">
        <v>7409</v>
      </c>
      <c r="Z5" s="112">
        <v>7463</v>
      </c>
      <c r="AB5" s="113" t="str">
        <f>TEXT(Z5,"###,###")</f>
        <v>7,463</v>
      </c>
      <c r="AD5" s="114">
        <f t="shared" ref="AD5:AD9" si="0">Z5/Y5-1</f>
        <v>7.2884329869078446E-3</v>
      </c>
      <c r="AF5" s="114">
        <f t="shared" ref="AF5:AF9" si="1">Z5/V5-1</f>
        <v>9.388412017168335E-4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6026</v>
      </c>
      <c r="W6" s="112">
        <v>5658</v>
      </c>
      <c r="X6" s="112">
        <v>5696</v>
      </c>
      <c r="Y6" s="112">
        <v>6018</v>
      </c>
      <c r="Z6" s="112">
        <v>6301</v>
      </c>
      <c r="AB6" s="113" t="str">
        <f>TEXT(Z6,"###,###")</f>
        <v>6,301</v>
      </c>
      <c r="AD6" s="114">
        <f t="shared" si="0"/>
        <v>4.7025589896975806E-2</v>
      </c>
      <c r="AF6" s="114">
        <f t="shared" si="1"/>
        <v>4.5635579156986461E-2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10640</v>
      </c>
      <c r="W7" s="112">
        <v>10015</v>
      </c>
      <c r="X7" s="112">
        <v>9743</v>
      </c>
      <c r="Y7" s="112">
        <v>10072</v>
      </c>
      <c r="Z7" s="112">
        <v>10263</v>
      </c>
      <c r="AB7" s="113" t="str">
        <f>TEXT(Z7,"###,###")</f>
        <v>10,263</v>
      </c>
      <c r="AD7" s="114">
        <f t="shared" si="0"/>
        <v>1.8963463065925446E-2</v>
      </c>
      <c r="AF7" s="114">
        <f t="shared" si="1"/>
        <v>-3.5432330827067648E-2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13,769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10,263</v>
      </c>
      <c r="P8" s="69"/>
      <c r="S8" s="111" t="s">
        <v>87</v>
      </c>
      <c r="T8" s="112"/>
      <c r="U8" s="112"/>
      <c r="V8" s="112">
        <v>49143.5</v>
      </c>
      <c r="W8" s="112">
        <v>48921.91</v>
      </c>
      <c r="X8" s="112">
        <v>47921.5</v>
      </c>
      <c r="Y8" s="112">
        <v>50532</v>
      </c>
      <c r="Z8" s="112">
        <v>49950.55</v>
      </c>
      <c r="AB8" s="113" t="str">
        <f>TEXT(Z8,"$###,###")</f>
        <v>$49,951</v>
      </c>
      <c r="AD8" s="114">
        <f t="shared" si="0"/>
        <v>-1.1506570094197643E-2</v>
      </c>
      <c r="AF8" s="114">
        <f t="shared" si="1"/>
        <v>1.6422314242982239E-2</v>
      </c>
    </row>
    <row r="9" spans="1:32" x14ac:dyDescent="0.25">
      <c r="A9" s="32" t="s">
        <v>15</v>
      </c>
      <c r="B9" s="73"/>
      <c r="C9" s="74"/>
      <c r="D9" s="75">
        <f>AD104</f>
        <v>79.228702157019399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54.301861054272628</v>
      </c>
      <c r="P9" s="76" t="s">
        <v>88</v>
      </c>
      <c r="S9" s="111" t="s">
        <v>7</v>
      </c>
      <c r="T9" s="112"/>
      <c r="U9" s="112"/>
      <c r="V9" s="112">
        <v>645837316</v>
      </c>
      <c r="W9" s="112">
        <v>602677241</v>
      </c>
      <c r="X9" s="112">
        <v>574348238</v>
      </c>
      <c r="Y9" s="112">
        <v>610772005</v>
      </c>
      <c r="Z9" s="112">
        <v>641737869</v>
      </c>
      <c r="AB9" s="113" t="str">
        <f>TEXT(Z9/1000000,"$#,###.0")&amp;" mil"</f>
        <v>$641.7 mil</v>
      </c>
      <c r="AD9" s="114">
        <f t="shared" si="0"/>
        <v>5.0699547042926341E-2</v>
      </c>
      <c r="AF9" s="114">
        <f t="shared" si="1"/>
        <v>-6.3474916955712501E-3</v>
      </c>
    </row>
    <row r="10" spans="1:32" x14ac:dyDescent="0.25">
      <c r="A10" s="32" t="s">
        <v>18</v>
      </c>
      <c r="B10" s="73"/>
      <c r="C10" s="74"/>
      <c r="D10" s="75">
        <f>AD105</f>
        <v>16.428208293993755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45.698138945727365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96.61892234239501</v>
      </c>
      <c r="P11" s="76" t="s">
        <v>88</v>
      </c>
      <c r="S11" s="111" t="s">
        <v>30</v>
      </c>
      <c r="T11" s="116"/>
      <c r="U11" s="116"/>
      <c r="V11" s="116">
        <v>12799</v>
      </c>
      <c r="W11" s="116">
        <v>11952</v>
      </c>
      <c r="X11" s="116">
        <v>11873</v>
      </c>
      <c r="Y11" s="116">
        <v>12755</v>
      </c>
      <c r="Z11" s="116">
        <v>13098</v>
      </c>
    </row>
    <row r="12" spans="1:32" ht="28.5" customHeight="1" x14ac:dyDescent="0.25">
      <c r="A12" s="32" t="s">
        <v>20</v>
      </c>
      <c r="B12" s="74"/>
      <c r="C12" s="74"/>
      <c r="D12" s="75">
        <f>AD108</f>
        <v>7.7783426537874938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6.5283055636753389</v>
      </c>
      <c r="P12" s="76" t="s">
        <v>88</v>
      </c>
      <c r="S12" s="111" t="s">
        <v>31</v>
      </c>
      <c r="T12" s="116"/>
      <c r="U12" s="116"/>
      <c r="V12" s="116">
        <v>686</v>
      </c>
      <c r="W12" s="116">
        <v>645</v>
      </c>
      <c r="X12" s="116">
        <v>696</v>
      </c>
      <c r="Y12" s="116">
        <v>670</v>
      </c>
      <c r="Z12" s="116">
        <v>664</v>
      </c>
    </row>
    <row r="13" spans="1:32" ht="15" customHeight="1" x14ac:dyDescent="0.25">
      <c r="A13" s="32" t="s">
        <v>21</v>
      </c>
      <c r="B13" s="74"/>
      <c r="C13" s="74"/>
      <c r="D13" s="75">
        <f>AD109</f>
        <v>12.005229137918512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41.4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20.916551674050403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14.409586905689789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54.942261602149756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85.590413094310207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121</v>
      </c>
      <c r="Z15" s="116">
        <v>97</v>
      </c>
      <c r="AB15" s="121">
        <f t="shared" ref="AB15:AB34" si="2">IF(Z15="np",0,Z15/$Z$34)</f>
        <v>7.0468579731202321E-3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488</v>
      </c>
      <c r="Z16" s="116">
        <v>686</v>
      </c>
      <c r="AB16" s="121">
        <f t="shared" si="2"/>
        <v>4.9836541954231747E-2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1801</v>
      </c>
      <c r="Z17" s="116">
        <v>1664</v>
      </c>
      <c r="AB17" s="121">
        <f t="shared" si="2"/>
        <v>0.12088630584816563</v>
      </c>
    </row>
    <row r="18" spans="1:28" x14ac:dyDescent="0.25">
      <c r="A18" s="65" t="str">
        <f>$S$1&amp;" ("&amp;$V$2&amp;" to "&amp;$Z$2&amp;")"</f>
        <v>Whyalla (2014-15 to 2018-19)</v>
      </c>
      <c r="B18" s="65"/>
      <c r="C18" s="65"/>
      <c r="D18" s="65"/>
      <c r="E18" s="65"/>
      <c r="F18" s="65"/>
      <c r="G18" s="65" t="str">
        <f>$S$1&amp;" ("&amp;$V$2&amp;" to "&amp;$Z$2&amp;")"</f>
        <v>Whyalla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292</v>
      </c>
      <c r="Z18" s="116">
        <v>245</v>
      </c>
      <c r="AB18" s="121">
        <f t="shared" si="2"/>
        <v>1.7798764983654194E-2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1021</v>
      </c>
      <c r="Z19" s="116">
        <v>1058</v>
      </c>
      <c r="AB19" s="121">
        <f t="shared" si="2"/>
        <v>7.6861605521249543E-2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265</v>
      </c>
      <c r="Z20" s="116">
        <v>243</v>
      </c>
      <c r="AB20" s="121">
        <f t="shared" si="2"/>
        <v>1.7653468942971304E-2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1330</v>
      </c>
      <c r="Z21" s="116">
        <v>1362</v>
      </c>
      <c r="AB21" s="121">
        <f t="shared" si="2"/>
        <v>9.8946603705049041E-2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1058</v>
      </c>
      <c r="Z22" s="116">
        <v>999</v>
      </c>
      <c r="AB22" s="121">
        <f t="shared" si="2"/>
        <v>7.2575372321104253E-2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583</v>
      </c>
      <c r="Z23" s="116">
        <v>642</v>
      </c>
      <c r="AB23" s="121">
        <f t="shared" si="2"/>
        <v>4.6640029059208138E-2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30</v>
      </c>
      <c r="Z24" s="116">
        <v>40</v>
      </c>
      <c r="AB24" s="121">
        <f t="shared" si="2"/>
        <v>2.905920813657828E-3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270</v>
      </c>
      <c r="Z25" s="116">
        <v>275</v>
      </c>
      <c r="AB25" s="121">
        <f t="shared" si="2"/>
        <v>1.9978205593897565E-2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200</v>
      </c>
      <c r="Z26" s="116">
        <v>204</v>
      </c>
      <c r="AB26" s="121">
        <f t="shared" si="2"/>
        <v>1.4820196149654921E-2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466</v>
      </c>
      <c r="Z27" s="116">
        <v>471</v>
      </c>
      <c r="AB27" s="121">
        <f t="shared" si="2"/>
        <v>3.421721758082092E-2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1289</v>
      </c>
      <c r="Z28" s="116">
        <v>1484</v>
      </c>
      <c r="AB28" s="121">
        <f t="shared" si="2"/>
        <v>0.10780966218670542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584</v>
      </c>
      <c r="Z29" s="116">
        <v>708</v>
      </c>
      <c r="AB29" s="121">
        <f t="shared" si="2"/>
        <v>5.1434798401743552E-2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1086</v>
      </c>
      <c r="Z30" s="116">
        <v>1040</v>
      </c>
      <c r="AB30" s="121">
        <f t="shared" si="2"/>
        <v>7.5553941155103527E-2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1594</v>
      </c>
      <c r="Z31" s="116">
        <v>1638</v>
      </c>
      <c r="AB31" s="121">
        <f t="shared" si="2"/>
        <v>0.11899745731928806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44</v>
      </c>
      <c r="Z32" s="116">
        <v>55</v>
      </c>
      <c r="AB32" s="121">
        <f t="shared" si="2"/>
        <v>3.9956411187795134E-3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455</v>
      </c>
      <c r="Z33" s="116">
        <v>489</v>
      </c>
      <c r="AB33" s="121">
        <f t="shared" si="2"/>
        <v>3.5524881946966944E-2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13426</v>
      </c>
      <c r="Z34" s="124">
        <v>13765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8785</v>
      </c>
      <c r="AB37" s="136">
        <f>Z37/Z40*100</f>
        <v>85.590413094310207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1479</v>
      </c>
      <c r="AB38" s="136">
        <f>Z38/Z40*100</f>
        <v>14.409586905689789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10264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4</v>
      </c>
      <c r="X44" s="116">
        <v>0</v>
      </c>
      <c r="Y44" s="116">
        <v>10</v>
      </c>
      <c r="Z44" s="116">
        <v>6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117</v>
      </c>
      <c r="X45" s="116">
        <v>135</v>
      </c>
      <c r="Y45" s="116">
        <v>169</v>
      </c>
      <c r="Z45" s="116">
        <v>141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349</v>
      </c>
      <c r="X46" s="116">
        <v>295</v>
      </c>
      <c r="Y46" s="116">
        <v>381</v>
      </c>
      <c r="Z46" s="116">
        <v>353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599</v>
      </c>
      <c r="X47" s="116">
        <v>645</v>
      </c>
      <c r="Y47" s="116">
        <v>682</v>
      </c>
      <c r="Z47" s="116">
        <v>628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774</v>
      </c>
      <c r="X48" s="116">
        <v>777</v>
      </c>
      <c r="Y48" s="116">
        <v>873</v>
      </c>
      <c r="Z48" s="116">
        <v>931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Whyalla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731</v>
      </c>
      <c r="X49" s="116">
        <v>724</v>
      </c>
      <c r="Y49" s="116">
        <v>803</v>
      </c>
      <c r="Z49" s="116">
        <v>828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672</v>
      </c>
      <c r="X50" s="116">
        <v>645</v>
      </c>
      <c r="Y50" s="116">
        <v>717</v>
      </c>
      <c r="Z50" s="116">
        <v>681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789</v>
      </c>
      <c r="X51" s="116">
        <v>698</v>
      </c>
      <c r="Y51" s="116">
        <v>673</v>
      </c>
      <c r="Z51" s="116">
        <v>691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834</v>
      </c>
      <c r="X52" s="116">
        <v>878</v>
      </c>
      <c r="Y52" s="116">
        <v>866</v>
      </c>
      <c r="Z52" s="116">
        <v>833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785</v>
      </c>
      <c r="X53" s="116">
        <v>774</v>
      </c>
      <c r="Y53" s="116">
        <v>807</v>
      </c>
      <c r="Z53" s="116">
        <v>883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653</v>
      </c>
      <c r="X54" s="116">
        <v>682</v>
      </c>
      <c r="Y54" s="116">
        <v>723</v>
      </c>
      <c r="Z54" s="116">
        <v>730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399</v>
      </c>
      <c r="X55" s="116">
        <v>386</v>
      </c>
      <c r="Y55" s="116">
        <v>461</v>
      </c>
      <c r="Z55" s="116">
        <v>487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154</v>
      </c>
      <c r="X56" s="116">
        <v>148</v>
      </c>
      <c r="Y56" s="116">
        <v>160</v>
      </c>
      <c r="Z56" s="116">
        <v>181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41</v>
      </c>
      <c r="X57" s="116">
        <v>35</v>
      </c>
      <c r="Y57" s="116">
        <v>41</v>
      </c>
      <c r="Z57" s="116">
        <v>51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26</v>
      </c>
      <c r="X58" s="116">
        <v>24</v>
      </c>
      <c r="Y58" s="116">
        <v>16</v>
      </c>
      <c r="Z58" s="116">
        <v>22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14</v>
      </c>
      <c r="X59" s="116">
        <v>20</v>
      </c>
      <c r="Y59" s="116">
        <v>20</v>
      </c>
      <c r="Z59" s="116">
        <v>11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2</v>
      </c>
      <c r="X60" s="116">
        <v>3</v>
      </c>
      <c r="Y60" s="116">
        <v>8</v>
      </c>
      <c r="Z60" s="116">
        <v>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6936</v>
      </c>
      <c r="X61" s="116">
        <v>6873</v>
      </c>
      <c r="Y61" s="116">
        <v>7408</v>
      </c>
      <c r="Z61" s="116">
        <v>7466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2</v>
      </c>
      <c r="X63" s="116">
        <v>13</v>
      </c>
      <c r="Y63" s="116">
        <v>19</v>
      </c>
      <c r="Z63" s="116">
        <v>10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Whyalla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168</v>
      </c>
      <c r="X64" s="116">
        <v>168</v>
      </c>
      <c r="Y64" s="116">
        <v>207</v>
      </c>
      <c r="Z64" s="116">
        <v>208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343</v>
      </c>
      <c r="X65" s="116">
        <v>326</v>
      </c>
      <c r="Y65" s="116">
        <v>369</v>
      </c>
      <c r="Z65" s="116">
        <v>400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486</v>
      </c>
      <c r="X66" s="116">
        <v>511</v>
      </c>
      <c r="Y66" s="116">
        <v>522</v>
      </c>
      <c r="Z66" s="116">
        <v>542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644</v>
      </c>
      <c r="X67" s="116">
        <v>624</v>
      </c>
      <c r="Y67" s="116">
        <v>694</v>
      </c>
      <c r="Z67" s="116">
        <v>690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607</v>
      </c>
      <c r="X68" s="116">
        <v>592</v>
      </c>
      <c r="Y68" s="116">
        <v>655</v>
      </c>
      <c r="Z68" s="116">
        <v>678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452</v>
      </c>
      <c r="X69" s="116">
        <v>460</v>
      </c>
      <c r="Y69" s="116">
        <v>538</v>
      </c>
      <c r="Z69" s="116">
        <v>611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656</v>
      </c>
      <c r="X70" s="116">
        <v>587</v>
      </c>
      <c r="Y70" s="116">
        <v>573</v>
      </c>
      <c r="Z70" s="116">
        <v>542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687</v>
      </c>
      <c r="X71" s="116">
        <v>705</v>
      </c>
      <c r="Y71" s="116">
        <v>688</v>
      </c>
      <c r="Z71" s="116">
        <v>774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637</v>
      </c>
      <c r="X72" s="116">
        <v>649</v>
      </c>
      <c r="Y72" s="116">
        <v>655</v>
      </c>
      <c r="Z72" s="116">
        <v>663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525</v>
      </c>
      <c r="X73" s="116">
        <v>544</v>
      </c>
      <c r="Y73" s="116">
        <v>545</v>
      </c>
      <c r="Z73" s="116">
        <v>556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268</v>
      </c>
      <c r="X74" s="116">
        <v>303</v>
      </c>
      <c r="Y74" s="116">
        <v>330</v>
      </c>
      <c r="Z74" s="116">
        <v>386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104</v>
      </c>
      <c r="X75" s="116">
        <v>117</v>
      </c>
      <c r="Y75" s="116">
        <v>129</v>
      </c>
      <c r="Z75" s="116">
        <v>119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42</v>
      </c>
      <c r="X76" s="116">
        <v>59</v>
      </c>
      <c r="Y76" s="116">
        <v>49</v>
      </c>
      <c r="Z76" s="116">
        <v>67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28</v>
      </c>
      <c r="X77" s="116">
        <v>22</v>
      </c>
      <c r="Y77" s="116">
        <v>21</v>
      </c>
      <c r="Z77" s="116">
        <v>21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7</v>
      </c>
      <c r="X78" s="116">
        <v>12</v>
      </c>
      <c r="Y78" s="116">
        <v>16</v>
      </c>
      <c r="Z78" s="116">
        <v>16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3</v>
      </c>
      <c r="Y79" s="116">
        <v>2</v>
      </c>
      <c r="Z79" s="116">
        <v>7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5663</v>
      </c>
      <c r="X80" s="116">
        <v>5696</v>
      </c>
      <c r="Y80" s="116">
        <v>6016</v>
      </c>
      <c r="Z80" s="116">
        <v>6302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Whyalla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394</v>
      </c>
      <c r="X83" s="116">
        <v>369</v>
      </c>
      <c r="Y83" s="116">
        <v>378</v>
      </c>
      <c r="Z83" s="116">
        <v>375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457</v>
      </c>
      <c r="X84" s="116">
        <v>455</v>
      </c>
      <c r="Y84" s="116">
        <v>461</v>
      </c>
      <c r="Z84" s="116">
        <v>463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13,769</v>
      </c>
      <c r="D85" s="98">
        <f t="shared" ref="D85:D90" si="4">AD4</f>
        <v>2.5547445255474477E-2</v>
      </c>
      <c r="E85" s="99">
        <f t="shared" ref="E85:E90" si="5">AD4</f>
        <v>2.5547445255474477E-2</v>
      </c>
      <c r="F85" s="98">
        <f t="shared" ref="F85:F90" si="6">AF4</f>
        <v>2.1287642782969796E-2</v>
      </c>
      <c r="G85" s="99">
        <f t="shared" ref="G85:G90" si="7">AF4</f>
        <v>2.1287642782969796E-2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1545</v>
      </c>
      <c r="X85" s="116">
        <v>1495</v>
      </c>
      <c r="Y85" s="116">
        <v>1580</v>
      </c>
      <c r="Z85" s="116">
        <v>1576</v>
      </c>
    </row>
    <row r="86" spans="1:30" ht="15" customHeight="1" x14ac:dyDescent="0.25">
      <c r="A86" s="100" t="s">
        <v>4</v>
      </c>
      <c r="B86" s="51"/>
      <c r="C86" s="101" t="str">
        <f t="shared" si="3"/>
        <v>7,463</v>
      </c>
      <c r="D86" s="98">
        <f t="shared" si="4"/>
        <v>7.2884329869078446E-3</v>
      </c>
      <c r="E86" s="99">
        <f t="shared" si="5"/>
        <v>7.2884329869078446E-3</v>
      </c>
      <c r="F86" s="98">
        <f t="shared" si="6"/>
        <v>9.388412017168335E-4</v>
      </c>
      <c r="G86" s="99">
        <f t="shared" si="7"/>
        <v>9.388412017168335E-4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204</v>
      </c>
      <c r="X86" s="116">
        <v>215</v>
      </c>
      <c r="Y86" s="116">
        <v>210</v>
      </c>
      <c r="Z86" s="116">
        <v>236</v>
      </c>
    </row>
    <row r="87" spans="1:30" ht="15" customHeight="1" x14ac:dyDescent="0.25">
      <c r="A87" s="100" t="s">
        <v>5</v>
      </c>
      <c r="B87" s="51"/>
      <c r="C87" s="101" t="str">
        <f t="shared" si="3"/>
        <v>6,301</v>
      </c>
      <c r="D87" s="98">
        <f t="shared" si="4"/>
        <v>4.7025589896975806E-2</v>
      </c>
      <c r="E87" s="99">
        <f t="shared" si="5"/>
        <v>4.7025589896975806E-2</v>
      </c>
      <c r="F87" s="98">
        <f t="shared" si="6"/>
        <v>4.5635579156986461E-2</v>
      </c>
      <c r="G87" s="99">
        <f t="shared" si="7"/>
        <v>4.5635579156986461E-2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144</v>
      </c>
      <c r="X87" s="116">
        <v>132</v>
      </c>
      <c r="Y87" s="116">
        <v>135</v>
      </c>
      <c r="Z87" s="116">
        <v>131</v>
      </c>
    </row>
    <row r="88" spans="1:30" ht="15" customHeight="1" x14ac:dyDescent="0.25">
      <c r="A88" s="51" t="s">
        <v>6</v>
      </c>
      <c r="B88" s="51"/>
      <c r="C88" s="101" t="str">
        <f t="shared" si="3"/>
        <v>10,263</v>
      </c>
      <c r="D88" s="98">
        <f t="shared" si="4"/>
        <v>1.8963463065925446E-2</v>
      </c>
      <c r="E88" s="99">
        <f t="shared" si="5"/>
        <v>1.8963463065925446E-2</v>
      </c>
      <c r="F88" s="98">
        <f t="shared" si="6"/>
        <v>-3.5432330827067648E-2</v>
      </c>
      <c r="G88" s="99">
        <f t="shared" si="7"/>
        <v>-3.5432330827067648E-2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176</v>
      </c>
      <c r="X88" s="116">
        <v>159</v>
      </c>
      <c r="Y88" s="116">
        <v>188</v>
      </c>
      <c r="Z88" s="116">
        <v>193</v>
      </c>
    </row>
    <row r="89" spans="1:30" ht="15" customHeight="1" x14ac:dyDescent="0.25">
      <c r="A89" s="51" t="s">
        <v>102</v>
      </c>
      <c r="B89" s="51"/>
      <c r="C89" s="101" t="str">
        <f t="shared" si="3"/>
        <v>$49,951</v>
      </c>
      <c r="D89" s="98">
        <f t="shared" si="4"/>
        <v>-1.1506570094197643E-2</v>
      </c>
      <c r="E89" s="99">
        <f t="shared" si="5"/>
        <v>-1.1506570094197643E-2</v>
      </c>
      <c r="F89" s="98">
        <f t="shared" si="6"/>
        <v>1.6422314242982239E-2</v>
      </c>
      <c r="G89" s="99">
        <f t="shared" si="7"/>
        <v>1.6422314242982239E-2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993</v>
      </c>
      <c r="X89" s="116">
        <v>930</v>
      </c>
      <c r="Y89" s="116">
        <v>992</v>
      </c>
      <c r="Z89" s="116">
        <v>1011</v>
      </c>
    </row>
    <row r="90" spans="1:30" ht="15" customHeight="1" x14ac:dyDescent="0.25">
      <c r="A90" s="51" t="s">
        <v>7</v>
      </c>
      <c r="B90" s="51"/>
      <c r="C90" s="101" t="str">
        <f t="shared" si="3"/>
        <v>$641.7 mil</v>
      </c>
      <c r="D90" s="98">
        <f t="shared" si="4"/>
        <v>5.0699547042926341E-2</v>
      </c>
      <c r="E90" s="99">
        <f t="shared" si="5"/>
        <v>5.0699547042926341E-2</v>
      </c>
      <c r="F90" s="98">
        <f t="shared" si="6"/>
        <v>-6.3474916955712501E-3</v>
      </c>
      <c r="G90" s="99">
        <f t="shared" si="7"/>
        <v>-6.3474916955712501E-3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661</v>
      </c>
      <c r="X90" s="116">
        <v>689</v>
      </c>
      <c r="Y90" s="116">
        <v>783</v>
      </c>
      <c r="Z90" s="116">
        <v>832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5529</v>
      </c>
      <c r="X91" s="116">
        <v>5293</v>
      </c>
      <c r="Y91" s="116">
        <v>5501</v>
      </c>
      <c r="Z91" s="116">
        <v>5574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294</v>
      </c>
      <c r="X93" s="116">
        <v>308</v>
      </c>
      <c r="Y93" s="116">
        <v>336</v>
      </c>
      <c r="Z93" s="116">
        <v>347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799</v>
      </c>
      <c r="X94" s="116">
        <v>799</v>
      </c>
      <c r="Y94" s="116">
        <v>817</v>
      </c>
      <c r="Z94" s="116">
        <v>835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181</v>
      </c>
      <c r="X95" s="116">
        <v>165</v>
      </c>
      <c r="Y95" s="116">
        <v>176</v>
      </c>
      <c r="Z95" s="116">
        <v>177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758</v>
      </c>
      <c r="X96" s="116">
        <v>799</v>
      </c>
      <c r="Y96" s="116">
        <v>866</v>
      </c>
      <c r="Z96" s="116">
        <v>903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645</v>
      </c>
      <c r="X97" s="116">
        <v>668</v>
      </c>
      <c r="Y97" s="116">
        <v>689</v>
      </c>
      <c r="Z97" s="116">
        <v>674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595</v>
      </c>
      <c r="X98" s="116">
        <v>569</v>
      </c>
      <c r="Y98" s="116">
        <v>569</v>
      </c>
      <c r="Z98" s="116">
        <v>593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74</v>
      </c>
      <c r="X99" s="116">
        <v>78</v>
      </c>
      <c r="Y99" s="116">
        <v>88</v>
      </c>
      <c r="Z99" s="116">
        <v>122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367</v>
      </c>
      <c r="X100" s="116">
        <v>356</v>
      </c>
      <c r="Y100" s="116">
        <v>392</v>
      </c>
      <c r="Z100" s="116">
        <v>435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4488</v>
      </c>
      <c r="X101" s="116">
        <v>4450</v>
      </c>
      <c r="Y101" s="116">
        <v>4567</v>
      </c>
      <c r="Z101" s="116">
        <v>4691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9848</v>
      </c>
      <c r="X104" s="116">
        <v>9742</v>
      </c>
      <c r="Y104" s="116">
        <v>10638</v>
      </c>
      <c r="Z104" s="116">
        <v>10909</v>
      </c>
      <c r="AB104" s="113" t="str">
        <f>TEXT(Z104,"###,###")</f>
        <v>10,909</v>
      </c>
      <c r="AD104" s="134">
        <f>Z104/($Z$4)*100</f>
        <v>79.228702157019399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2046</v>
      </c>
      <c r="X105" s="116">
        <v>2201</v>
      </c>
      <c r="Y105" s="116">
        <v>2156</v>
      </c>
      <c r="Z105" s="116">
        <v>2262</v>
      </c>
      <c r="AB105" s="113" t="str">
        <f>TEXT(Z105,"###,###")</f>
        <v>2,262</v>
      </c>
      <c r="AD105" s="134">
        <f>Z105/($Z$4)*100</f>
        <v>16.428208293993755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11894</v>
      </c>
      <c r="X106" s="124">
        <v>11943</v>
      </c>
      <c r="Y106" s="124">
        <v>12794</v>
      </c>
      <c r="Z106" s="124">
        <v>13171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1122</v>
      </c>
      <c r="X108" s="116">
        <v>1005</v>
      </c>
      <c r="Y108" s="116">
        <v>1219</v>
      </c>
      <c r="Z108" s="116">
        <v>1071</v>
      </c>
      <c r="AB108" s="113" t="str">
        <f>TEXT(Z108,"###,###")</f>
        <v>1,071</v>
      </c>
      <c r="AD108" s="134">
        <f>Z108/($Z$4)*100</f>
        <v>7.7783426537874938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1401</v>
      </c>
      <c r="X109" s="116">
        <v>1431</v>
      </c>
      <c r="Y109" s="116">
        <v>1563</v>
      </c>
      <c r="Z109" s="116">
        <v>1653</v>
      </c>
      <c r="AB109" s="113" t="str">
        <f>TEXT(Z109,"###,###")</f>
        <v>1,653</v>
      </c>
      <c r="AD109" s="134">
        <f>Z109/($Z$4)*100</f>
        <v>12.005229137918512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2394</v>
      </c>
      <c r="X110" s="116">
        <v>2433</v>
      </c>
      <c r="Y110" s="116">
        <v>2703</v>
      </c>
      <c r="Z110" s="116">
        <v>2880</v>
      </c>
      <c r="AB110" s="113" t="str">
        <f>TEXT(Z110,"###,###")</f>
        <v>2,880</v>
      </c>
      <c r="AD110" s="134">
        <f>Z110/($Z$4)*100</f>
        <v>20.916551674050403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6980</v>
      </c>
      <c r="X111" s="116">
        <v>7074</v>
      </c>
      <c r="Y111" s="116">
        <v>7321</v>
      </c>
      <c r="Z111" s="116">
        <v>7565</v>
      </c>
      <c r="AB111" s="113" t="str">
        <f>TEXT(Z111,"###,###")</f>
        <v>7,565</v>
      </c>
      <c r="AD111" s="134">
        <f>Z111/($Z$4)*100</f>
        <v>54.942261602149756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12598</v>
      </c>
      <c r="X112" s="116">
        <v>12569</v>
      </c>
      <c r="Y112" s="116">
        <v>13426</v>
      </c>
      <c r="Z112" s="116">
        <v>13770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41.53</v>
      </c>
      <c r="W118" s="135">
        <v>44.05</v>
      </c>
      <c r="X118" s="135">
        <v>41.29</v>
      </c>
      <c r="Y118" s="135">
        <v>41.29</v>
      </c>
      <c r="Z118" s="135">
        <v>41.41</v>
      </c>
      <c r="AB118" s="113" t="str">
        <f>TEXT(Z118,"##.0")</f>
        <v>41.4</v>
      </c>
    </row>
    <row r="120" spans="19:32" x14ac:dyDescent="0.25">
      <c r="S120" s="105" t="s">
        <v>104</v>
      </c>
      <c r="T120" s="116"/>
      <c r="U120" s="116"/>
      <c r="V120" s="116">
        <v>9955</v>
      </c>
      <c r="W120" s="116">
        <v>9371</v>
      </c>
      <c r="X120" s="116">
        <v>9047</v>
      </c>
      <c r="Y120" s="116">
        <v>9403</v>
      </c>
      <c r="Z120" s="116">
        <v>9597</v>
      </c>
      <c r="AB120" s="113" t="str">
        <f>TEXT(Z120,"###,###")</f>
        <v>9,597</v>
      </c>
    </row>
    <row r="121" spans="19:32" x14ac:dyDescent="0.25">
      <c r="S121" s="105" t="s">
        <v>105</v>
      </c>
      <c r="T121" s="116"/>
      <c r="U121" s="116"/>
      <c r="V121" s="116">
        <v>346</v>
      </c>
      <c r="W121" s="116">
        <v>331</v>
      </c>
      <c r="X121" s="116">
        <v>332</v>
      </c>
      <c r="Y121" s="116">
        <v>326</v>
      </c>
      <c r="Z121" s="116">
        <v>351</v>
      </c>
      <c r="AB121" s="113" t="str">
        <f>TEXT(Z121,"###,###")</f>
        <v>351</v>
      </c>
    </row>
    <row r="122" spans="19:32" x14ac:dyDescent="0.25">
      <c r="S122" s="105" t="s">
        <v>106</v>
      </c>
      <c r="T122" s="116"/>
      <c r="U122" s="116"/>
      <c r="V122" s="116">
        <v>338</v>
      </c>
      <c r="W122" s="116">
        <v>318</v>
      </c>
      <c r="X122" s="116">
        <v>364</v>
      </c>
      <c r="Y122" s="116">
        <v>347</v>
      </c>
      <c r="Z122" s="116">
        <v>319</v>
      </c>
      <c r="AB122" s="113" t="str">
        <f>TEXT(Z122,"###,###")</f>
        <v>319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10293</v>
      </c>
      <c r="W124" s="116">
        <v>9689</v>
      </c>
      <c r="X124" s="116">
        <v>9411</v>
      </c>
      <c r="Y124" s="116">
        <v>9750</v>
      </c>
      <c r="Z124" s="116">
        <v>9916</v>
      </c>
      <c r="AB124" s="113" t="str">
        <f>TEXT(Z124,"###,###")</f>
        <v>9,916</v>
      </c>
      <c r="AD124" s="131">
        <f>Z124/$Z$7*100</f>
        <v>96.61892234239501</v>
      </c>
    </row>
    <row r="125" spans="19:32" x14ac:dyDescent="0.25">
      <c r="S125" s="105" t="s">
        <v>108</v>
      </c>
      <c r="T125" s="116"/>
      <c r="U125" s="116"/>
      <c r="V125" s="116">
        <v>684</v>
      </c>
      <c r="W125" s="116">
        <v>649</v>
      </c>
      <c r="X125" s="116">
        <v>696</v>
      </c>
      <c r="Y125" s="116">
        <v>673</v>
      </c>
      <c r="Z125" s="116">
        <v>670</v>
      </c>
      <c r="AB125" s="113" t="str">
        <f>TEXT(Z125,"###,###")</f>
        <v>670</v>
      </c>
      <c r="AD125" s="131">
        <f>Z125/$Z$7*100</f>
        <v>6.5283055636753389</v>
      </c>
    </row>
    <row r="127" spans="19:32" x14ac:dyDescent="0.25">
      <c r="S127" s="105" t="s">
        <v>109</v>
      </c>
      <c r="T127" s="116"/>
      <c r="U127" s="116"/>
      <c r="V127" s="116">
        <v>5934</v>
      </c>
      <c r="W127" s="116">
        <v>5527</v>
      </c>
      <c r="X127" s="116">
        <v>5293</v>
      </c>
      <c r="Y127" s="116">
        <v>5499</v>
      </c>
      <c r="Z127" s="116">
        <v>5573</v>
      </c>
      <c r="AB127" s="113" t="str">
        <f>TEXT(Z127,"###,###")</f>
        <v>5,573</v>
      </c>
      <c r="AD127" s="131">
        <f>Z127/$Z$7*100</f>
        <v>54.301861054272628</v>
      </c>
    </row>
    <row r="128" spans="19:32" x14ac:dyDescent="0.25">
      <c r="S128" s="105" t="s">
        <v>110</v>
      </c>
      <c r="T128" s="116"/>
      <c r="U128" s="116"/>
      <c r="V128" s="116">
        <v>4708</v>
      </c>
      <c r="W128" s="116">
        <v>4483</v>
      </c>
      <c r="X128" s="116">
        <v>4450</v>
      </c>
      <c r="Y128" s="116">
        <v>4569</v>
      </c>
      <c r="Z128" s="116">
        <v>4690</v>
      </c>
      <c r="AB128" s="113" t="str">
        <f>TEXT(Z128,"###,###")</f>
        <v>4,690</v>
      </c>
      <c r="AD128" s="131">
        <f>Z128/$Z$7*100</f>
        <v>45.698138945727365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63995B1-8FEC-4683-885E-51AE5A37194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252A8B22-D880-4EFD-B8A8-6A490A1CCE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2BE96E83-0396-49B6-89CD-20A9F18BD6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E7F9BA7D-C716-45AD-AE04-A2247594B9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DC461-A497-4823-B68E-497707482995}">
  <sheetPr codeName="Sheet13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Wudinna</v>
      </c>
      <c r="T1" s="103"/>
      <c r="U1" s="103"/>
      <c r="V1" s="103"/>
      <c r="W1" s="103"/>
      <c r="X1" s="103"/>
      <c r="Y1" s="104" t="str">
        <f>Y3</f>
        <v>10.68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184</v>
      </c>
      <c r="Y3" s="109" t="s">
        <v>264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10.68 Wudinna,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969</v>
      </c>
      <c r="W4" s="112">
        <v>752</v>
      </c>
      <c r="X4" s="112">
        <v>891</v>
      </c>
      <c r="Y4" s="112">
        <v>1011</v>
      </c>
      <c r="Z4" s="112">
        <v>943</v>
      </c>
      <c r="AB4" s="113" t="str">
        <f>TEXT(Z4,"###,###")</f>
        <v>943</v>
      </c>
      <c r="AD4" s="114">
        <f>Z4/Y4-1</f>
        <v>-6.7260138476755715E-2</v>
      </c>
      <c r="AF4" s="114">
        <f>Z4/V4-1</f>
        <v>-2.6831785345717285E-2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506</v>
      </c>
      <c r="W5" s="112">
        <v>392</v>
      </c>
      <c r="X5" s="112">
        <v>453</v>
      </c>
      <c r="Y5" s="112">
        <v>537</v>
      </c>
      <c r="Z5" s="112">
        <v>491</v>
      </c>
      <c r="AB5" s="113" t="str">
        <f>TEXT(Z5,"###,###")</f>
        <v>491</v>
      </c>
      <c r="AD5" s="114">
        <f t="shared" ref="AD5:AD9" si="0">Z5/Y5-1</f>
        <v>-8.5661080074487916E-2</v>
      </c>
      <c r="AF5" s="114">
        <f t="shared" ref="AF5:AF9" si="1">Z5/V5-1</f>
        <v>-2.9644268774703608E-2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465</v>
      </c>
      <c r="W6" s="112">
        <v>361</v>
      </c>
      <c r="X6" s="112">
        <v>438</v>
      </c>
      <c r="Y6" s="112">
        <v>468</v>
      </c>
      <c r="Z6" s="112">
        <v>454</v>
      </c>
      <c r="AB6" s="113" t="str">
        <f>TEXT(Z6,"###,###")</f>
        <v>454</v>
      </c>
      <c r="AD6" s="114">
        <f t="shared" si="0"/>
        <v>-2.9914529914529919E-2</v>
      </c>
      <c r="AF6" s="114">
        <f t="shared" si="1"/>
        <v>-2.3655913978494647E-2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644</v>
      </c>
      <c r="W7" s="112">
        <v>503</v>
      </c>
      <c r="X7" s="112">
        <v>595</v>
      </c>
      <c r="Y7" s="112">
        <v>679</v>
      </c>
      <c r="Z7" s="112">
        <v>619</v>
      </c>
      <c r="AB7" s="113" t="str">
        <f>TEXT(Z7,"###,###")</f>
        <v>619</v>
      </c>
      <c r="AD7" s="114">
        <f t="shared" si="0"/>
        <v>-8.8365243004418281E-2</v>
      </c>
      <c r="AF7" s="114">
        <f t="shared" si="1"/>
        <v>-3.8819875776397561E-2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943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619</v>
      </c>
      <c r="P8" s="69"/>
      <c r="S8" s="111" t="s">
        <v>87</v>
      </c>
      <c r="T8" s="112"/>
      <c r="U8" s="112"/>
      <c r="V8" s="112">
        <v>24303.759999999998</v>
      </c>
      <c r="W8" s="112">
        <v>24434.95</v>
      </c>
      <c r="X8" s="112">
        <v>30348</v>
      </c>
      <c r="Y8" s="112">
        <v>24549.51</v>
      </c>
      <c r="Z8" s="112">
        <v>27542.83</v>
      </c>
      <c r="AB8" s="113" t="str">
        <f>TEXT(Z8,"$###,###")</f>
        <v>$27,543</v>
      </c>
      <c r="AD8" s="114">
        <f t="shared" si="0"/>
        <v>0.12192992854032547</v>
      </c>
      <c r="AF8" s="114">
        <f t="shared" si="1"/>
        <v>0.13327443983976162</v>
      </c>
    </row>
    <row r="9" spans="1:32" x14ac:dyDescent="0.25">
      <c r="A9" s="32" t="s">
        <v>15</v>
      </c>
      <c r="B9" s="73"/>
      <c r="C9" s="74"/>
      <c r="D9" s="75">
        <f>AD104</f>
        <v>53.128313891834566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52.180936995153473</v>
      </c>
      <c r="P9" s="76" t="s">
        <v>88</v>
      </c>
      <c r="S9" s="111" t="s">
        <v>7</v>
      </c>
      <c r="T9" s="112"/>
      <c r="U9" s="112"/>
      <c r="V9" s="112">
        <v>35719815</v>
      </c>
      <c r="W9" s="112">
        <v>25509003</v>
      </c>
      <c r="X9" s="112">
        <v>35925058</v>
      </c>
      <c r="Y9" s="112">
        <v>24018088</v>
      </c>
      <c r="Z9" s="112">
        <v>27754653</v>
      </c>
      <c r="AB9" s="113" t="str">
        <f>TEXT(Z9/1000000,"$#,###.0")&amp;" mil"</f>
        <v>$27.8 mil</v>
      </c>
      <c r="AD9" s="114">
        <f t="shared" si="0"/>
        <v>0.15557295818051786</v>
      </c>
      <c r="AF9" s="114">
        <f t="shared" si="1"/>
        <v>-0.22299001268623597</v>
      </c>
    </row>
    <row r="10" spans="1:32" x14ac:dyDescent="0.25">
      <c r="A10" s="32" t="s">
        <v>18</v>
      </c>
      <c r="B10" s="73"/>
      <c r="C10" s="74"/>
      <c r="D10" s="75">
        <f>AD105</f>
        <v>15.164369034994699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47.011308562197094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71.082390953150238</v>
      </c>
      <c r="P11" s="76" t="s">
        <v>88</v>
      </c>
      <c r="S11" s="111" t="s">
        <v>30</v>
      </c>
      <c r="T11" s="116"/>
      <c r="U11" s="116"/>
      <c r="V11" s="116">
        <v>672</v>
      </c>
      <c r="W11" s="116">
        <v>553</v>
      </c>
      <c r="X11" s="116">
        <v>618</v>
      </c>
      <c r="Y11" s="116">
        <v>714</v>
      </c>
      <c r="Z11" s="116">
        <v>680</v>
      </c>
    </row>
    <row r="12" spans="1:32" ht="28.5" customHeight="1" x14ac:dyDescent="0.25">
      <c r="A12" s="32" t="s">
        <v>20</v>
      </c>
      <c r="B12" s="74"/>
      <c r="C12" s="74"/>
      <c r="D12" s="75">
        <f>AD108</f>
        <v>21.845174973488866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42.972536348949916</v>
      </c>
      <c r="P12" s="76" t="s">
        <v>88</v>
      </c>
      <c r="S12" s="111" t="s">
        <v>31</v>
      </c>
      <c r="T12" s="116"/>
      <c r="U12" s="116"/>
      <c r="V12" s="116">
        <v>295</v>
      </c>
      <c r="W12" s="116">
        <v>195</v>
      </c>
      <c r="X12" s="116">
        <v>273</v>
      </c>
      <c r="Y12" s="116">
        <v>297</v>
      </c>
      <c r="Z12" s="116">
        <v>266</v>
      </c>
    </row>
    <row r="13" spans="1:32" ht="15" customHeight="1" x14ac:dyDescent="0.25">
      <c r="A13" s="32" t="s">
        <v>21</v>
      </c>
      <c r="B13" s="74"/>
      <c r="C13" s="74"/>
      <c r="D13" s="75">
        <f>AD109</f>
        <v>13.467656415694593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43.1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13.467656415694593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14.886731391585762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20.148462354188759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85.113268608414245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221</v>
      </c>
      <c r="Z15" s="116">
        <v>228</v>
      </c>
      <c r="AB15" s="121">
        <f t="shared" ref="AB15:AB34" si="2">IF(Z15="np",0,Z15/$Z$34)</f>
        <v>0.24126984126984127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0</v>
      </c>
      <c r="Z16" s="116">
        <v>3</v>
      </c>
      <c r="AB16" s="121">
        <f t="shared" si="2"/>
        <v>3.1746031746031746E-3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38</v>
      </c>
      <c r="Z17" s="116">
        <v>18</v>
      </c>
      <c r="AB17" s="121">
        <f t="shared" si="2"/>
        <v>1.9047619047619049E-2</v>
      </c>
    </row>
    <row r="18" spans="1:28" x14ac:dyDescent="0.25">
      <c r="A18" s="65" t="str">
        <f>$S$1&amp;" ("&amp;$V$2&amp;" to "&amp;$Z$2&amp;")"</f>
        <v>Wudinna (2014-15 to 2018-19)</v>
      </c>
      <c r="B18" s="65"/>
      <c r="C18" s="65"/>
      <c r="D18" s="65"/>
      <c r="E18" s="65"/>
      <c r="F18" s="65"/>
      <c r="G18" s="65" t="str">
        <f>$S$1&amp;" ("&amp;$V$2&amp;" to "&amp;$Z$2&amp;")"</f>
        <v>Wudinna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10</v>
      </c>
      <c r="Z18" s="116">
        <v>6</v>
      </c>
      <c r="AB18" s="121">
        <f t="shared" si="2"/>
        <v>6.3492063492063492E-3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32</v>
      </c>
      <c r="Z19" s="116">
        <v>42</v>
      </c>
      <c r="AB19" s="121">
        <f t="shared" si="2"/>
        <v>4.4444444444444446E-2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21</v>
      </c>
      <c r="Z20" s="116">
        <v>23</v>
      </c>
      <c r="AB20" s="121">
        <f t="shared" si="2"/>
        <v>2.433862433862434E-2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75</v>
      </c>
      <c r="Z21" s="116">
        <v>76</v>
      </c>
      <c r="AB21" s="121">
        <f t="shared" si="2"/>
        <v>8.0423280423280424E-2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37</v>
      </c>
      <c r="Z22" s="116">
        <v>35</v>
      </c>
      <c r="AB22" s="121">
        <f t="shared" si="2"/>
        <v>3.7037037037037035E-2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54</v>
      </c>
      <c r="Z23" s="116">
        <v>45</v>
      </c>
      <c r="AB23" s="121">
        <f t="shared" si="2"/>
        <v>4.7619047619047616E-2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8</v>
      </c>
      <c r="AB24" s="121">
        <f t="shared" si="2"/>
        <v>8.4656084656084662E-3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13</v>
      </c>
      <c r="Z25" s="116">
        <v>9</v>
      </c>
      <c r="AB25" s="121">
        <f t="shared" si="2"/>
        <v>9.5238095238095247E-3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6</v>
      </c>
      <c r="Z26" s="116">
        <v>17</v>
      </c>
      <c r="AB26" s="121">
        <f t="shared" si="2"/>
        <v>1.7989417989417989E-2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10</v>
      </c>
      <c r="Z27" s="116">
        <v>11</v>
      </c>
      <c r="AB27" s="121">
        <f t="shared" si="2"/>
        <v>1.164021164021164E-2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27</v>
      </c>
      <c r="Z28" s="116">
        <v>24</v>
      </c>
      <c r="AB28" s="121">
        <f t="shared" si="2"/>
        <v>2.5396825396825397E-2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51</v>
      </c>
      <c r="Z29" s="116">
        <v>35</v>
      </c>
      <c r="AB29" s="121">
        <f t="shared" si="2"/>
        <v>3.7037037037037035E-2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79</v>
      </c>
      <c r="Z30" s="116">
        <v>80</v>
      </c>
      <c r="AB30" s="121">
        <f t="shared" si="2"/>
        <v>8.4656084656084651E-2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61</v>
      </c>
      <c r="Z31" s="116">
        <v>59</v>
      </c>
      <c r="AB31" s="121">
        <f t="shared" si="2"/>
        <v>6.2433862433862432E-2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</v>
      </c>
      <c r="Z32" s="116">
        <v>0</v>
      </c>
      <c r="AB32" s="121">
        <f t="shared" si="2"/>
        <v>0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55</v>
      </c>
      <c r="Z33" s="116">
        <v>53</v>
      </c>
      <c r="AB33" s="121">
        <f t="shared" si="2"/>
        <v>5.6084656084656084E-2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1006</v>
      </c>
      <c r="Z34" s="124">
        <v>945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526</v>
      </c>
      <c r="AB37" s="136">
        <f>Z37/Z40*100</f>
        <v>85.113268608414245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92</v>
      </c>
      <c r="AB38" s="136">
        <f>Z38/Z40*100</f>
        <v>14.886731391585762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618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5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10</v>
      </c>
      <c r="X45" s="116">
        <v>12</v>
      </c>
      <c r="Y45" s="116">
        <v>15</v>
      </c>
      <c r="Z45" s="116">
        <v>10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27</v>
      </c>
      <c r="X46" s="116">
        <v>41</v>
      </c>
      <c r="Y46" s="116">
        <v>29</v>
      </c>
      <c r="Z46" s="116">
        <v>28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32</v>
      </c>
      <c r="X47" s="116">
        <v>32</v>
      </c>
      <c r="Y47" s="116">
        <v>37</v>
      </c>
      <c r="Z47" s="116">
        <v>46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54</v>
      </c>
      <c r="X48" s="116">
        <v>54</v>
      </c>
      <c r="Y48" s="116">
        <v>63</v>
      </c>
      <c r="Z48" s="116">
        <v>82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Wudinna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32</v>
      </c>
      <c r="X49" s="116">
        <v>47</v>
      </c>
      <c r="Y49" s="116">
        <v>42</v>
      </c>
      <c r="Z49" s="116">
        <v>52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55</v>
      </c>
      <c r="X50" s="116">
        <v>42</v>
      </c>
      <c r="Y50" s="116">
        <v>59</v>
      </c>
      <c r="Z50" s="116">
        <v>46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34</v>
      </c>
      <c r="X51" s="116">
        <v>39</v>
      </c>
      <c r="Y51" s="116">
        <v>49</v>
      </c>
      <c r="Z51" s="116">
        <v>44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36</v>
      </c>
      <c r="X52" s="116">
        <v>43</v>
      </c>
      <c r="Y52" s="116">
        <v>44</v>
      </c>
      <c r="Z52" s="116">
        <v>42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27</v>
      </c>
      <c r="X53" s="116">
        <v>40</v>
      </c>
      <c r="Y53" s="116">
        <v>40</v>
      </c>
      <c r="Z53" s="116">
        <v>27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24</v>
      </c>
      <c r="X54" s="116">
        <v>21</v>
      </c>
      <c r="Y54" s="116">
        <v>37</v>
      </c>
      <c r="Z54" s="116">
        <v>30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39</v>
      </c>
      <c r="X55" s="116">
        <v>38</v>
      </c>
      <c r="Y55" s="116">
        <v>37</v>
      </c>
      <c r="Z55" s="116">
        <v>27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14</v>
      </c>
      <c r="X56" s="116">
        <v>33</v>
      </c>
      <c r="Y56" s="116">
        <v>45</v>
      </c>
      <c r="Z56" s="116">
        <v>34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5</v>
      </c>
      <c r="X57" s="116">
        <v>3</v>
      </c>
      <c r="Y57" s="116">
        <v>6</v>
      </c>
      <c r="Z57" s="116">
        <v>7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1</v>
      </c>
      <c r="X58" s="116">
        <v>5</v>
      </c>
      <c r="Y58" s="116">
        <v>7</v>
      </c>
      <c r="Z58" s="116">
        <v>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4</v>
      </c>
      <c r="Y59" s="116">
        <v>0</v>
      </c>
      <c r="Z59" s="116">
        <v>6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6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391</v>
      </c>
      <c r="X61" s="116">
        <v>453</v>
      </c>
      <c r="Y61" s="116">
        <v>535</v>
      </c>
      <c r="Z61" s="116">
        <v>491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6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Wudinna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12</v>
      </c>
      <c r="X64" s="116">
        <v>10</v>
      </c>
      <c r="Y64" s="116">
        <v>5</v>
      </c>
      <c r="Z64" s="116">
        <v>7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42</v>
      </c>
      <c r="X65" s="116">
        <v>46</v>
      </c>
      <c r="Y65" s="116">
        <v>42</v>
      </c>
      <c r="Z65" s="116">
        <v>26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27</v>
      </c>
      <c r="X66" s="116">
        <v>48</v>
      </c>
      <c r="Y66" s="116">
        <v>47</v>
      </c>
      <c r="Z66" s="116">
        <v>54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30</v>
      </c>
      <c r="X67" s="116">
        <v>29</v>
      </c>
      <c r="Y67" s="116">
        <v>27</v>
      </c>
      <c r="Z67" s="116">
        <v>67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42</v>
      </c>
      <c r="X68" s="116">
        <v>37</v>
      </c>
      <c r="Y68" s="116">
        <v>36</v>
      </c>
      <c r="Z68" s="116">
        <v>35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42</v>
      </c>
      <c r="X69" s="116">
        <v>52</v>
      </c>
      <c r="Y69" s="116">
        <v>61</v>
      </c>
      <c r="Z69" s="116">
        <v>64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30</v>
      </c>
      <c r="X70" s="116">
        <v>39</v>
      </c>
      <c r="Y70" s="116">
        <v>36</v>
      </c>
      <c r="Z70" s="116">
        <v>32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28</v>
      </c>
      <c r="X71" s="116">
        <v>41</v>
      </c>
      <c r="Y71" s="116">
        <v>49</v>
      </c>
      <c r="Z71" s="116">
        <v>38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27</v>
      </c>
      <c r="X72" s="116">
        <v>31</v>
      </c>
      <c r="Y72" s="116">
        <v>23</v>
      </c>
      <c r="Z72" s="116">
        <v>30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39</v>
      </c>
      <c r="X73" s="116">
        <v>41</v>
      </c>
      <c r="Y73" s="116">
        <v>39</v>
      </c>
      <c r="Z73" s="116">
        <v>36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23</v>
      </c>
      <c r="X74" s="116">
        <v>32</v>
      </c>
      <c r="Y74" s="116">
        <v>44</v>
      </c>
      <c r="Z74" s="116">
        <v>36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10</v>
      </c>
      <c r="X75" s="116">
        <v>18</v>
      </c>
      <c r="Y75" s="116">
        <v>23</v>
      </c>
      <c r="Z75" s="116">
        <v>11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6</v>
      </c>
      <c r="X76" s="116">
        <v>7</v>
      </c>
      <c r="Y76" s="116">
        <v>10</v>
      </c>
      <c r="Z76" s="116">
        <v>13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3</v>
      </c>
      <c r="X77" s="116">
        <v>6</v>
      </c>
      <c r="Y77" s="116">
        <v>0</v>
      </c>
      <c r="Z77" s="116">
        <v>5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5</v>
      </c>
      <c r="Y78" s="116">
        <v>6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360</v>
      </c>
      <c r="X80" s="116">
        <v>438</v>
      </c>
      <c r="Y80" s="116">
        <v>474</v>
      </c>
      <c r="Z80" s="116">
        <v>456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Wudinna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26</v>
      </c>
      <c r="X83" s="116">
        <v>35</v>
      </c>
      <c r="Y83" s="116">
        <v>41</v>
      </c>
      <c r="Z83" s="116">
        <v>32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11</v>
      </c>
      <c r="X84" s="116">
        <v>10</v>
      </c>
      <c r="Y84" s="116">
        <v>13</v>
      </c>
      <c r="Z84" s="116">
        <v>9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943</v>
      </c>
      <c r="D85" s="98">
        <f t="shared" ref="D85:D90" si="4">AD4</f>
        <v>-6.7260138476755715E-2</v>
      </c>
      <c r="E85" s="99">
        <f t="shared" ref="E85:E90" si="5">AD4</f>
        <v>-6.7260138476755715E-2</v>
      </c>
      <c r="F85" s="98">
        <f t="shared" ref="F85:F90" si="6">AF4</f>
        <v>-2.6831785345717285E-2</v>
      </c>
      <c r="G85" s="99">
        <f t="shared" ref="G85:G90" si="7">AF4</f>
        <v>-2.6831785345717285E-2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32</v>
      </c>
      <c r="X85" s="116">
        <v>43</v>
      </c>
      <c r="Y85" s="116">
        <v>52</v>
      </c>
      <c r="Z85" s="116">
        <v>52</v>
      </c>
    </row>
    <row r="86" spans="1:30" ht="15" customHeight="1" x14ac:dyDescent="0.25">
      <c r="A86" s="100" t="s">
        <v>4</v>
      </c>
      <c r="B86" s="51"/>
      <c r="C86" s="101" t="str">
        <f t="shared" si="3"/>
        <v>491</v>
      </c>
      <c r="D86" s="98">
        <f t="shared" si="4"/>
        <v>-8.5661080074487916E-2</v>
      </c>
      <c r="E86" s="99">
        <f t="shared" si="5"/>
        <v>-8.5661080074487916E-2</v>
      </c>
      <c r="F86" s="98">
        <f t="shared" si="6"/>
        <v>-2.9644268774703608E-2</v>
      </c>
      <c r="G86" s="99">
        <f t="shared" si="7"/>
        <v>-2.9644268774703608E-2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1</v>
      </c>
      <c r="X86" s="116">
        <v>7</v>
      </c>
      <c r="Y86" s="116">
        <v>5</v>
      </c>
      <c r="Z86" s="116">
        <v>3</v>
      </c>
    </row>
    <row r="87" spans="1:30" ht="15" customHeight="1" x14ac:dyDescent="0.25">
      <c r="A87" s="100" t="s">
        <v>5</v>
      </c>
      <c r="B87" s="51"/>
      <c r="C87" s="101" t="str">
        <f t="shared" si="3"/>
        <v>454</v>
      </c>
      <c r="D87" s="98">
        <f t="shared" si="4"/>
        <v>-2.9914529914529919E-2</v>
      </c>
      <c r="E87" s="99">
        <f t="shared" si="5"/>
        <v>-2.9914529914529919E-2</v>
      </c>
      <c r="F87" s="98">
        <f t="shared" si="6"/>
        <v>-2.3655913978494647E-2</v>
      </c>
      <c r="G87" s="99">
        <f t="shared" si="7"/>
        <v>-2.3655913978494647E-2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4</v>
      </c>
      <c r="X87" s="116">
        <v>6</v>
      </c>
      <c r="Y87" s="116">
        <v>0</v>
      </c>
      <c r="Z87" s="116">
        <v>4</v>
      </c>
    </row>
    <row r="88" spans="1:30" ht="15" customHeight="1" x14ac:dyDescent="0.25">
      <c r="A88" s="51" t="s">
        <v>6</v>
      </c>
      <c r="B88" s="51"/>
      <c r="C88" s="101" t="str">
        <f t="shared" si="3"/>
        <v>619</v>
      </c>
      <c r="D88" s="98">
        <f t="shared" si="4"/>
        <v>-8.8365243004418281E-2</v>
      </c>
      <c r="E88" s="99">
        <f t="shared" si="5"/>
        <v>-8.8365243004418281E-2</v>
      </c>
      <c r="F88" s="98">
        <f t="shared" si="6"/>
        <v>-3.8819875776397561E-2</v>
      </c>
      <c r="G88" s="99">
        <f t="shared" si="7"/>
        <v>-3.8819875776397561E-2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8</v>
      </c>
      <c r="X88" s="116">
        <v>3</v>
      </c>
      <c r="Y88" s="116">
        <v>14</v>
      </c>
      <c r="Z88" s="116">
        <v>11</v>
      </c>
    </row>
    <row r="89" spans="1:30" ht="15" customHeight="1" x14ac:dyDescent="0.25">
      <c r="A89" s="51" t="s">
        <v>102</v>
      </c>
      <c r="B89" s="51"/>
      <c r="C89" s="101" t="str">
        <f t="shared" si="3"/>
        <v>$27,543</v>
      </c>
      <c r="D89" s="98">
        <f t="shared" si="4"/>
        <v>0.12192992854032547</v>
      </c>
      <c r="E89" s="99">
        <f t="shared" si="5"/>
        <v>0.12192992854032547</v>
      </c>
      <c r="F89" s="98">
        <f t="shared" si="6"/>
        <v>0.13327443983976162</v>
      </c>
      <c r="G89" s="99">
        <f t="shared" si="7"/>
        <v>0.13327443983976162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28</v>
      </c>
      <c r="X89" s="116">
        <v>27</v>
      </c>
      <c r="Y89" s="116">
        <v>35</v>
      </c>
      <c r="Z89" s="116">
        <v>31</v>
      </c>
    </row>
    <row r="90" spans="1:30" ht="15" customHeight="1" x14ac:dyDescent="0.25">
      <c r="A90" s="51" t="s">
        <v>7</v>
      </c>
      <c r="B90" s="51"/>
      <c r="C90" s="101" t="str">
        <f t="shared" si="3"/>
        <v>$27.8 mil</v>
      </c>
      <c r="D90" s="98">
        <f t="shared" si="4"/>
        <v>0.15557295818051786</v>
      </c>
      <c r="E90" s="99">
        <f t="shared" si="5"/>
        <v>0.15557295818051786</v>
      </c>
      <c r="F90" s="98">
        <f t="shared" si="6"/>
        <v>-0.22299001268623597</v>
      </c>
      <c r="G90" s="99">
        <f t="shared" si="7"/>
        <v>-0.22299001268623597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41</v>
      </c>
      <c r="X90" s="116">
        <v>44</v>
      </c>
      <c r="Y90" s="116">
        <v>53</v>
      </c>
      <c r="Z90" s="116">
        <v>46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265</v>
      </c>
      <c r="X91" s="116">
        <v>310</v>
      </c>
      <c r="Y91" s="116">
        <v>365</v>
      </c>
      <c r="Z91" s="116">
        <v>325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15</v>
      </c>
      <c r="X93" s="116">
        <v>12</v>
      </c>
      <c r="Y93" s="116">
        <v>10</v>
      </c>
      <c r="Z93" s="116">
        <v>12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27</v>
      </c>
      <c r="X94" s="116">
        <v>43</v>
      </c>
      <c r="Y94" s="116">
        <v>54</v>
      </c>
      <c r="Z94" s="116">
        <v>54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8</v>
      </c>
      <c r="X95" s="116">
        <v>6</v>
      </c>
      <c r="Y95" s="116">
        <v>11</v>
      </c>
      <c r="Z95" s="116">
        <v>11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37</v>
      </c>
      <c r="X96" s="116">
        <v>29</v>
      </c>
      <c r="Y96" s="116">
        <v>39</v>
      </c>
      <c r="Z96" s="116">
        <v>34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30</v>
      </c>
      <c r="X97" s="116">
        <v>35</v>
      </c>
      <c r="Y97" s="116">
        <v>36</v>
      </c>
      <c r="Z97" s="116">
        <v>35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22</v>
      </c>
      <c r="X98" s="116">
        <v>28</v>
      </c>
      <c r="Y98" s="116">
        <v>32</v>
      </c>
      <c r="Z98" s="116">
        <v>29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0</v>
      </c>
      <c r="X99" s="116">
        <v>5</v>
      </c>
      <c r="Y99" s="116">
        <v>5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26</v>
      </c>
      <c r="X100" s="116">
        <v>32</v>
      </c>
      <c r="Y100" s="116">
        <v>38</v>
      </c>
      <c r="Z100" s="116">
        <v>34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244</v>
      </c>
      <c r="X101" s="116">
        <v>285</v>
      </c>
      <c r="Y101" s="116">
        <v>315</v>
      </c>
      <c r="Z101" s="116">
        <v>296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443</v>
      </c>
      <c r="X104" s="116">
        <v>503</v>
      </c>
      <c r="Y104" s="116">
        <v>510</v>
      </c>
      <c r="Z104" s="116">
        <v>501</v>
      </c>
      <c r="AB104" s="113" t="str">
        <f>TEXT(Z104,"###,###")</f>
        <v>501</v>
      </c>
      <c r="AD104" s="134">
        <f>Z104/($Z$4)*100</f>
        <v>53.128313891834566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119</v>
      </c>
      <c r="X105" s="116">
        <v>137</v>
      </c>
      <c r="Y105" s="116">
        <v>168</v>
      </c>
      <c r="Z105" s="116">
        <v>143</v>
      </c>
      <c r="AB105" s="113" t="str">
        <f>TEXT(Z105,"###,###")</f>
        <v>143</v>
      </c>
      <c r="AD105" s="134">
        <f>Z105/($Z$4)*100</f>
        <v>15.164369034994699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562</v>
      </c>
      <c r="X106" s="124">
        <v>640</v>
      </c>
      <c r="Y106" s="124">
        <v>678</v>
      </c>
      <c r="Z106" s="124">
        <v>644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194</v>
      </c>
      <c r="X108" s="116">
        <v>212</v>
      </c>
      <c r="Y108" s="116">
        <v>232</v>
      </c>
      <c r="Z108" s="116">
        <v>206</v>
      </c>
      <c r="AB108" s="113" t="str">
        <f>TEXT(Z108,"###,###")</f>
        <v>206</v>
      </c>
      <c r="AD108" s="134">
        <f>Z108/($Z$4)*100</f>
        <v>21.845174973488866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113</v>
      </c>
      <c r="X109" s="116">
        <v>155</v>
      </c>
      <c r="Y109" s="116">
        <v>161</v>
      </c>
      <c r="Z109" s="116">
        <v>127</v>
      </c>
      <c r="AB109" s="113" t="str">
        <f>TEXT(Z109,"###,###")</f>
        <v>127</v>
      </c>
      <c r="AD109" s="134">
        <f>Z109/($Z$4)*100</f>
        <v>13.467656415694593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106</v>
      </c>
      <c r="X110" s="116">
        <v>73</v>
      </c>
      <c r="Y110" s="116">
        <v>74</v>
      </c>
      <c r="Z110" s="116">
        <v>127</v>
      </c>
      <c r="AB110" s="113" t="str">
        <f>TEXT(Z110,"###,###")</f>
        <v>127</v>
      </c>
      <c r="AD110" s="134">
        <f>Z110/($Z$4)*100</f>
        <v>13.467656415694593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154</v>
      </c>
      <c r="X111" s="116">
        <v>200</v>
      </c>
      <c r="Y111" s="116">
        <v>212</v>
      </c>
      <c r="Z111" s="116">
        <v>190</v>
      </c>
      <c r="AB111" s="113" t="str">
        <f>TEXT(Z111,"###,###")</f>
        <v>190</v>
      </c>
      <c r="AD111" s="134">
        <f>Z111/($Z$4)*100</f>
        <v>20.148462354188759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753</v>
      </c>
      <c r="X112" s="116">
        <v>891</v>
      </c>
      <c r="Y112" s="116">
        <v>1008</v>
      </c>
      <c r="Z112" s="116">
        <v>943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43.74</v>
      </c>
      <c r="W118" s="135">
        <v>43.92</v>
      </c>
      <c r="X118" s="135">
        <v>43.3</v>
      </c>
      <c r="Y118" s="135">
        <v>44.66</v>
      </c>
      <c r="Z118" s="135">
        <v>43.09</v>
      </c>
      <c r="AB118" s="113" t="str">
        <f>TEXT(Z118,"##.0")</f>
        <v>43.1</v>
      </c>
    </row>
    <row r="120" spans="19:32" x14ac:dyDescent="0.25">
      <c r="S120" s="105" t="s">
        <v>104</v>
      </c>
      <c r="T120" s="116"/>
      <c r="U120" s="116"/>
      <c r="V120" s="116">
        <v>350</v>
      </c>
      <c r="W120" s="116">
        <v>310</v>
      </c>
      <c r="X120" s="116">
        <v>322</v>
      </c>
      <c r="Y120" s="116">
        <v>382</v>
      </c>
      <c r="Z120" s="116">
        <v>349</v>
      </c>
      <c r="AB120" s="113" t="str">
        <f>TEXT(Z120,"###,###")</f>
        <v>349</v>
      </c>
    </row>
    <row r="121" spans="19:32" x14ac:dyDescent="0.25">
      <c r="S121" s="105" t="s">
        <v>105</v>
      </c>
      <c r="T121" s="116"/>
      <c r="U121" s="116"/>
      <c r="V121" s="116">
        <v>201</v>
      </c>
      <c r="W121" s="116">
        <v>138</v>
      </c>
      <c r="X121" s="116">
        <v>191</v>
      </c>
      <c r="Y121" s="116">
        <v>201</v>
      </c>
      <c r="Z121" s="116">
        <v>175</v>
      </c>
      <c r="AB121" s="113" t="str">
        <f>TEXT(Z121,"###,###")</f>
        <v>175</v>
      </c>
    </row>
    <row r="122" spans="19:32" x14ac:dyDescent="0.25">
      <c r="S122" s="105" t="s">
        <v>106</v>
      </c>
      <c r="T122" s="116"/>
      <c r="U122" s="116"/>
      <c r="V122" s="116">
        <v>94</v>
      </c>
      <c r="W122" s="116">
        <v>62</v>
      </c>
      <c r="X122" s="116">
        <v>82</v>
      </c>
      <c r="Y122" s="116">
        <v>98</v>
      </c>
      <c r="Z122" s="116">
        <v>91</v>
      </c>
      <c r="AB122" s="113" t="str">
        <f>TEXT(Z122,"###,###")</f>
        <v>91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444</v>
      </c>
      <c r="W124" s="116">
        <v>372</v>
      </c>
      <c r="X124" s="116">
        <v>404</v>
      </c>
      <c r="Y124" s="116">
        <v>480</v>
      </c>
      <c r="Z124" s="116">
        <v>440</v>
      </c>
      <c r="AB124" s="113" t="str">
        <f>TEXT(Z124,"###,###")</f>
        <v>440</v>
      </c>
      <c r="AD124" s="131">
        <f>Z124/$Z$7*100</f>
        <v>71.082390953150238</v>
      </c>
    </row>
    <row r="125" spans="19:32" x14ac:dyDescent="0.25">
      <c r="S125" s="105" t="s">
        <v>108</v>
      </c>
      <c r="T125" s="116"/>
      <c r="U125" s="116"/>
      <c r="V125" s="116">
        <v>295</v>
      </c>
      <c r="W125" s="116">
        <v>200</v>
      </c>
      <c r="X125" s="116">
        <v>273</v>
      </c>
      <c r="Y125" s="116">
        <v>299</v>
      </c>
      <c r="Z125" s="116">
        <v>266</v>
      </c>
      <c r="AB125" s="113" t="str">
        <f>TEXT(Z125,"###,###")</f>
        <v>266</v>
      </c>
      <c r="AD125" s="131">
        <f>Z125/$Z$7*100</f>
        <v>42.972536348949916</v>
      </c>
    </row>
    <row r="127" spans="19:32" x14ac:dyDescent="0.25">
      <c r="S127" s="105" t="s">
        <v>109</v>
      </c>
      <c r="T127" s="116"/>
      <c r="U127" s="116"/>
      <c r="V127" s="116">
        <v>347</v>
      </c>
      <c r="W127" s="116">
        <v>262</v>
      </c>
      <c r="X127" s="116">
        <v>310</v>
      </c>
      <c r="Y127" s="116">
        <v>366</v>
      </c>
      <c r="Z127" s="116">
        <v>323</v>
      </c>
      <c r="AB127" s="113" t="str">
        <f>TEXT(Z127,"###,###")</f>
        <v>323</v>
      </c>
      <c r="AD127" s="131">
        <f>Z127/$Z$7*100</f>
        <v>52.180936995153473</v>
      </c>
    </row>
    <row r="128" spans="19:32" x14ac:dyDescent="0.25">
      <c r="S128" s="105" t="s">
        <v>110</v>
      </c>
      <c r="T128" s="116"/>
      <c r="U128" s="116"/>
      <c r="V128" s="116">
        <v>298</v>
      </c>
      <c r="W128" s="116">
        <v>239</v>
      </c>
      <c r="X128" s="116">
        <v>285</v>
      </c>
      <c r="Y128" s="116">
        <v>316</v>
      </c>
      <c r="Z128" s="116">
        <v>291</v>
      </c>
      <c r="AB128" s="113" t="str">
        <f>TEXT(Z128,"###,###")</f>
        <v>291</v>
      </c>
      <c r="AD128" s="131">
        <f>Z128/$Z$7*100</f>
        <v>47.011308562197094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6A9AF32-99F9-4F10-A62C-5858A9A4F8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4B1CFC53-4122-4328-9707-83EEFA0E84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F245E295-9FBB-424D-8287-EEEAD98791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5C1FE644-A298-42C8-9488-636E4D61D8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29C73-3430-44CC-930C-3838CE02DAEB}">
  <sheetPr codeName="Sheet7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Barossa</v>
      </c>
      <c r="T1" s="103"/>
      <c r="U1" s="103"/>
      <c r="V1" s="103"/>
      <c r="W1" s="103"/>
      <c r="X1" s="103"/>
      <c r="Y1" s="104" t="str">
        <f>Y3</f>
        <v>10.6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118</v>
      </c>
      <c r="Y3" s="109" t="s">
        <v>209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10.6 Barossa,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17197</v>
      </c>
      <c r="W4" s="112">
        <v>16864</v>
      </c>
      <c r="X4" s="112">
        <v>18084</v>
      </c>
      <c r="Y4" s="112">
        <v>19106</v>
      </c>
      <c r="Z4" s="112">
        <v>18557</v>
      </c>
      <c r="AB4" s="113" t="str">
        <f>TEXT(Z4,"###,###")</f>
        <v>18,557</v>
      </c>
      <c r="AD4" s="114">
        <f>Z4/Y4-1</f>
        <v>-2.8734428975191073E-2</v>
      </c>
      <c r="AF4" s="114">
        <f>Z4/V4-1</f>
        <v>7.9083561086235932E-2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9148</v>
      </c>
      <c r="W5" s="112">
        <v>8797</v>
      </c>
      <c r="X5" s="112">
        <v>9457</v>
      </c>
      <c r="Y5" s="112">
        <v>9960</v>
      </c>
      <c r="Z5" s="112">
        <v>9454</v>
      </c>
      <c r="AB5" s="113" t="str">
        <f>TEXT(Z5,"###,###")</f>
        <v>9,454</v>
      </c>
      <c r="AD5" s="114">
        <f t="shared" ref="AD5:AD9" si="0">Z5/Y5-1</f>
        <v>-5.0803212851405655E-2</v>
      </c>
      <c r="AF5" s="114">
        <f t="shared" ref="AF5:AF9" si="1">Z5/V5-1</f>
        <v>3.3449934411893256E-2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8045</v>
      </c>
      <c r="W6" s="112">
        <v>8066</v>
      </c>
      <c r="X6" s="112">
        <v>8627</v>
      </c>
      <c r="Y6" s="112">
        <v>9145</v>
      </c>
      <c r="Z6" s="112">
        <v>9103</v>
      </c>
      <c r="AB6" s="113" t="str">
        <f>TEXT(Z6,"###,###")</f>
        <v>9,103</v>
      </c>
      <c r="AD6" s="114">
        <f t="shared" si="0"/>
        <v>-4.5926735921268946E-3</v>
      </c>
      <c r="AF6" s="114">
        <f t="shared" si="1"/>
        <v>0.13151025481665624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12261</v>
      </c>
      <c r="W7" s="112">
        <v>12237</v>
      </c>
      <c r="X7" s="112">
        <v>12905</v>
      </c>
      <c r="Y7" s="112">
        <v>13727</v>
      </c>
      <c r="Z7" s="112">
        <v>13273</v>
      </c>
      <c r="AB7" s="113" t="str">
        <f>TEXT(Z7,"###,###")</f>
        <v>13,273</v>
      </c>
      <c r="AD7" s="114">
        <f t="shared" si="0"/>
        <v>-3.3073504771617968E-2</v>
      </c>
      <c r="AF7" s="114">
        <f t="shared" si="1"/>
        <v>8.2538129026996199E-2</v>
      </c>
    </row>
    <row r="8" spans="1:32" ht="17.25" customHeight="1" x14ac:dyDescent="0.25">
      <c r="A8" s="66" t="s">
        <v>13</v>
      </c>
      <c r="B8" s="67"/>
      <c r="C8" s="31"/>
      <c r="D8" s="68" t="str">
        <f>AB4</f>
        <v>18,557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13,273</v>
      </c>
      <c r="P8" s="69"/>
      <c r="S8" s="111" t="s">
        <v>87</v>
      </c>
      <c r="T8" s="112"/>
      <c r="U8" s="112"/>
      <c r="V8" s="112">
        <v>40156.42</v>
      </c>
      <c r="W8" s="112">
        <v>41536.57</v>
      </c>
      <c r="X8" s="112">
        <v>41976.03</v>
      </c>
      <c r="Y8" s="112">
        <v>43233.35</v>
      </c>
      <c r="Z8" s="112">
        <v>44925.45</v>
      </c>
      <c r="AB8" s="113" t="str">
        <f>TEXT(Z8,"$###,###")</f>
        <v>$44,925</v>
      </c>
      <c r="AD8" s="114">
        <f t="shared" si="0"/>
        <v>3.9138766715972606E-2</v>
      </c>
      <c r="AF8" s="114">
        <f t="shared" si="1"/>
        <v>0.11876133380415888</v>
      </c>
    </row>
    <row r="9" spans="1:32" x14ac:dyDescent="0.25">
      <c r="A9" s="32" t="s">
        <v>15</v>
      </c>
      <c r="B9" s="73"/>
      <c r="C9" s="74"/>
      <c r="D9" s="75">
        <f>AD104</f>
        <v>75.066012825348921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52.007835455435846</v>
      </c>
      <c r="P9" s="76" t="s">
        <v>88</v>
      </c>
      <c r="S9" s="111" t="s">
        <v>7</v>
      </c>
      <c r="T9" s="112"/>
      <c r="U9" s="112"/>
      <c r="V9" s="112">
        <v>607822264</v>
      </c>
      <c r="W9" s="112">
        <v>616008681</v>
      </c>
      <c r="X9" s="112">
        <v>670022762</v>
      </c>
      <c r="Y9" s="112">
        <v>720401353</v>
      </c>
      <c r="Z9" s="112">
        <v>718128594</v>
      </c>
      <c r="AB9" s="113" t="str">
        <f>TEXT(Z9/1000000,"$#,###.0")&amp;" mil"</f>
        <v>$718.1 mil</v>
      </c>
      <c r="AD9" s="114">
        <f t="shared" si="0"/>
        <v>-3.1548510986764144E-3</v>
      </c>
      <c r="AF9" s="114">
        <f t="shared" si="1"/>
        <v>0.18147793612245833</v>
      </c>
    </row>
    <row r="10" spans="1:32" x14ac:dyDescent="0.25">
      <c r="A10" s="32" t="s">
        <v>18</v>
      </c>
      <c r="B10" s="73"/>
      <c r="C10" s="74"/>
      <c r="D10" s="75">
        <f>AD105</f>
        <v>13.472005173249988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47.946959993972726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90.273487531078132</v>
      </c>
      <c r="P11" s="76" t="s">
        <v>88</v>
      </c>
      <c r="S11" s="111" t="s">
        <v>30</v>
      </c>
      <c r="T11" s="116"/>
      <c r="U11" s="116"/>
      <c r="V11" s="116">
        <v>14767</v>
      </c>
      <c r="W11" s="116">
        <v>14540</v>
      </c>
      <c r="X11" s="116">
        <v>15567</v>
      </c>
      <c r="Y11" s="116">
        <v>16410</v>
      </c>
      <c r="Z11" s="116">
        <v>16036</v>
      </c>
    </row>
    <row r="12" spans="1:32" ht="28.5" customHeight="1" x14ac:dyDescent="0.25">
      <c r="A12" s="32" t="s">
        <v>20</v>
      </c>
      <c r="B12" s="74"/>
      <c r="C12" s="74"/>
      <c r="D12" s="75">
        <f>AD108</f>
        <v>13.294174704963085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18.948240789572818</v>
      </c>
      <c r="P12" s="76" t="s">
        <v>88</v>
      </c>
      <c r="S12" s="111" t="s">
        <v>31</v>
      </c>
      <c r="T12" s="116"/>
      <c r="U12" s="116"/>
      <c r="V12" s="116">
        <v>2430</v>
      </c>
      <c r="W12" s="116">
        <v>2323</v>
      </c>
      <c r="X12" s="116">
        <v>2517</v>
      </c>
      <c r="Y12" s="116">
        <v>2698</v>
      </c>
      <c r="Z12" s="116">
        <v>2516</v>
      </c>
    </row>
    <row r="13" spans="1:32" ht="15" customHeight="1" x14ac:dyDescent="0.25">
      <c r="A13" s="32" t="s">
        <v>21</v>
      </c>
      <c r="B13" s="74"/>
      <c r="C13" s="74"/>
      <c r="D13" s="75">
        <f>AD109</f>
        <v>16.527455946543085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43.2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24.351996551166678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14.771271384429873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34.369779597995361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85.22872861557012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1160</v>
      </c>
      <c r="Z15" s="116">
        <v>1165</v>
      </c>
      <c r="AB15" s="121">
        <f t="shared" ref="AB15:AB34" si="2">IF(Z15="np",0,Z15/$Z$34)</f>
        <v>6.2779544107344931E-2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167</v>
      </c>
      <c r="Z16" s="116">
        <v>158</v>
      </c>
      <c r="AB16" s="121">
        <f t="shared" si="2"/>
        <v>8.5143072694939918E-3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3119</v>
      </c>
      <c r="Z17" s="116">
        <v>3118</v>
      </c>
      <c r="AB17" s="121">
        <f t="shared" si="2"/>
        <v>0.16802284852077384</v>
      </c>
    </row>
    <row r="18" spans="1:28" x14ac:dyDescent="0.25">
      <c r="A18" s="65" t="str">
        <f>$S$1&amp;" ("&amp;$V$2&amp;" to "&amp;$Z$2&amp;")"</f>
        <v>Barossa (2014-15 to 2018-19)</v>
      </c>
      <c r="B18" s="65"/>
      <c r="C18" s="65"/>
      <c r="D18" s="65"/>
      <c r="E18" s="65"/>
      <c r="F18" s="65"/>
      <c r="G18" s="65" t="str">
        <f>$S$1&amp;" ("&amp;$V$2&amp;" to "&amp;$Z$2&amp;")"</f>
        <v>Barossa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123</v>
      </c>
      <c r="Z18" s="116">
        <v>122</v>
      </c>
      <c r="AB18" s="121">
        <f t="shared" si="2"/>
        <v>6.5743385245459933E-3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1122</v>
      </c>
      <c r="Z19" s="116">
        <v>1069</v>
      </c>
      <c r="AB19" s="121">
        <f t="shared" si="2"/>
        <v>5.7606294120816942E-2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528</v>
      </c>
      <c r="Z20" s="116">
        <v>533</v>
      </c>
      <c r="AB20" s="121">
        <f t="shared" si="2"/>
        <v>2.8722315029368971E-2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1623</v>
      </c>
      <c r="Z21" s="116">
        <v>1526</v>
      </c>
      <c r="AB21" s="121">
        <f t="shared" si="2"/>
        <v>8.2233119577517916E-2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1238</v>
      </c>
      <c r="Z22" s="116">
        <v>1228</v>
      </c>
      <c r="AB22" s="121">
        <f t="shared" si="2"/>
        <v>6.6174489411003928E-2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664</v>
      </c>
      <c r="Z23" s="116">
        <v>596</v>
      </c>
      <c r="AB23" s="121">
        <f t="shared" si="2"/>
        <v>3.2117260333027968E-2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115</v>
      </c>
      <c r="Z24" s="116">
        <v>104</v>
      </c>
      <c r="AB24" s="121">
        <f t="shared" si="2"/>
        <v>5.6043541520719945E-3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363</v>
      </c>
      <c r="Z25" s="116">
        <v>336</v>
      </c>
      <c r="AB25" s="121">
        <f t="shared" si="2"/>
        <v>1.8106374952847983E-2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259</v>
      </c>
      <c r="Z26" s="116">
        <v>242</v>
      </c>
      <c r="AB26" s="121">
        <f t="shared" si="2"/>
        <v>1.3040901007705987E-2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780</v>
      </c>
      <c r="Z27" s="116">
        <v>793</v>
      </c>
      <c r="AB27" s="121">
        <f t="shared" si="2"/>
        <v>4.2733200409548956E-2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1474</v>
      </c>
      <c r="Z28" s="116">
        <v>1454</v>
      </c>
      <c r="AB28" s="121">
        <f t="shared" si="2"/>
        <v>7.8353182087621917E-2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800</v>
      </c>
      <c r="Z29" s="116">
        <v>847</v>
      </c>
      <c r="AB29" s="121">
        <f t="shared" si="2"/>
        <v>4.5643153526970952E-2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1532</v>
      </c>
      <c r="Z30" s="116">
        <v>1490</v>
      </c>
      <c r="AB30" s="121">
        <f t="shared" si="2"/>
        <v>8.0293150832569923E-2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1535</v>
      </c>
      <c r="Z31" s="116">
        <v>1585</v>
      </c>
      <c r="AB31" s="121">
        <f t="shared" si="2"/>
        <v>8.5412512798404921E-2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275</v>
      </c>
      <c r="Z32" s="116">
        <v>273</v>
      </c>
      <c r="AB32" s="121">
        <f t="shared" si="2"/>
        <v>1.4711429649188985E-2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557</v>
      </c>
      <c r="Z33" s="116">
        <v>585</v>
      </c>
      <c r="AB33" s="121">
        <f t="shared" si="2"/>
        <v>3.1524492105404971E-2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19106</v>
      </c>
      <c r="Z34" s="124">
        <v>18557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11309</v>
      </c>
      <c r="AB37" s="136">
        <f>Z37/Z40*100</f>
        <v>85.22872861557012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1960</v>
      </c>
      <c r="AB38" s="136">
        <f>Z38/Z40*100</f>
        <v>14.771271384429873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13269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7</v>
      </c>
      <c r="X44" s="116">
        <v>10</v>
      </c>
      <c r="Y44" s="116">
        <v>19</v>
      </c>
      <c r="Z44" s="116">
        <v>6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150</v>
      </c>
      <c r="X45" s="116">
        <v>169</v>
      </c>
      <c r="Y45" s="116">
        <v>215</v>
      </c>
      <c r="Z45" s="116">
        <v>194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570</v>
      </c>
      <c r="X46" s="116">
        <v>606</v>
      </c>
      <c r="Y46" s="116">
        <v>650</v>
      </c>
      <c r="Z46" s="116">
        <v>632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760</v>
      </c>
      <c r="X47" s="116">
        <v>768</v>
      </c>
      <c r="Y47" s="116">
        <v>774</v>
      </c>
      <c r="Z47" s="116">
        <v>767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839</v>
      </c>
      <c r="X48" s="116">
        <v>907</v>
      </c>
      <c r="Y48" s="116">
        <v>929</v>
      </c>
      <c r="Z48" s="116">
        <v>910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Barossa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820</v>
      </c>
      <c r="X49" s="116">
        <v>844</v>
      </c>
      <c r="Y49" s="116">
        <v>854</v>
      </c>
      <c r="Z49" s="116">
        <v>788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752</v>
      </c>
      <c r="X50" s="116">
        <v>836</v>
      </c>
      <c r="Y50" s="116">
        <v>862</v>
      </c>
      <c r="Z50" s="116">
        <v>833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896</v>
      </c>
      <c r="X51" s="116">
        <v>922</v>
      </c>
      <c r="Y51" s="116">
        <v>935</v>
      </c>
      <c r="Z51" s="116">
        <v>899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903</v>
      </c>
      <c r="X52" s="116">
        <v>1008</v>
      </c>
      <c r="Y52" s="116">
        <v>1041</v>
      </c>
      <c r="Z52" s="116">
        <v>954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877</v>
      </c>
      <c r="X53" s="116">
        <v>925</v>
      </c>
      <c r="Y53" s="116">
        <v>960</v>
      </c>
      <c r="Z53" s="116">
        <v>941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871</v>
      </c>
      <c r="X54" s="116">
        <v>930</v>
      </c>
      <c r="Y54" s="116">
        <v>984</v>
      </c>
      <c r="Z54" s="116">
        <v>949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698</v>
      </c>
      <c r="X55" s="116">
        <v>787</v>
      </c>
      <c r="Y55" s="116">
        <v>812</v>
      </c>
      <c r="Z55" s="116">
        <v>752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399</v>
      </c>
      <c r="X56" s="116">
        <v>433</v>
      </c>
      <c r="Y56" s="116">
        <v>478</v>
      </c>
      <c r="Z56" s="116">
        <v>463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150</v>
      </c>
      <c r="X57" s="116">
        <v>183</v>
      </c>
      <c r="Y57" s="116">
        <v>228</v>
      </c>
      <c r="Z57" s="116">
        <v>223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53</v>
      </c>
      <c r="X58" s="116">
        <v>69</v>
      </c>
      <c r="Y58" s="116">
        <v>85</v>
      </c>
      <c r="Z58" s="116">
        <v>67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39</v>
      </c>
      <c r="X59" s="116">
        <v>38</v>
      </c>
      <c r="Y59" s="116">
        <v>39</v>
      </c>
      <c r="Z59" s="116">
        <v>41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19</v>
      </c>
      <c r="X60" s="116">
        <v>21</v>
      </c>
      <c r="Y60" s="116">
        <v>29</v>
      </c>
      <c r="Z60" s="116">
        <v>15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8796</v>
      </c>
      <c r="X61" s="116">
        <v>9457</v>
      </c>
      <c r="Y61" s="116">
        <v>9958</v>
      </c>
      <c r="Z61" s="116">
        <v>9458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10</v>
      </c>
      <c r="X63" s="116">
        <v>11</v>
      </c>
      <c r="Y63" s="116">
        <v>20</v>
      </c>
      <c r="Z63" s="116">
        <v>25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Barossa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186</v>
      </c>
      <c r="X64" s="116">
        <v>227</v>
      </c>
      <c r="Y64" s="116">
        <v>258</v>
      </c>
      <c r="Z64" s="116">
        <v>238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552</v>
      </c>
      <c r="X65" s="116">
        <v>579</v>
      </c>
      <c r="Y65" s="116">
        <v>691</v>
      </c>
      <c r="Z65" s="116">
        <v>667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688</v>
      </c>
      <c r="X66" s="116">
        <v>695</v>
      </c>
      <c r="Y66" s="116">
        <v>755</v>
      </c>
      <c r="Z66" s="116">
        <v>768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705</v>
      </c>
      <c r="X67" s="116">
        <v>720</v>
      </c>
      <c r="Y67" s="116">
        <v>735</v>
      </c>
      <c r="Z67" s="116">
        <v>801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791</v>
      </c>
      <c r="X68" s="116">
        <v>814</v>
      </c>
      <c r="Y68" s="116">
        <v>807</v>
      </c>
      <c r="Z68" s="116">
        <v>822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731</v>
      </c>
      <c r="X69" s="116">
        <v>765</v>
      </c>
      <c r="Y69" s="116">
        <v>834</v>
      </c>
      <c r="Z69" s="116">
        <v>835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887</v>
      </c>
      <c r="X70" s="116">
        <v>933</v>
      </c>
      <c r="Y70" s="116">
        <v>905</v>
      </c>
      <c r="Z70" s="116">
        <v>886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868</v>
      </c>
      <c r="X71" s="116">
        <v>1016</v>
      </c>
      <c r="Y71" s="116">
        <v>1084</v>
      </c>
      <c r="Z71" s="116">
        <v>1044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856</v>
      </c>
      <c r="X72" s="116">
        <v>894</v>
      </c>
      <c r="Y72" s="116">
        <v>933</v>
      </c>
      <c r="Z72" s="116">
        <v>925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840</v>
      </c>
      <c r="X73" s="116">
        <v>908</v>
      </c>
      <c r="Y73" s="116">
        <v>918</v>
      </c>
      <c r="Z73" s="116">
        <v>852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556</v>
      </c>
      <c r="X74" s="116">
        <v>600</v>
      </c>
      <c r="Y74" s="116">
        <v>644</v>
      </c>
      <c r="Z74" s="116">
        <v>739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233</v>
      </c>
      <c r="X75" s="116">
        <v>274</v>
      </c>
      <c r="Y75" s="116">
        <v>320</v>
      </c>
      <c r="Z75" s="116">
        <v>297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63</v>
      </c>
      <c r="X76" s="116">
        <v>102</v>
      </c>
      <c r="Y76" s="116">
        <v>128</v>
      </c>
      <c r="Z76" s="116">
        <v>114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46</v>
      </c>
      <c r="X77" s="116">
        <v>51</v>
      </c>
      <c r="Y77" s="116">
        <v>57</v>
      </c>
      <c r="Z77" s="116">
        <v>42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22</v>
      </c>
      <c r="X78" s="116">
        <v>22</v>
      </c>
      <c r="Y78" s="116">
        <v>35</v>
      </c>
      <c r="Z78" s="116">
        <v>37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22</v>
      </c>
      <c r="X79" s="116">
        <v>16</v>
      </c>
      <c r="Y79" s="116">
        <v>17</v>
      </c>
      <c r="Z79" s="116">
        <v>13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8063</v>
      </c>
      <c r="X80" s="116">
        <v>8627</v>
      </c>
      <c r="Y80" s="116">
        <v>9146</v>
      </c>
      <c r="Z80" s="116">
        <v>9099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Barossa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662</v>
      </c>
      <c r="X83" s="116">
        <v>727</v>
      </c>
      <c r="Y83" s="116">
        <v>756</v>
      </c>
      <c r="Z83" s="116">
        <v>742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670</v>
      </c>
      <c r="X84" s="116">
        <v>691</v>
      </c>
      <c r="Y84" s="116">
        <v>700</v>
      </c>
      <c r="Z84" s="116">
        <v>687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18,557</v>
      </c>
      <c r="D85" s="98">
        <f t="shared" ref="D85:D90" si="4">AD4</f>
        <v>-2.8734428975191073E-2</v>
      </c>
      <c r="E85" s="99">
        <f t="shared" ref="E85:E90" si="5">AD4</f>
        <v>-2.8734428975191073E-2</v>
      </c>
      <c r="F85" s="98">
        <f t="shared" ref="F85:F90" si="6">AF4</f>
        <v>7.9083561086235932E-2</v>
      </c>
      <c r="G85" s="99">
        <f t="shared" ref="G85:G90" si="7">AF4</f>
        <v>7.9083561086235932E-2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1119</v>
      </c>
      <c r="X85" s="116">
        <v>1198</v>
      </c>
      <c r="Y85" s="116">
        <v>1262</v>
      </c>
      <c r="Z85" s="116">
        <v>1258</v>
      </c>
    </row>
    <row r="86" spans="1:30" ht="15" customHeight="1" x14ac:dyDescent="0.25">
      <c r="A86" s="100" t="s">
        <v>4</v>
      </c>
      <c r="B86" s="51"/>
      <c r="C86" s="101" t="str">
        <f t="shared" si="3"/>
        <v>9,454</v>
      </c>
      <c r="D86" s="98">
        <f t="shared" si="4"/>
        <v>-5.0803212851405655E-2</v>
      </c>
      <c r="E86" s="99">
        <f t="shared" si="5"/>
        <v>-5.0803212851405655E-2</v>
      </c>
      <c r="F86" s="98">
        <f t="shared" si="6"/>
        <v>3.3449934411893256E-2</v>
      </c>
      <c r="G86" s="99">
        <f t="shared" si="7"/>
        <v>3.3449934411893256E-2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243</v>
      </c>
      <c r="X86" s="116">
        <v>260</v>
      </c>
      <c r="Y86" s="116">
        <v>274</v>
      </c>
      <c r="Z86" s="116">
        <v>274</v>
      </c>
    </row>
    <row r="87" spans="1:30" ht="15" customHeight="1" x14ac:dyDescent="0.25">
      <c r="A87" s="100" t="s">
        <v>5</v>
      </c>
      <c r="B87" s="51"/>
      <c r="C87" s="101" t="str">
        <f t="shared" si="3"/>
        <v>9,103</v>
      </c>
      <c r="D87" s="98">
        <f t="shared" si="4"/>
        <v>-4.5926735921268946E-3</v>
      </c>
      <c r="E87" s="99">
        <f t="shared" si="5"/>
        <v>-4.5926735921268946E-3</v>
      </c>
      <c r="F87" s="98">
        <f t="shared" si="6"/>
        <v>0.13151025481665624</v>
      </c>
      <c r="G87" s="99">
        <f t="shared" si="7"/>
        <v>0.13151025481665624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261</v>
      </c>
      <c r="X87" s="116">
        <v>277</v>
      </c>
      <c r="Y87" s="116">
        <v>263</v>
      </c>
      <c r="Z87" s="116">
        <v>256</v>
      </c>
    </row>
    <row r="88" spans="1:30" ht="15" customHeight="1" x14ac:dyDescent="0.25">
      <c r="A88" s="51" t="s">
        <v>6</v>
      </c>
      <c r="B88" s="51"/>
      <c r="C88" s="101" t="str">
        <f t="shared" si="3"/>
        <v>13,273</v>
      </c>
      <c r="D88" s="98">
        <f t="shared" si="4"/>
        <v>-3.3073504771617968E-2</v>
      </c>
      <c r="E88" s="99">
        <f t="shared" si="5"/>
        <v>-3.3073504771617968E-2</v>
      </c>
      <c r="F88" s="98">
        <f t="shared" si="6"/>
        <v>8.2538129026996199E-2</v>
      </c>
      <c r="G88" s="99">
        <f t="shared" si="7"/>
        <v>8.2538129026996199E-2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235</v>
      </c>
      <c r="X88" s="116">
        <v>244</v>
      </c>
      <c r="Y88" s="116">
        <v>251</v>
      </c>
      <c r="Z88" s="116">
        <v>282</v>
      </c>
    </row>
    <row r="89" spans="1:30" ht="15" customHeight="1" x14ac:dyDescent="0.25">
      <c r="A89" s="51" t="s">
        <v>102</v>
      </c>
      <c r="B89" s="51"/>
      <c r="C89" s="101" t="str">
        <f t="shared" si="3"/>
        <v>$44,925</v>
      </c>
      <c r="D89" s="98">
        <f t="shared" si="4"/>
        <v>3.9138766715972606E-2</v>
      </c>
      <c r="E89" s="99">
        <f t="shared" si="5"/>
        <v>3.9138766715972606E-2</v>
      </c>
      <c r="F89" s="98">
        <f t="shared" si="6"/>
        <v>0.11876133380415888</v>
      </c>
      <c r="G89" s="99">
        <f t="shared" si="7"/>
        <v>0.11876133380415888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654</v>
      </c>
      <c r="X89" s="116">
        <v>681</v>
      </c>
      <c r="Y89" s="116">
        <v>719</v>
      </c>
      <c r="Z89" s="116">
        <v>697</v>
      </c>
    </row>
    <row r="90" spans="1:30" ht="15" customHeight="1" x14ac:dyDescent="0.25">
      <c r="A90" s="51" t="s">
        <v>7</v>
      </c>
      <c r="B90" s="51"/>
      <c r="C90" s="101" t="str">
        <f t="shared" si="3"/>
        <v>$718.1 mil</v>
      </c>
      <c r="D90" s="98">
        <f t="shared" si="4"/>
        <v>-3.1548510986764144E-3</v>
      </c>
      <c r="E90" s="99">
        <f t="shared" si="5"/>
        <v>-3.1548510986764144E-3</v>
      </c>
      <c r="F90" s="98">
        <f t="shared" si="6"/>
        <v>0.18147793612245833</v>
      </c>
      <c r="G90" s="99">
        <f t="shared" si="7"/>
        <v>0.18147793612245833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1274</v>
      </c>
      <c r="X90" s="116">
        <v>1318</v>
      </c>
      <c r="Y90" s="116">
        <v>1414</v>
      </c>
      <c r="Z90" s="116">
        <v>1386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6453</v>
      </c>
      <c r="X91" s="116">
        <v>6805</v>
      </c>
      <c r="Y91" s="116">
        <v>7221</v>
      </c>
      <c r="Z91" s="116">
        <v>6903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403</v>
      </c>
      <c r="X93" s="116">
        <v>472</v>
      </c>
      <c r="Y93" s="116">
        <v>510</v>
      </c>
      <c r="Z93" s="116">
        <v>502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1016</v>
      </c>
      <c r="X94" s="116">
        <v>1041</v>
      </c>
      <c r="Y94" s="116">
        <v>1110</v>
      </c>
      <c r="Z94" s="116">
        <v>1132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235</v>
      </c>
      <c r="X95" s="116">
        <v>249</v>
      </c>
      <c r="Y95" s="116">
        <v>271</v>
      </c>
      <c r="Z95" s="116">
        <v>284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821</v>
      </c>
      <c r="X96" s="116">
        <v>872</v>
      </c>
      <c r="Y96" s="116">
        <v>914</v>
      </c>
      <c r="Z96" s="116">
        <v>936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923</v>
      </c>
      <c r="X97" s="116">
        <v>1036</v>
      </c>
      <c r="Y97" s="116">
        <v>1051</v>
      </c>
      <c r="Z97" s="116">
        <v>1050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566</v>
      </c>
      <c r="X98" s="116">
        <v>557</v>
      </c>
      <c r="Y98" s="116">
        <v>585</v>
      </c>
      <c r="Z98" s="116">
        <v>583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49</v>
      </c>
      <c r="X99" s="116">
        <v>53</v>
      </c>
      <c r="Y99" s="116">
        <v>63</v>
      </c>
      <c r="Z99" s="116">
        <v>72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631</v>
      </c>
      <c r="X100" s="116">
        <v>655</v>
      </c>
      <c r="Y100" s="116">
        <v>675</v>
      </c>
      <c r="Z100" s="116">
        <v>675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5787</v>
      </c>
      <c r="X101" s="116">
        <v>6100</v>
      </c>
      <c r="Y101" s="116">
        <v>6507</v>
      </c>
      <c r="Z101" s="116">
        <v>6362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12670</v>
      </c>
      <c r="X104" s="116">
        <v>13767</v>
      </c>
      <c r="Y104" s="116">
        <v>14310</v>
      </c>
      <c r="Z104" s="116">
        <v>13930</v>
      </c>
      <c r="AB104" s="113" t="str">
        <f>TEXT(Z104,"###,###")</f>
        <v>13,930</v>
      </c>
      <c r="AD104" s="134">
        <f>Z104/($Z$4)*100</f>
        <v>75.066012825348921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2180</v>
      </c>
      <c r="X105" s="116">
        <v>2408</v>
      </c>
      <c r="Y105" s="116">
        <v>2402</v>
      </c>
      <c r="Z105" s="116">
        <v>2500</v>
      </c>
      <c r="AB105" s="113" t="str">
        <f>TEXT(Z105,"###,###")</f>
        <v>2,500</v>
      </c>
      <c r="AD105" s="134">
        <f>Z105/($Z$4)*100</f>
        <v>13.472005173249988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14850</v>
      </c>
      <c r="X106" s="124">
        <v>16175</v>
      </c>
      <c r="Y106" s="124">
        <v>16712</v>
      </c>
      <c r="Z106" s="124">
        <v>16430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2353</v>
      </c>
      <c r="X108" s="116">
        <v>2638</v>
      </c>
      <c r="Y108" s="116">
        <v>2909</v>
      </c>
      <c r="Z108" s="116">
        <v>2467</v>
      </c>
      <c r="AB108" s="113" t="str">
        <f>TEXT(Z108,"###,###")</f>
        <v>2,467</v>
      </c>
      <c r="AD108" s="134">
        <f>Z108/($Z$4)*100</f>
        <v>13.294174704963085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2773</v>
      </c>
      <c r="X109" s="116">
        <v>3125</v>
      </c>
      <c r="Y109" s="116">
        <v>3272</v>
      </c>
      <c r="Z109" s="116">
        <v>3067</v>
      </c>
      <c r="AB109" s="113" t="str">
        <f>TEXT(Z109,"###,###")</f>
        <v>3,067</v>
      </c>
      <c r="AD109" s="134">
        <f>Z109/($Z$4)*100</f>
        <v>16.527455946543085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3905</v>
      </c>
      <c r="X110" s="116">
        <v>4198</v>
      </c>
      <c r="Y110" s="116">
        <v>4427</v>
      </c>
      <c r="Z110" s="116">
        <v>4519</v>
      </c>
      <c r="AB110" s="113" t="str">
        <f>TEXT(Z110,"###,###")</f>
        <v>4,519</v>
      </c>
      <c r="AD110" s="134">
        <f>Z110/($Z$4)*100</f>
        <v>24.351996551166678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5823</v>
      </c>
      <c r="X111" s="116">
        <v>6214</v>
      </c>
      <c r="Y111" s="116">
        <v>6104</v>
      </c>
      <c r="Z111" s="116">
        <v>6378</v>
      </c>
      <c r="AB111" s="113" t="str">
        <f>TEXT(Z111,"###,###")</f>
        <v>6,378</v>
      </c>
      <c r="AD111" s="134">
        <f>Z111/($Z$4)*100</f>
        <v>34.369779597995361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16864</v>
      </c>
      <c r="X112" s="116">
        <v>18084</v>
      </c>
      <c r="Y112" s="116">
        <v>19106</v>
      </c>
      <c r="Z112" s="116">
        <v>18556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46.01</v>
      </c>
      <c r="W118" s="135">
        <v>40.909999999999997</v>
      </c>
      <c r="X118" s="135">
        <v>43.27</v>
      </c>
      <c r="Y118" s="135">
        <v>43.36</v>
      </c>
      <c r="Z118" s="135">
        <v>43.2</v>
      </c>
      <c r="AB118" s="113" t="str">
        <f>TEXT(Z118,"##.0")</f>
        <v>43.2</v>
      </c>
    </row>
    <row r="120" spans="19:32" x14ac:dyDescent="0.25">
      <c r="S120" s="105" t="s">
        <v>104</v>
      </c>
      <c r="T120" s="116"/>
      <c r="U120" s="116"/>
      <c r="V120" s="116">
        <v>9828</v>
      </c>
      <c r="W120" s="116">
        <v>9915</v>
      </c>
      <c r="X120" s="116">
        <v>10388</v>
      </c>
      <c r="Y120" s="116">
        <v>11031</v>
      </c>
      <c r="Z120" s="116">
        <v>10754</v>
      </c>
      <c r="AB120" s="113" t="str">
        <f>TEXT(Z120,"###,###")</f>
        <v>10,754</v>
      </c>
    </row>
    <row r="121" spans="19:32" x14ac:dyDescent="0.25">
      <c r="S121" s="105" t="s">
        <v>105</v>
      </c>
      <c r="T121" s="116"/>
      <c r="U121" s="116"/>
      <c r="V121" s="116">
        <v>1151</v>
      </c>
      <c r="W121" s="116">
        <v>1163</v>
      </c>
      <c r="X121" s="116">
        <v>1277</v>
      </c>
      <c r="Y121" s="116">
        <v>1451</v>
      </c>
      <c r="Z121" s="116">
        <v>1287</v>
      </c>
      <c r="AB121" s="113" t="str">
        <f>TEXT(Z121,"###,###")</f>
        <v>1,287</v>
      </c>
    </row>
    <row r="122" spans="19:32" x14ac:dyDescent="0.25">
      <c r="S122" s="105" t="s">
        <v>106</v>
      </c>
      <c r="T122" s="116"/>
      <c r="U122" s="116"/>
      <c r="V122" s="116">
        <v>1276</v>
      </c>
      <c r="W122" s="116">
        <v>1163</v>
      </c>
      <c r="X122" s="116">
        <v>1240</v>
      </c>
      <c r="Y122" s="116">
        <v>1240</v>
      </c>
      <c r="Z122" s="116">
        <v>1228</v>
      </c>
      <c r="AB122" s="113" t="str">
        <f>TEXT(Z122,"###,###")</f>
        <v>1,228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11104</v>
      </c>
      <c r="W124" s="116">
        <v>11078</v>
      </c>
      <c r="X124" s="116">
        <v>11628</v>
      </c>
      <c r="Y124" s="116">
        <v>12271</v>
      </c>
      <c r="Z124" s="116">
        <v>11982</v>
      </c>
      <c r="AB124" s="113" t="str">
        <f>TEXT(Z124,"###,###")</f>
        <v>11,982</v>
      </c>
      <c r="AD124" s="131">
        <f>Z124/$Z$7*100</f>
        <v>90.273487531078132</v>
      </c>
    </row>
    <row r="125" spans="19:32" x14ac:dyDescent="0.25">
      <c r="S125" s="105" t="s">
        <v>108</v>
      </c>
      <c r="T125" s="116"/>
      <c r="U125" s="116"/>
      <c r="V125" s="116">
        <v>2427</v>
      </c>
      <c r="W125" s="116">
        <v>2326</v>
      </c>
      <c r="X125" s="116">
        <v>2517</v>
      </c>
      <c r="Y125" s="116">
        <v>2691</v>
      </c>
      <c r="Z125" s="116">
        <v>2515</v>
      </c>
      <c r="AB125" s="113" t="str">
        <f>TEXT(Z125,"###,###")</f>
        <v>2,515</v>
      </c>
      <c r="AD125" s="131">
        <f>Z125/$Z$7*100</f>
        <v>18.948240789572818</v>
      </c>
    </row>
    <row r="127" spans="19:32" x14ac:dyDescent="0.25">
      <c r="S127" s="105" t="s">
        <v>109</v>
      </c>
      <c r="T127" s="116"/>
      <c r="U127" s="116"/>
      <c r="V127" s="116">
        <v>6526</v>
      </c>
      <c r="W127" s="116">
        <v>6449</v>
      </c>
      <c r="X127" s="116">
        <v>6805</v>
      </c>
      <c r="Y127" s="116">
        <v>7219</v>
      </c>
      <c r="Z127" s="116">
        <v>6903</v>
      </c>
      <c r="AB127" s="113" t="str">
        <f>TEXT(Z127,"###,###")</f>
        <v>6,903</v>
      </c>
      <c r="AD127" s="131">
        <f>Z127/$Z$7*100</f>
        <v>52.007835455435846</v>
      </c>
    </row>
    <row r="128" spans="19:32" x14ac:dyDescent="0.25">
      <c r="S128" s="105" t="s">
        <v>110</v>
      </c>
      <c r="T128" s="116"/>
      <c r="U128" s="116"/>
      <c r="V128" s="116">
        <v>5740</v>
      </c>
      <c r="W128" s="116">
        <v>5786</v>
      </c>
      <c r="X128" s="116">
        <v>6100</v>
      </c>
      <c r="Y128" s="116">
        <v>6506</v>
      </c>
      <c r="Z128" s="116">
        <v>6364</v>
      </c>
      <c r="AB128" s="113" t="str">
        <f>TEXT(Z128,"###,###")</f>
        <v>6,364</v>
      </c>
      <c r="AD128" s="131">
        <f>Z128/$Z$7*100</f>
        <v>47.946959993972726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4DA295D-0D54-43C5-BE8C-FE23844369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E63571AF-D084-41E7-9E0F-033AA537D3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F3601704-60E6-4E2B-9484-6B371517BB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AFD66536-322C-41DC-A398-EF493B3F07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6EBF3-FB05-4972-98DF-7BBEF8C6C269}">
  <sheetPr codeName="Sheet13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Yankalilla</v>
      </c>
      <c r="T1" s="103"/>
      <c r="U1" s="103"/>
      <c r="V1" s="103"/>
      <c r="W1" s="103"/>
      <c r="X1" s="103"/>
      <c r="Y1" s="104" t="str">
        <f>Y3</f>
        <v>10.69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185</v>
      </c>
      <c r="Y3" s="109" t="s">
        <v>265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10.69 Yankalilla,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2719</v>
      </c>
      <c r="W4" s="112">
        <v>2641</v>
      </c>
      <c r="X4" s="112">
        <v>2940</v>
      </c>
      <c r="Y4" s="112">
        <v>3330</v>
      </c>
      <c r="Z4" s="112">
        <v>3274</v>
      </c>
      <c r="AB4" s="113" t="str">
        <f>TEXT(Z4,"###,###")</f>
        <v>3,274</v>
      </c>
      <c r="AD4" s="114">
        <f>Z4/Y4-1</f>
        <v>-1.6816816816816793E-2</v>
      </c>
      <c r="AF4" s="114">
        <f>Z4/V4-1</f>
        <v>0.20411916145641773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1334</v>
      </c>
      <c r="W5" s="112">
        <v>1311</v>
      </c>
      <c r="X5" s="112">
        <v>1460</v>
      </c>
      <c r="Y5" s="112">
        <v>1690</v>
      </c>
      <c r="Z5" s="112">
        <v>1606</v>
      </c>
      <c r="AB5" s="113" t="str">
        <f>TEXT(Z5,"###,###")</f>
        <v>1,606</v>
      </c>
      <c r="AD5" s="114">
        <f t="shared" ref="AD5:AD9" si="0">Z5/Y5-1</f>
        <v>-4.9704142011834374E-2</v>
      </c>
      <c r="AF5" s="114">
        <f t="shared" ref="AF5:AF9" si="1">Z5/V5-1</f>
        <v>0.20389805097451275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1379</v>
      </c>
      <c r="W6" s="112">
        <v>1330</v>
      </c>
      <c r="X6" s="112">
        <v>1480</v>
      </c>
      <c r="Y6" s="112">
        <v>1646</v>
      </c>
      <c r="Z6" s="112">
        <v>1667</v>
      </c>
      <c r="AB6" s="113" t="str">
        <f>TEXT(Z6,"###,###")</f>
        <v>1,667</v>
      </c>
      <c r="AD6" s="114">
        <f t="shared" si="0"/>
        <v>1.2758201701093652E-2</v>
      </c>
      <c r="AF6" s="114">
        <f t="shared" si="1"/>
        <v>0.20884699057287892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1976</v>
      </c>
      <c r="W7" s="112">
        <v>1975</v>
      </c>
      <c r="X7" s="112">
        <v>2128</v>
      </c>
      <c r="Y7" s="112">
        <v>2406</v>
      </c>
      <c r="Z7" s="112">
        <v>2311</v>
      </c>
      <c r="AB7" s="113" t="str">
        <f>TEXT(Z7,"###,###")</f>
        <v>2,311</v>
      </c>
      <c r="AD7" s="114">
        <f t="shared" si="0"/>
        <v>-3.948462177888612E-2</v>
      </c>
      <c r="AF7" s="114">
        <f t="shared" si="1"/>
        <v>0.16953441295546567</v>
      </c>
    </row>
    <row r="8" spans="1:32" ht="17.25" customHeight="1" x14ac:dyDescent="0.25">
      <c r="A8" s="66" t="s">
        <v>13</v>
      </c>
      <c r="B8" s="67"/>
      <c r="C8" s="31"/>
      <c r="D8" s="68" t="str">
        <f>AB4</f>
        <v>3,274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2,311</v>
      </c>
      <c r="P8" s="69"/>
      <c r="S8" s="111" t="s">
        <v>87</v>
      </c>
      <c r="T8" s="112"/>
      <c r="U8" s="112"/>
      <c r="V8" s="112">
        <v>29791</v>
      </c>
      <c r="W8" s="112">
        <v>35991</v>
      </c>
      <c r="X8" s="112">
        <v>33888</v>
      </c>
      <c r="Y8" s="112">
        <v>35316.29</v>
      </c>
      <c r="Z8" s="112">
        <v>36799</v>
      </c>
      <c r="AB8" s="113" t="str">
        <f>TEXT(Z8,"$###,###")</f>
        <v>$36,799</v>
      </c>
      <c r="AD8" s="114">
        <f t="shared" si="0"/>
        <v>4.1983741780351247E-2</v>
      </c>
      <c r="AF8" s="114">
        <f t="shared" si="1"/>
        <v>0.23523883051928429</v>
      </c>
    </row>
    <row r="9" spans="1:32" x14ac:dyDescent="0.25">
      <c r="A9" s="32" t="s">
        <v>15</v>
      </c>
      <c r="B9" s="73"/>
      <c r="C9" s="74"/>
      <c r="D9" s="75">
        <f>AD104</f>
        <v>69.273060476481362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50.324534833405451</v>
      </c>
      <c r="P9" s="76" t="s">
        <v>88</v>
      </c>
      <c r="S9" s="111" t="s">
        <v>7</v>
      </c>
      <c r="T9" s="112"/>
      <c r="U9" s="112"/>
      <c r="V9" s="112">
        <v>82165004</v>
      </c>
      <c r="W9" s="112">
        <v>81468648</v>
      </c>
      <c r="X9" s="112">
        <v>88287184</v>
      </c>
      <c r="Y9" s="112">
        <v>103242372</v>
      </c>
      <c r="Z9" s="112">
        <v>103538159</v>
      </c>
      <c r="AB9" s="113" t="str">
        <f>TEXT(Z9/1000000,"$#,###.0")&amp;" mil"</f>
        <v>$103.5 mil</v>
      </c>
      <c r="AD9" s="114">
        <f t="shared" si="0"/>
        <v>2.8649767946051785E-3</v>
      </c>
      <c r="AF9" s="114">
        <f t="shared" si="1"/>
        <v>0.26012479717033776</v>
      </c>
    </row>
    <row r="10" spans="1:32" x14ac:dyDescent="0.25">
      <c r="A10" s="32" t="s">
        <v>18</v>
      </c>
      <c r="B10" s="73"/>
      <c r="C10" s="74"/>
      <c r="D10" s="75">
        <f>AD105</f>
        <v>14.905314599877824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49.459108610990917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83.513630463003025</v>
      </c>
      <c r="P11" s="76" t="s">
        <v>88</v>
      </c>
      <c r="S11" s="111" t="s">
        <v>30</v>
      </c>
      <c r="T11" s="116"/>
      <c r="U11" s="116"/>
      <c r="V11" s="116">
        <v>2135</v>
      </c>
      <c r="W11" s="116">
        <v>2082</v>
      </c>
      <c r="X11" s="116">
        <v>2324</v>
      </c>
      <c r="Y11" s="116">
        <v>2600</v>
      </c>
      <c r="Z11" s="116">
        <v>2616</v>
      </c>
    </row>
    <row r="12" spans="1:32" ht="28.5" customHeight="1" x14ac:dyDescent="0.25">
      <c r="A12" s="32" t="s">
        <v>20</v>
      </c>
      <c r="B12" s="74"/>
      <c r="C12" s="74"/>
      <c r="D12" s="75">
        <f>AD108</f>
        <v>18.631643249847283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28.429251406317611</v>
      </c>
      <c r="P12" s="76" t="s">
        <v>88</v>
      </c>
      <c r="S12" s="111" t="s">
        <v>31</v>
      </c>
      <c r="T12" s="116"/>
      <c r="U12" s="116"/>
      <c r="V12" s="116">
        <v>583</v>
      </c>
      <c r="W12" s="116">
        <v>560</v>
      </c>
      <c r="X12" s="116">
        <v>616</v>
      </c>
      <c r="Y12" s="116">
        <v>735</v>
      </c>
      <c r="Z12" s="116">
        <v>654</v>
      </c>
    </row>
    <row r="13" spans="1:32" ht="15" customHeight="1" x14ac:dyDescent="0.25">
      <c r="A13" s="32" t="s">
        <v>21</v>
      </c>
      <c r="B13" s="74"/>
      <c r="C13" s="74"/>
      <c r="D13" s="75">
        <f>AD109</f>
        <v>19.456322541233963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46.4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16.249236408063531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15.597920277296359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29.780085522296883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84.402079722703633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283</v>
      </c>
      <c r="Z15" s="116">
        <v>261</v>
      </c>
      <c r="AB15" s="121">
        <f t="shared" ref="AB15:AB34" si="2">IF(Z15="np",0,Z15/$Z$34)</f>
        <v>7.9767726161369193E-2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41</v>
      </c>
      <c r="Z16" s="116">
        <v>45</v>
      </c>
      <c r="AB16" s="121">
        <f t="shared" si="2"/>
        <v>1.3753056234718826E-2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185</v>
      </c>
      <c r="Z17" s="116">
        <v>208</v>
      </c>
      <c r="AB17" s="121">
        <f t="shared" si="2"/>
        <v>6.3569682151589244E-2</v>
      </c>
    </row>
    <row r="18" spans="1:28" x14ac:dyDescent="0.25">
      <c r="A18" s="65" t="str">
        <f>$S$1&amp;" ("&amp;$V$2&amp;" to "&amp;$Z$2&amp;")"</f>
        <v>Yankalilla (2014-15 to 2018-19)</v>
      </c>
      <c r="B18" s="65"/>
      <c r="C18" s="65"/>
      <c r="D18" s="65"/>
      <c r="E18" s="65"/>
      <c r="F18" s="65"/>
      <c r="G18" s="65" t="str">
        <f>$S$1&amp;" ("&amp;$V$2&amp;" to "&amp;$Z$2&amp;")"</f>
        <v>Yankalilla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17</v>
      </c>
      <c r="Z18" s="116">
        <v>17</v>
      </c>
      <c r="AB18" s="121">
        <f t="shared" si="2"/>
        <v>5.1955990220048896E-3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285</v>
      </c>
      <c r="Z19" s="116">
        <v>253</v>
      </c>
      <c r="AB19" s="121">
        <f t="shared" si="2"/>
        <v>7.7322738386308071E-2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54</v>
      </c>
      <c r="Z20" s="116">
        <v>48</v>
      </c>
      <c r="AB20" s="121">
        <f t="shared" si="2"/>
        <v>1.4669926650366748E-2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300</v>
      </c>
      <c r="Z21" s="116">
        <v>312</v>
      </c>
      <c r="AB21" s="121">
        <f t="shared" si="2"/>
        <v>9.5354523227383858E-2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183</v>
      </c>
      <c r="Z22" s="116">
        <v>243</v>
      </c>
      <c r="AB22" s="121">
        <f t="shared" si="2"/>
        <v>7.4266503667481665E-2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118</v>
      </c>
      <c r="Z23" s="116">
        <v>98</v>
      </c>
      <c r="AB23" s="121">
        <f t="shared" si="2"/>
        <v>2.9951100244498777E-2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24</v>
      </c>
      <c r="Z24" s="116">
        <v>28</v>
      </c>
      <c r="AB24" s="121">
        <f t="shared" si="2"/>
        <v>8.557457212713936E-3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69</v>
      </c>
      <c r="Z25" s="116">
        <v>82</v>
      </c>
      <c r="AB25" s="121">
        <f t="shared" si="2"/>
        <v>2.5061124694376529E-2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61</v>
      </c>
      <c r="Z26" s="116">
        <v>57</v>
      </c>
      <c r="AB26" s="121">
        <f t="shared" si="2"/>
        <v>1.7420537897310514E-2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133</v>
      </c>
      <c r="Z27" s="116">
        <v>153</v>
      </c>
      <c r="AB27" s="121">
        <f t="shared" si="2"/>
        <v>4.676039119804401E-2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246</v>
      </c>
      <c r="Z28" s="116">
        <v>215</v>
      </c>
      <c r="AB28" s="121">
        <f t="shared" si="2"/>
        <v>6.5709046454767731E-2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176</v>
      </c>
      <c r="Z29" s="116">
        <v>182</v>
      </c>
      <c r="AB29" s="121">
        <f t="shared" si="2"/>
        <v>5.5623471882640586E-2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238</v>
      </c>
      <c r="Z30" s="116">
        <v>231</v>
      </c>
      <c r="AB30" s="121">
        <f t="shared" si="2"/>
        <v>7.0599022004889975E-2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346</v>
      </c>
      <c r="Z31" s="116">
        <v>368</v>
      </c>
      <c r="AB31" s="121">
        <f t="shared" si="2"/>
        <v>0.11246943765281174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35</v>
      </c>
      <c r="Z32" s="116">
        <v>34</v>
      </c>
      <c r="AB32" s="121">
        <f t="shared" si="2"/>
        <v>1.0391198044009779E-2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95</v>
      </c>
      <c r="Z33" s="116">
        <v>114</v>
      </c>
      <c r="AB33" s="121">
        <f t="shared" si="2"/>
        <v>3.4841075794621028E-2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3330</v>
      </c>
      <c r="Z34" s="124">
        <v>3272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1948</v>
      </c>
      <c r="AB37" s="136">
        <f>Z37/Z40*100</f>
        <v>84.402079722703633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360</v>
      </c>
      <c r="AB38" s="136">
        <f>Z38/Z40*100</f>
        <v>15.597920277296359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2308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2</v>
      </c>
      <c r="Z44" s="116">
        <v>7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20</v>
      </c>
      <c r="X45" s="116">
        <v>24</v>
      </c>
      <c r="Y45" s="116">
        <v>32</v>
      </c>
      <c r="Z45" s="116">
        <v>33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70</v>
      </c>
      <c r="X46" s="116">
        <v>75</v>
      </c>
      <c r="Y46" s="116">
        <v>56</v>
      </c>
      <c r="Z46" s="116">
        <v>86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72</v>
      </c>
      <c r="X47" s="116">
        <v>78</v>
      </c>
      <c r="Y47" s="116">
        <v>122</v>
      </c>
      <c r="Z47" s="116">
        <v>109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97</v>
      </c>
      <c r="X48" s="116">
        <v>97</v>
      </c>
      <c r="Y48" s="116">
        <v>112</v>
      </c>
      <c r="Z48" s="116">
        <v>108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Yankalilla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119</v>
      </c>
      <c r="X49" s="116">
        <v>114</v>
      </c>
      <c r="Y49" s="116">
        <v>122</v>
      </c>
      <c r="Z49" s="116">
        <v>123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106</v>
      </c>
      <c r="X50" s="116">
        <v>101</v>
      </c>
      <c r="Y50" s="116">
        <v>126</v>
      </c>
      <c r="Z50" s="116">
        <v>131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123</v>
      </c>
      <c r="X51" s="116">
        <v>143</v>
      </c>
      <c r="Y51" s="116">
        <v>155</v>
      </c>
      <c r="Z51" s="116">
        <v>136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117</v>
      </c>
      <c r="X52" s="116">
        <v>144</v>
      </c>
      <c r="Y52" s="116">
        <v>158</v>
      </c>
      <c r="Z52" s="116">
        <v>149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143</v>
      </c>
      <c r="X53" s="116">
        <v>171</v>
      </c>
      <c r="Y53" s="116">
        <v>170</v>
      </c>
      <c r="Z53" s="116">
        <v>160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181</v>
      </c>
      <c r="X54" s="116">
        <v>175</v>
      </c>
      <c r="Y54" s="116">
        <v>220</v>
      </c>
      <c r="Z54" s="116">
        <v>191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135</v>
      </c>
      <c r="X55" s="116">
        <v>187</v>
      </c>
      <c r="Y55" s="116">
        <v>208</v>
      </c>
      <c r="Z55" s="116">
        <v>195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78</v>
      </c>
      <c r="X56" s="116">
        <v>87</v>
      </c>
      <c r="Y56" s="116">
        <v>103</v>
      </c>
      <c r="Z56" s="116">
        <v>123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33</v>
      </c>
      <c r="X57" s="116">
        <v>45</v>
      </c>
      <c r="Y57" s="116">
        <v>56</v>
      </c>
      <c r="Z57" s="116">
        <v>45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8</v>
      </c>
      <c r="X58" s="116">
        <v>10</v>
      </c>
      <c r="Y58" s="116">
        <v>19</v>
      </c>
      <c r="Z58" s="116">
        <v>16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6</v>
      </c>
      <c r="X59" s="116">
        <v>0</v>
      </c>
      <c r="Y59" s="116">
        <v>11</v>
      </c>
      <c r="Z59" s="116">
        <v>6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5</v>
      </c>
      <c r="Y60" s="116">
        <v>7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1310</v>
      </c>
      <c r="X61" s="116">
        <v>1460</v>
      </c>
      <c r="Y61" s="116">
        <v>1686</v>
      </c>
      <c r="Z61" s="116">
        <v>1601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6</v>
      </c>
      <c r="X63" s="116">
        <v>5</v>
      </c>
      <c r="Y63" s="116">
        <v>0</v>
      </c>
      <c r="Z63" s="116">
        <v>5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Yankalilla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31</v>
      </c>
      <c r="X64" s="116">
        <v>34</v>
      </c>
      <c r="Y64" s="116">
        <v>29</v>
      </c>
      <c r="Z64" s="116">
        <v>48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94</v>
      </c>
      <c r="X65" s="116">
        <v>75</v>
      </c>
      <c r="Y65" s="116">
        <v>87</v>
      </c>
      <c r="Z65" s="116">
        <v>82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94</v>
      </c>
      <c r="X66" s="116">
        <v>111</v>
      </c>
      <c r="Y66" s="116">
        <v>87</v>
      </c>
      <c r="Z66" s="116">
        <v>124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100</v>
      </c>
      <c r="X67" s="116">
        <v>90</v>
      </c>
      <c r="Y67" s="116">
        <v>122</v>
      </c>
      <c r="Z67" s="116">
        <v>116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112</v>
      </c>
      <c r="X68" s="116">
        <v>140</v>
      </c>
      <c r="Y68" s="116">
        <v>137</v>
      </c>
      <c r="Z68" s="116">
        <v>149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83</v>
      </c>
      <c r="X69" s="116">
        <v>97</v>
      </c>
      <c r="Y69" s="116">
        <v>116</v>
      </c>
      <c r="Z69" s="116">
        <v>106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124</v>
      </c>
      <c r="X70" s="116">
        <v>128</v>
      </c>
      <c r="Y70" s="116">
        <v>124</v>
      </c>
      <c r="Z70" s="116">
        <v>128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140</v>
      </c>
      <c r="X71" s="116">
        <v>158</v>
      </c>
      <c r="Y71" s="116">
        <v>189</v>
      </c>
      <c r="Z71" s="116">
        <v>196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163</v>
      </c>
      <c r="X72" s="116">
        <v>175</v>
      </c>
      <c r="Y72" s="116">
        <v>188</v>
      </c>
      <c r="Z72" s="116">
        <v>208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162</v>
      </c>
      <c r="X73" s="116">
        <v>199</v>
      </c>
      <c r="Y73" s="116">
        <v>235</v>
      </c>
      <c r="Z73" s="116">
        <v>209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143</v>
      </c>
      <c r="X74" s="116">
        <v>163</v>
      </c>
      <c r="Y74" s="116">
        <v>176</v>
      </c>
      <c r="Z74" s="116">
        <v>165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47</v>
      </c>
      <c r="X75" s="116">
        <v>63</v>
      </c>
      <c r="Y75" s="116">
        <v>78</v>
      </c>
      <c r="Z75" s="116">
        <v>78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18</v>
      </c>
      <c r="X76" s="116">
        <v>23</v>
      </c>
      <c r="Y76" s="116">
        <v>34</v>
      </c>
      <c r="Z76" s="116">
        <v>25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10</v>
      </c>
      <c r="X77" s="116">
        <v>14</v>
      </c>
      <c r="Y77" s="116">
        <v>16</v>
      </c>
      <c r="Z77" s="116">
        <v>17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7</v>
      </c>
      <c r="X78" s="116">
        <v>4</v>
      </c>
      <c r="Y78" s="116">
        <v>2</v>
      </c>
      <c r="Z78" s="116">
        <v>4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6</v>
      </c>
      <c r="X79" s="116">
        <v>5</v>
      </c>
      <c r="Y79" s="116">
        <v>6</v>
      </c>
      <c r="Z79" s="116">
        <v>6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1328</v>
      </c>
      <c r="X80" s="116">
        <v>1480</v>
      </c>
      <c r="Y80" s="116">
        <v>1643</v>
      </c>
      <c r="Z80" s="116">
        <v>1670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Yankalilla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95</v>
      </c>
      <c r="X83" s="116">
        <v>100</v>
      </c>
      <c r="Y83" s="116">
        <v>128</v>
      </c>
      <c r="Z83" s="116">
        <v>131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81</v>
      </c>
      <c r="X84" s="116">
        <v>86</v>
      </c>
      <c r="Y84" s="116">
        <v>79</v>
      </c>
      <c r="Z84" s="116">
        <v>91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3,274</v>
      </c>
      <c r="D85" s="98">
        <f t="shared" ref="D85:D90" si="4">AD4</f>
        <v>-1.6816816816816793E-2</v>
      </c>
      <c r="E85" s="99">
        <f t="shared" ref="E85:E90" si="5">AD4</f>
        <v>-1.6816816816816793E-2</v>
      </c>
      <c r="F85" s="98">
        <f t="shared" ref="F85:F90" si="6">AF4</f>
        <v>0.20411916145641773</v>
      </c>
      <c r="G85" s="99">
        <f t="shared" ref="G85:G90" si="7">AF4</f>
        <v>0.20411916145641773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144</v>
      </c>
      <c r="X85" s="116">
        <v>172</v>
      </c>
      <c r="Y85" s="116">
        <v>199</v>
      </c>
      <c r="Z85" s="116">
        <v>192</v>
      </c>
    </row>
    <row r="86" spans="1:30" ht="15" customHeight="1" x14ac:dyDescent="0.25">
      <c r="A86" s="100" t="s">
        <v>4</v>
      </c>
      <c r="B86" s="51"/>
      <c r="C86" s="101" t="str">
        <f t="shared" si="3"/>
        <v>1,606</v>
      </c>
      <c r="D86" s="98">
        <f t="shared" si="4"/>
        <v>-4.9704142011834374E-2</v>
      </c>
      <c r="E86" s="99">
        <f t="shared" si="5"/>
        <v>-4.9704142011834374E-2</v>
      </c>
      <c r="F86" s="98">
        <f t="shared" si="6"/>
        <v>0.20389805097451275</v>
      </c>
      <c r="G86" s="99">
        <f t="shared" si="7"/>
        <v>0.20389805097451275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50</v>
      </c>
      <c r="X86" s="116">
        <v>63</v>
      </c>
      <c r="Y86" s="116">
        <v>63</v>
      </c>
      <c r="Z86" s="116">
        <v>58</v>
      </c>
    </row>
    <row r="87" spans="1:30" ht="15" customHeight="1" x14ac:dyDescent="0.25">
      <c r="A87" s="100" t="s">
        <v>5</v>
      </c>
      <c r="B87" s="51"/>
      <c r="C87" s="101" t="str">
        <f t="shared" si="3"/>
        <v>1,667</v>
      </c>
      <c r="D87" s="98">
        <f t="shared" si="4"/>
        <v>1.2758201701093652E-2</v>
      </c>
      <c r="E87" s="99">
        <f t="shared" si="5"/>
        <v>1.2758201701093652E-2</v>
      </c>
      <c r="F87" s="98">
        <f t="shared" si="6"/>
        <v>0.20884699057287892</v>
      </c>
      <c r="G87" s="99">
        <f t="shared" si="7"/>
        <v>0.20884699057287892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34</v>
      </c>
      <c r="X87" s="116">
        <v>26</v>
      </c>
      <c r="Y87" s="116">
        <v>31</v>
      </c>
      <c r="Z87" s="116">
        <v>27</v>
      </c>
    </row>
    <row r="88" spans="1:30" ht="15" customHeight="1" x14ac:dyDescent="0.25">
      <c r="A88" s="51" t="s">
        <v>6</v>
      </c>
      <c r="B88" s="51"/>
      <c r="C88" s="101" t="str">
        <f t="shared" si="3"/>
        <v>2,311</v>
      </c>
      <c r="D88" s="98">
        <f t="shared" si="4"/>
        <v>-3.948462177888612E-2</v>
      </c>
      <c r="E88" s="99">
        <f t="shared" si="5"/>
        <v>-3.948462177888612E-2</v>
      </c>
      <c r="F88" s="98">
        <f t="shared" si="6"/>
        <v>0.16953441295546567</v>
      </c>
      <c r="G88" s="99">
        <f t="shared" si="7"/>
        <v>0.16953441295546567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48</v>
      </c>
      <c r="X88" s="116">
        <v>51</v>
      </c>
      <c r="Y88" s="116">
        <v>57</v>
      </c>
      <c r="Z88" s="116">
        <v>58</v>
      </c>
    </row>
    <row r="89" spans="1:30" ht="15" customHeight="1" x14ac:dyDescent="0.25">
      <c r="A89" s="51" t="s">
        <v>102</v>
      </c>
      <c r="B89" s="51"/>
      <c r="C89" s="101" t="str">
        <f t="shared" si="3"/>
        <v>$36,799</v>
      </c>
      <c r="D89" s="98">
        <f t="shared" si="4"/>
        <v>4.1983741780351247E-2</v>
      </c>
      <c r="E89" s="99">
        <f t="shared" si="5"/>
        <v>4.1983741780351247E-2</v>
      </c>
      <c r="F89" s="98">
        <f t="shared" si="6"/>
        <v>0.23523883051928429</v>
      </c>
      <c r="G89" s="99">
        <f t="shared" si="7"/>
        <v>0.23523883051928429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84</v>
      </c>
      <c r="X89" s="116">
        <v>99</v>
      </c>
      <c r="Y89" s="116">
        <v>109</v>
      </c>
      <c r="Z89" s="116">
        <v>99</v>
      </c>
    </row>
    <row r="90" spans="1:30" ht="15" customHeight="1" x14ac:dyDescent="0.25">
      <c r="A90" s="51" t="s">
        <v>7</v>
      </c>
      <c r="B90" s="51"/>
      <c r="C90" s="101" t="str">
        <f t="shared" si="3"/>
        <v>$103.5 mil</v>
      </c>
      <c r="D90" s="98">
        <f t="shared" si="4"/>
        <v>2.8649767946051785E-3</v>
      </c>
      <c r="E90" s="99">
        <f t="shared" si="5"/>
        <v>2.8649767946051785E-3</v>
      </c>
      <c r="F90" s="98">
        <f t="shared" si="6"/>
        <v>0.26012479717033776</v>
      </c>
      <c r="G90" s="99">
        <f t="shared" si="7"/>
        <v>0.26012479717033776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162</v>
      </c>
      <c r="X90" s="116">
        <v>155</v>
      </c>
      <c r="Y90" s="116">
        <v>180</v>
      </c>
      <c r="Z90" s="116">
        <v>183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997</v>
      </c>
      <c r="X91" s="116">
        <v>1065</v>
      </c>
      <c r="Y91" s="116">
        <v>1241</v>
      </c>
      <c r="Z91" s="116">
        <v>1169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49</v>
      </c>
      <c r="X93" s="116">
        <v>61</v>
      </c>
      <c r="Y93" s="116">
        <v>73</v>
      </c>
      <c r="Z93" s="116">
        <v>80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162</v>
      </c>
      <c r="X94" s="116">
        <v>177</v>
      </c>
      <c r="Y94" s="116">
        <v>177</v>
      </c>
      <c r="Z94" s="116">
        <v>189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33</v>
      </c>
      <c r="X95" s="116">
        <v>38</v>
      </c>
      <c r="Y95" s="116">
        <v>37</v>
      </c>
      <c r="Z95" s="116">
        <v>34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174</v>
      </c>
      <c r="X96" s="116">
        <v>191</v>
      </c>
      <c r="Y96" s="116">
        <v>209</v>
      </c>
      <c r="Z96" s="116">
        <v>217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138</v>
      </c>
      <c r="X97" s="116">
        <v>172</v>
      </c>
      <c r="Y97" s="116">
        <v>161</v>
      </c>
      <c r="Z97" s="116">
        <v>164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118</v>
      </c>
      <c r="X98" s="116">
        <v>121</v>
      </c>
      <c r="Y98" s="116">
        <v>127</v>
      </c>
      <c r="Z98" s="116">
        <v>130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4</v>
      </c>
      <c r="X99" s="116">
        <v>6</v>
      </c>
      <c r="Y99" s="116">
        <v>8</v>
      </c>
      <c r="Z99" s="116">
        <v>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64</v>
      </c>
      <c r="X100" s="116">
        <v>75</v>
      </c>
      <c r="Y100" s="116">
        <v>86</v>
      </c>
      <c r="Z100" s="116">
        <v>79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982</v>
      </c>
      <c r="X101" s="116">
        <v>1063</v>
      </c>
      <c r="Y101" s="116">
        <v>1162</v>
      </c>
      <c r="Z101" s="116">
        <v>1146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1704</v>
      </c>
      <c r="X104" s="116">
        <v>1982</v>
      </c>
      <c r="Y104" s="116">
        <v>2209</v>
      </c>
      <c r="Z104" s="116">
        <v>2268</v>
      </c>
      <c r="AB104" s="113" t="str">
        <f>TEXT(Z104,"###,###")</f>
        <v>2,268</v>
      </c>
      <c r="AD104" s="134">
        <f>Z104/($Z$4)*100</f>
        <v>69.273060476481362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437</v>
      </c>
      <c r="X105" s="116">
        <v>462</v>
      </c>
      <c r="Y105" s="116">
        <v>480</v>
      </c>
      <c r="Z105" s="116">
        <v>488</v>
      </c>
      <c r="AB105" s="113" t="str">
        <f>TEXT(Z105,"###,###")</f>
        <v>488</v>
      </c>
      <c r="AD105" s="134">
        <f>Z105/($Z$4)*100</f>
        <v>14.905314599877824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2141</v>
      </c>
      <c r="X106" s="124">
        <v>2444</v>
      </c>
      <c r="Y106" s="124">
        <v>2689</v>
      </c>
      <c r="Z106" s="124">
        <v>2756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501</v>
      </c>
      <c r="X108" s="116">
        <v>602</v>
      </c>
      <c r="Y108" s="116">
        <v>725</v>
      </c>
      <c r="Z108" s="116">
        <v>610</v>
      </c>
      <c r="AB108" s="113" t="str">
        <f>TEXT(Z108,"###,###")</f>
        <v>610</v>
      </c>
      <c r="AD108" s="134">
        <f>Z108/($Z$4)*100</f>
        <v>18.631643249847283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445</v>
      </c>
      <c r="X109" s="116">
        <v>513</v>
      </c>
      <c r="Y109" s="116">
        <v>537</v>
      </c>
      <c r="Z109" s="116">
        <v>637</v>
      </c>
      <c r="AB109" s="113" t="str">
        <f>TEXT(Z109,"###,###")</f>
        <v>637</v>
      </c>
      <c r="AD109" s="134">
        <f>Z109/($Z$4)*100</f>
        <v>19.456322541233963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375</v>
      </c>
      <c r="X110" s="116">
        <v>431</v>
      </c>
      <c r="Y110" s="116">
        <v>491</v>
      </c>
      <c r="Z110" s="116">
        <v>532</v>
      </c>
      <c r="AB110" s="113" t="str">
        <f>TEXT(Z110,"###,###")</f>
        <v>532</v>
      </c>
      <c r="AD110" s="134">
        <f>Z110/($Z$4)*100</f>
        <v>16.249236408063531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818</v>
      </c>
      <c r="X111" s="116">
        <v>898</v>
      </c>
      <c r="Y111" s="116">
        <v>935</v>
      </c>
      <c r="Z111" s="116">
        <v>975</v>
      </c>
      <c r="AB111" s="113" t="str">
        <f>TEXT(Z111,"###,###")</f>
        <v>975</v>
      </c>
      <c r="AD111" s="134">
        <f>Z111/($Z$4)*100</f>
        <v>29.780085522296883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2645</v>
      </c>
      <c r="X112" s="116">
        <v>2940</v>
      </c>
      <c r="Y112" s="116">
        <v>3330</v>
      </c>
      <c r="Z112" s="116">
        <v>3274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47.81</v>
      </c>
      <c r="W118" s="135">
        <v>45.39</v>
      </c>
      <c r="X118" s="135">
        <v>46.3</v>
      </c>
      <c r="Y118" s="135">
        <v>47.08</v>
      </c>
      <c r="Z118" s="135">
        <v>46.41</v>
      </c>
      <c r="AB118" s="113" t="str">
        <f>TEXT(Z118,"##.0")</f>
        <v>46.4</v>
      </c>
    </row>
    <row r="120" spans="19:32" x14ac:dyDescent="0.25">
      <c r="S120" s="105" t="s">
        <v>104</v>
      </c>
      <c r="T120" s="116"/>
      <c r="U120" s="116"/>
      <c r="V120" s="116">
        <v>1389</v>
      </c>
      <c r="W120" s="116">
        <v>1418</v>
      </c>
      <c r="X120" s="116">
        <v>1512</v>
      </c>
      <c r="Y120" s="116">
        <v>1670</v>
      </c>
      <c r="Z120" s="116">
        <v>1657</v>
      </c>
      <c r="AB120" s="113" t="str">
        <f>TEXT(Z120,"###,###")</f>
        <v>1,657</v>
      </c>
    </row>
    <row r="121" spans="19:32" x14ac:dyDescent="0.25">
      <c r="S121" s="105" t="s">
        <v>105</v>
      </c>
      <c r="T121" s="116"/>
      <c r="U121" s="116"/>
      <c r="V121" s="116">
        <v>370</v>
      </c>
      <c r="W121" s="116">
        <v>352</v>
      </c>
      <c r="X121" s="116">
        <v>378</v>
      </c>
      <c r="Y121" s="116">
        <v>456</v>
      </c>
      <c r="Z121" s="116">
        <v>384</v>
      </c>
      <c r="AB121" s="113" t="str">
        <f>TEXT(Z121,"###,###")</f>
        <v>384</v>
      </c>
    </row>
    <row r="122" spans="19:32" x14ac:dyDescent="0.25">
      <c r="S122" s="105" t="s">
        <v>106</v>
      </c>
      <c r="T122" s="116"/>
      <c r="U122" s="116"/>
      <c r="V122" s="116">
        <v>215</v>
      </c>
      <c r="W122" s="116">
        <v>204</v>
      </c>
      <c r="X122" s="116">
        <v>238</v>
      </c>
      <c r="Y122" s="116">
        <v>278</v>
      </c>
      <c r="Z122" s="116">
        <v>273</v>
      </c>
      <c r="AB122" s="113" t="str">
        <f>TEXT(Z122,"###,###")</f>
        <v>273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1604</v>
      </c>
      <c r="W124" s="116">
        <v>1622</v>
      </c>
      <c r="X124" s="116">
        <v>1750</v>
      </c>
      <c r="Y124" s="116">
        <v>1948</v>
      </c>
      <c r="Z124" s="116">
        <v>1930</v>
      </c>
      <c r="AB124" s="113" t="str">
        <f>TEXT(Z124,"###,###")</f>
        <v>1,930</v>
      </c>
      <c r="AD124" s="131">
        <f>Z124/$Z$7*100</f>
        <v>83.513630463003025</v>
      </c>
    </row>
    <row r="125" spans="19:32" x14ac:dyDescent="0.25">
      <c r="S125" s="105" t="s">
        <v>108</v>
      </c>
      <c r="T125" s="116"/>
      <c r="U125" s="116"/>
      <c r="V125" s="116">
        <v>585</v>
      </c>
      <c r="W125" s="116">
        <v>556</v>
      </c>
      <c r="X125" s="116">
        <v>616</v>
      </c>
      <c r="Y125" s="116">
        <v>734</v>
      </c>
      <c r="Z125" s="116">
        <v>657</v>
      </c>
      <c r="AB125" s="113" t="str">
        <f>TEXT(Z125,"###,###")</f>
        <v>657</v>
      </c>
      <c r="AD125" s="131">
        <f>Z125/$Z$7*100</f>
        <v>28.429251406317611</v>
      </c>
    </row>
    <row r="127" spans="19:32" x14ac:dyDescent="0.25">
      <c r="S127" s="105" t="s">
        <v>109</v>
      </c>
      <c r="T127" s="116"/>
      <c r="U127" s="116"/>
      <c r="V127" s="116">
        <v>1000</v>
      </c>
      <c r="W127" s="116">
        <v>996</v>
      </c>
      <c r="X127" s="116">
        <v>1065</v>
      </c>
      <c r="Y127" s="116">
        <v>1242</v>
      </c>
      <c r="Z127" s="116">
        <v>1163</v>
      </c>
      <c r="AB127" s="113" t="str">
        <f>TEXT(Z127,"###,###")</f>
        <v>1,163</v>
      </c>
      <c r="AD127" s="131">
        <f>Z127/$Z$7*100</f>
        <v>50.324534833405451</v>
      </c>
    </row>
    <row r="128" spans="19:32" x14ac:dyDescent="0.25">
      <c r="S128" s="105" t="s">
        <v>110</v>
      </c>
      <c r="T128" s="116"/>
      <c r="U128" s="116"/>
      <c r="V128" s="116">
        <v>973</v>
      </c>
      <c r="W128" s="116">
        <v>977</v>
      </c>
      <c r="X128" s="116">
        <v>1063</v>
      </c>
      <c r="Y128" s="116">
        <v>1160</v>
      </c>
      <c r="Z128" s="116">
        <v>1143</v>
      </c>
      <c r="AB128" s="113" t="str">
        <f>TEXT(Z128,"###,###")</f>
        <v>1,143</v>
      </c>
      <c r="AD128" s="131">
        <f>Z128/$Z$7*100</f>
        <v>49.459108610990917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9F0AA57-E0BC-4151-8516-4D26E6E1F6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E19223A5-8811-45BB-8739-7B1E822D23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298D7EAE-F61D-42A2-A8EE-68EA1BCA2D2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6559F229-3CE8-421F-BE63-976E2B54C2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4C82C-B7C4-4304-A051-B1C929C42257}">
  <sheetPr codeName="Sheet13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Yorke Peninsula</v>
      </c>
      <c r="T1" s="103"/>
      <c r="U1" s="103"/>
      <c r="V1" s="103"/>
      <c r="W1" s="103"/>
      <c r="X1" s="103"/>
      <c r="Y1" s="104" t="str">
        <f>Y3</f>
        <v>10.70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186</v>
      </c>
      <c r="Y3" s="109" t="s">
        <v>187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10.70 Yorke Peninsula,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5560</v>
      </c>
      <c r="W4" s="112">
        <v>5753</v>
      </c>
      <c r="X4" s="112">
        <v>6067</v>
      </c>
      <c r="Y4" s="112">
        <v>6828</v>
      </c>
      <c r="Z4" s="112">
        <v>6486</v>
      </c>
      <c r="AB4" s="113" t="str">
        <f>TEXT(Z4,"###,###")</f>
        <v>6,486</v>
      </c>
      <c r="AD4" s="114">
        <f>Z4/Y4-1</f>
        <v>-5.0087873462214438E-2</v>
      </c>
      <c r="AF4" s="114">
        <f>Z4/V4-1</f>
        <v>0.16654676258992795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2948</v>
      </c>
      <c r="W5" s="112">
        <v>3087</v>
      </c>
      <c r="X5" s="112">
        <v>3201</v>
      </c>
      <c r="Y5" s="112">
        <v>3597</v>
      </c>
      <c r="Z5" s="112">
        <v>3357</v>
      </c>
      <c r="AB5" s="113" t="str">
        <f>TEXT(Z5,"###,###")</f>
        <v>3,357</v>
      </c>
      <c r="AD5" s="114">
        <f t="shared" ref="AD5:AD9" si="0">Z5/Y5-1</f>
        <v>-6.6722268557130926E-2</v>
      </c>
      <c r="AF5" s="114">
        <f t="shared" ref="AF5:AF9" si="1">Z5/V5-1</f>
        <v>0.13873812754409776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2606</v>
      </c>
      <c r="W6" s="112">
        <v>2667</v>
      </c>
      <c r="X6" s="112">
        <v>2866</v>
      </c>
      <c r="Y6" s="112">
        <v>3226</v>
      </c>
      <c r="Z6" s="112">
        <v>3123</v>
      </c>
      <c r="AB6" s="113" t="str">
        <f>TEXT(Z6,"###,###")</f>
        <v>3,123</v>
      </c>
      <c r="AD6" s="114">
        <f t="shared" si="0"/>
        <v>-3.1928084314941096E-2</v>
      </c>
      <c r="AF6" s="114">
        <f t="shared" si="1"/>
        <v>0.19838833461243288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3907</v>
      </c>
      <c r="W7" s="112">
        <v>4030</v>
      </c>
      <c r="X7" s="112">
        <v>4328</v>
      </c>
      <c r="Y7" s="112">
        <v>4877</v>
      </c>
      <c r="Z7" s="112">
        <v>4570</v>
      </c>
      <c r="AB7" s="113" t="str">
        <f>TEXT(Z7,"###,###")</f>
        <v>4,570</v>
      </c>
      <c r="AD7" s="114">
        <f t="shared" si="0"/>
        <v>-6.2948533934795936E-2</v>
      </c>
      <c r="AF7" s="114">
        <f t="shared" si="1"/>
        <v>0.16969541847965197</v>
      </c>
    </row>
    <row r="8" spans="1:32" ht="17.25" customHeight="1" x14ac:dyDescent="0.25">
      <c r="A8" s="66" t="s">
        <v>13</v>
      </c>
      <c r="B8" s="67"/>
      <c r="C8" s="31"/>
      <c r="D8" s="68" t="str">
        <f>AB4</f>
        <v>6,486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4,570</v>
      </c>
      <c r="P8" s="69"/>
      <c r="S8" s="111" t="s">
        <v>87</v>
      </c>
      <c r="T8" s="112"/>
      <c r="U8" s="112"/>
      <c r="V8" s="112">
        <v>26771</v>
      </c>
      <c r="W8" s="112">
        <v>27980</v>
      </c>
      <c r="X8" s="112">
        <v>28342.84</v>
      </c>
      <c r="Y8" s="112">
        <v>30019.5</v>
      </c>
      <c r="Z8" s="112">
        <v>30621.5</v>
      </c>
      <c r="AB8" s="113" t="str">
        <f>TEXT(Z8,"$###,###")</f>
        <v>$30,622</v>
      </c>
      <c r="AD8" s="114">
        <f t="shared" si="0"/>
        <v>2.0053631805992733E-2</v>
      </c>
      <c r="AF8" s="114">
        <f t="shared" si="1"/>
        <v>0.14383101116880215</v>
      </c>
    </row>
    <row r="9" spans="1:32" x14ac:dyDescent="0.25">
      <c r="A9" s="32" t="s">
        <v>15</v>
      </c>
      <c r="B9" s="73"/>
      <c r="C9" s="74"/>
      <c r="D9" s="75">
        <f>AD104</f>
        <v>64.986123959296947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52.625820568927793</v>
      </c>
      <c r="P9" s="76" t="s">
        <v>88</v>
      </c>
      <c r="S9" s="111" t="s">
        <v>7</v>
      </c>
      <c r="T9" s="112"/>
      <c r="U9" s="112"/>
      <c r="V9" s="112">
        <v>169475650</v>
      </c>
      <c r="W9" s="112">
        <v>169981590</v>
      </c>
      <c r="X9" s="112">
        <v>211608401</v>
      </c>
      <c r="Y9" s="112">
        <v>224405623</v>
      </c>
      <c r="Z9" s="112">
        <v>215506422</v>
      </c>
      <c r="AB9" s="113" t="str">
        <f>TEXT(Z9/1000000,"$#,###.0")&amp;" mil"</f>
        <v>$215.5 mil</v>
      </c>
      <c r="AD9" s="114">
        <f t="shared" si="0"/>
        <v>-3.9656764750498286E-2</v>
      </c>
      <c r="AF9" s="114">
        <f t="shared" si="1"/>
        <v>0.27160699486917439</v>
      </c>
    </row>
    <row r="10" spans="1:32" x14ac:dyDescent="0.25">
      <c r="A10" s="32" t="s">
        <v>18</v>
      </c>
      <c r="B10" s="73"/>
      <c r="C10" s="74"/>
      <c r="D10" s="75">
        <f>AD105</f>
        <v>14.199814986123959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47.439824945295406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78.687089715536104</v>
      </c>
      <c r="P11" s="76" t="s">
        <v>88</v>
      </c>
      <c r="S11" s="111" t="s">
        <v>30</v>
      </c>
      <c r="T11" s="116"/>
      <c r="U11" s="116"/>
      <c r="V11" s="116">
        <v>4321</v>
      </c>
      <c r="W11" s="116">
        <v>4336</v>
      </c>
      <c r="X11" s="116">
        <v>4583</v>
      </c>
      <c r="Y11" s="116">
        <v>5025</v>
      </c>
      <c r="Z11" s="116">
        <v>4925</v>
      </c>
    </row>
    <row r="12" spans="1:32" ht="28.5" customHeight="1" x14ac:dyDescent="0.25">
      <c r="A12" s="32" t="s">
        <v>20</v>
      </c>
      <c r="B12" s="74"/>
      <c r="C12" s="74"/>
      <c r="D12" s="75">
        <f>AD108</f>
        <v>21.153253160653716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34.135667396061272</v>
      </c>
      <c r="P12" s="76" t="s">
        <v>88</v>
      </c>
      <c r="S12" s="111" t="s">
        <v>31</v>
      </c>
      <c r="T12" s="116"/>
      <c r="U12" s="116"/>
      <c r="V12" s="116">
        <v>1235</v>
      </c>
      <c r="W12" s="116">
        <v>1417</v>
      </c>
      <c r="X12" s="116">
        <v>1484</v>
      </c>
      <c r="Y12" s="116">
        <v>1800</v>
      </c>
      <c r="Z12" s="116">
        <v>1560</v>
      </c>
    </row>
    <row r="13" spans="1:32" ht="15" customHeight="1" x14ac:dyDescent="0.25">
      <c r="A13" s="32" t="s">
        <v>21</v>
      </c>
      <c r="B13" s="74"/>
      <c r="C13" s="74"/>
      <c r="D13" s="75">
        <f>AD109</f>
        <v>16.019118100524206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46.4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14.847363552266421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14.928961748633879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27.227875423990135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85.071038251366119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796</v>
      </c>
      <c r="Z15" s="116">
        <v>865</v>
      </c>
      <c r="AB15" s="121">
        <f t="shared" ref="AB15:AB34" si="2">IF(Z15="np",0,Z15/$Z$34)</f>
        <v>0.13340530536705736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86</v>
      </c>
      <c r="Z16" s="116">
        <v>93</v>
      </c>
      <c r="AB16" s="121">
        <f t="shared" si="2"/>
        <v>1.4342998149290562E-2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377</v>
      </c>
      <c r="Z17" s="116">
        <v>299</v>
      </c>
      <c r="AB17" s="121">
        <f t="shared" si="2"/>
        <v>4.6113510178901911E-2</v>
      </c>
    </row>
    <row r="18" spans="1:28" x14ac:dyDescent="0.25">
      <c r="A18" s="65" t="str">
        <f>$S$1&amp;" ("&amp;$V$2&amp;" to "&amp;$Z$2&amp;")"</f>
        <v>Yorke Peninsula (2014-15 to 2018-19)</v>
      </c>
      <c r="B18" s="65"/>
      <c r="C18" s="65"/>
      <c r="D18" s="65"/>
      <c r="E18" s="65"/>
      <c r="F18" s="65"/>
      <c r="G18" s="65" t="str">
        <f>$S$1&amp;" ("&amp;$V$2&amp;" to "&amp;$Z$2&amp;")"</f>
        <v>Yorke Peninsula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26</v>
      </c>
      <c r="Z18" s="116">
        <v>21</v>
      </c>
      <c r="AB18" s="121">
        <f t="shared" si="2"/>
        <v>3.2387415175817395E-3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354</v>
      </c>
      <c r="Z19" s="116">
        <v>347</v>
      </c>
      <c r="AB19" s="121">
        <f t="shared" si="2"/>
        <v>5.351634793337446E-2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172</v>
      </c>
      <c r="Z20" s="116">
        <v>164</v>
      </c>
      <c r="AB20" s="121">
        <f t="shared" si="2"/>
        <v>2.5293028994447873E-2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523</v>
      </c>
      <c r="Z21" s="116">
        <v>472</v>
      </c>
      <c r="AB21" s="121">
        <f t="shared" si="2"/>
        <v>7.2794571252313381E-2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469</v>
      </c>
      <c r="Z22" s="116">
        <v>444</v>
      </c>
      <c r="AB22" s="121">
        <f t="shared" si="2"/>
        <v>6.8476249228871064E-2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351</v>
      </c>
      <c r="Z23" s="116">
        <v>321</v>
      </c>
      <c r="AB23" s="121">
        <f t="shared" si="2"/>
        <v>4.9506477483035161E-2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8</v>
      </c>
      <c r="Z24" s="116">
        <v>18</v>
      </c>
      <c r="AB24" s="121">
        <f t="shared" si="2"/>
        <v>2.7760641579272056E-3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166</v>
      </c>
      <c r="Z25" s="116">
        <v>135</v>
      </c>
      <c r="AB25" s="121">
        <f t="shared" si="2"/>
        <v>2.0820481184454041E-2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149</v>
      </c>
      <c r="Z26" s="116">
        <v>148</v>
      </c>
      <c r="AB26" s="121">
        <f t="shared" si="2"/>
        <v>2.282541640962369E-2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217</v>
      </c>
      <c r="Z27" s="116">
        <v>233</v>
      </c>
      <c r="AB27" s="121">
        <f t="shared" si="2"/>
        <v>3.593460826650216E-2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326</v>
      </c>
      <c r="Z28" s="116">
        <v>319</v>
      </c>
      <c r="AB28" s="121">
        <f t="shared" si="2"/>
        <v>4.9198025909932143E-2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289</v>
      </c>
      <c r="Z29" s="116">
        <v>307</v>
      </c>
      <c r="AB29" s="121">
        <f t="shared" si="2"/>
        <v>4.7347316471314002E-2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456</v>
      </c>
      <c r="Z30" s="116">
        <v>449</v>
      </c>
      <c r="AB30" s="121">
        <f t="shared" si="2"/>
        <v>6.9247378161628625E-2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623</v>
      </c>
      <c r="Z31" s="116">
        <v>669</v>
      </c>
      <c r="AB31" s="121">
        <f t="shared" si="2"/>
        <v>0.10317705120296114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40</v>
      </c>
      <c r="Z32" s="116">
        <v>51</v>
      </c>
      <c r="AB32" s="121">
        <f t="shared" si="2"/>
        <v>7.8655151141270828E-3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218</v>
      </c>
      <c r="Z33" s="116">
        <v>193</v>
      </c>
      <c r="AB33" s="121">
        <f t="shared" si="2"/>
        <v>2.9765576804441703E-2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6827</v>
      </c>
      <c r="Z34" s="124">
        <v>6484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3892</v>
      </c>
      <c r="AB37" s="136">
        <f>Z37/Z40*100</f>
        <v>85.071038251366119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683</v>
      </c>
      <c r="AB38" s="136">
        <f>Z38/Z40*100</f>
        <v>14.928961748633879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4575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3</v>
      </c>
      <c r="X44" s="116">
        <v>8</v>
      </c>
      <c r="Y44" s="116">
        <v>10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91</v>
      </c>
      <c r="X45" s="116">
        <v>56</v>
      </c>
      <c r="Y45" s="116">
        <v>71</v>
      </c>
      <c r="Z45" s="116">
        <v>71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156</v>
      </c>
      <c r="X46" s="116">
        <v>232</v>
      </c>
      <c r="Y46" s="116">
        <v>231</v>
      </c>
      <c r="Z46" s="116">
        <v>244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262</v>
      </c>
      <c r="X47" s="116">
        <v>247</v>
      </c>
      <c r="Y47" s="116">
        <v>275</v>
      </c>
      <c r="Z47" s="116">
        <v>247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246</v>
      </c>
      <c r="X48" s="116">
        <v>227</v>
      </c>
      <c r="Y48" s="116">
        <v>257</v>
      </c>
      <c r="Z48" s="116">
        <v>280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Yorke Peninsula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257</v>
      </c>
      <c r="X49" s="116">
        <v>261</v>
      </c>
      <c r="Y49" s="116">
        <v>280</v>
      </c>
      <c r="Z49" s="116">
        <v>243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226</v>
      </c>
      <c r="X50" s="116">
        <v>234</v>
      </c>
      <c r="Y50" s="116">
        <v>255</v>
      </c>
      <c r="Z50" s="116">
        <v>294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200</v>
      </c>
      <c r="X51" s="116">
        <v>209</v>
      </c>
      <c r="Y51" s="116">
        <v>240</v>
      </c>
      <c r="Z51" s="116">
        <v>224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311</v>
      </c>
      <c r="X52" s="116">
        <v>271</v>
      </c>
      <c r="Y52" s="116">
        <v>242</v>
      </c>
      <c r="Z52" s="116">
        <v>219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328</v>
      </c>
      <c r="X53" s="116">
        <v>379</v>
      </c>
      <c r="Y53" s="116">
        <v>370</v>
      </c>
      <c r="Z53" s="116">
        <v>350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344</v>
      </c>
      <c r="X54" s="116">
        <v>362</v>
      </c>
      <c r="Y54" s="116">
        <v>460</v>
      </c>
      <c r="Z54" s="116">
        <v>412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345</v>
      </c>
      <c r="X55" s="116">
        <v>343</v>
      </c>
      <c r="Y55" s="116">
        <v>372</v>
      </c>
      <c r="Z55" s="116">
        <v>353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161</v>
      </c>
      <c r="X56" s="116">
        <v>197</v>
      </c>
      <c r="Y56" s="116">
        <v>235</v>
      </c>
      <c r="Z56" s="116">
        <v>229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87</v>
      </c>
      <c r="X57" s="116">
        <v>90</v>
      </c>
      <c r="Y57" s="116">
        <v>126</v>
      </c>
      <c r="Z57" s="116">
        <v>96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35</v>
      </c>
      <c r="X58" s="116">
        <v>53</v>
      </c>
      <c r="Y58" s="116">
        <v>66</v>
      </c>
      <c r="Z58" s="116">
        <v>52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20</v>
      </c>
      <c r="X59" s="116">
        <v>23</v>
      </c>
      <c r="Y59" s="116">
        <v>27</v>
      </c>
      <c r="Z59" s="116">
        <v>27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11</v>
      </c>
      <c r="X60" s="116">
        <v>10</v>
      </c>
      <c r="Y60" s="116">
        <v>21</v>
      </c>
      <c r="Z60" s="116">
        <v>10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3088</v>
      </c>
      <c r="X61" s="116">
        <v>3201</v>
      </c>
      <c r="Y61" s="116">
        <v>3600</v>
      </c>
      <c r="Z61" s="116">
        <v>3361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3</v>
      </c>
      <c r="Y63" s="116">
        <v>5</v>
      </c>
      <c r="Z63" s="116">
        <v>13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Yorke Peninsula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63</v>
      </c>
      <c r="X64" s="116">
        <v>61</v>
      </c>
      <c r="Y64" s="116">
        <v>66</v>
      </c>
      <c r="Z64" s="116">
        <v>58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169</v>
      </c>
      <c r="X65" s="116">
        <v>179</v>
      </c>
      <c r="Y65" s="116">
        <v>202</v>
      </c>
      <c r="Z65" s="116">
        <v>198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182</v>
      </c>
      <c r="X66" s="116">
        <v>204</v>
      </c>
      <c r="Y66" s="116">
        <v>245</v>
      </c>
      <c r="Z66" s="116">
        <v>254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206</v>
      </c>
      <c r="X67" s="116">
        <v>221</v>
      </c>
      <c r="Y67" s="116">
        <v>220</v>
      </c>
      <c r="Z67" s="116">
        <v>232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180</v>
      </c>
      <c r="X68" s="116">
        <v>202</v>
      </c>
      <c r="Y68" s="116">
        <v>229</v>
      </c>
      <c r="Z68" s="116">
        <v>245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185</v>
      </c>
      <c r="X69" s="116">
        <v>219</v>
      </c>
      <c r="Y69" s="116">
        <v>221</v>
      </c>
      <c r="Z69" s="116">
        <v>209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225</v>
      </c>
      <c r="X70" s="116">
        <v>250</v>
      </c>
      <c r="Y70" s="116">
        <v>270</v>
      </c>
      <c r="Z70" s="116">
        <v>256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258</v>
      </c>
      <c r="X71" s="116">
        <v>266</v>
      </c>
      <c r="Y71" s="116">
        <v>284</v>
      </c>
      <c r="Z71" s="116">
        <v>291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313</v>
      </c>
      <c r="X72" s="116">
        <v>289</v>
      </c>
      <c r="Y72" s="116">
        <v>348</v>
      </c>
      <c r="Z72" s="116">
        <v>335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373</v>
      </c>
      <c r="X73" s="116">
        <v>394</v>
      </c>
      <c r="Y73" s="116">
        <v>395</v>
      </c>
      <c r="Z73" s="116">
        <v>389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282</v>
      </c>
      <c r="X74" s="116">
        <v>288</v>
      </c>
      <c r="Y74" s="116">
        <v>357</v>
      </c>
      <c r="Z74" s="116">
        <v>358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114</v>
      </c>
      <c r="X75" s="116">
        <v>145</v>
      </c>
      <c r="Y75" s="116">
        <v>175</v>
      </c>
      <c r="Z75" s="116">
        <v>153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54</v>
      </c>
      <c r="X76" s="116">
        <v>67</v>
      </c>
      <c r="Y76" s="116">
        <v>88</v>
      </c>
      <c r="Z76" s="116">
        <v>75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31</v>
      </c>
      <c r="X77" s="116">
        <v>40</v>
      </c>
      <c r="Y77" s="116">
        <v>52</v>
      </c>
      <c r="Z77" s="116">
        <v>36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20</v>
      </c>
      <c r="X78" s="116">
        <v>20</v>
      </c>
      <c r="Y78" s="116">
        <v>20</v>
      </c>
      <c r="Z78" s="116">
        <v>18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14</v>
      </c>
      <c r="X79" s="116">
        <v>17</v>
      </c>
      <c r="Y79" s="116">
        <v>26</v>
      </c>
      <c r="Z79" s="116">
        <v>16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2668</v>
      </c>
      <c r="X80" s="116">
        <v>2866</v>
      </c>
      <c r="Y80" s="116">
        <v>3229</v>
      </c>
      <c r="Z80" s="116">
        <v>3125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Yorke Peninsula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160</v>
      </c>
      <c r="X83" s="116">
        <v>172</v>
      </c>
      <c r="Y83" s="116">
        <v>185</v>
      </c>
      <c r="Z83" s="116">
        <v>176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136</v>
      </c>
      <c r="X84" s="116">
        <v>143</v>
      </c>
      <c r="Y84" s="116">
        <v>149</v>
      </c>
      <c r="Z84" s="116">
        <v>147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6,486</v>
      </c>
      <c r="D85" s="98">
        <f t="shared" ref="D85:D90" si="4">AD4</f>
        <v>-5.0087873462214438E-2</v>
      </c>
      <c r="E85" s="99">
        <f t="shared" ref="E85:E90" si="5">AD4</f>
        <v>-5.0087873462214438E-2</v>
      </c>
      <c r="F85" s="98">
        <f t="shared" ref="F85:F90" si="6">AF4</f>
        <v>0.16654676258992795</v>
      </c>
      <c r="G85" s="99">
        <f t="shared" ref="G85:G90" si="7">AF4</f>
        <v>0.16654676258992795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340</v>
      </c>
      <c r="X85" s="116">
        <v>335</v>
      </c>
      <c r="Y85" s="116">
        <v>356</v>
      </c>
      <c r="Z85" s="116">
        <v>333</v>
      </c>
    </row>
    <row r="86" spans="1:30" ht="15" customHeight="1" x14ac:dyDescent="0.25">
      <c r="A86" s="100" t="s">
        <v>4</v>
      </c>
      <c r="B86" s="51"/>
      <c r="C86" s="101" t="str">
        <f t="shared" si="3"/>
        <v>3,357</v>
      </c>
      <c r="D86" s="98">
        <f t="shared" si="4"/>
        <v>-6.6722268557130926E-2</v>
      </c>
      <c r="E86" s="99">
        <f t="shared" si="5"/>
        <v>-6.6722268557130926E-2</v>
      </c>
      <c r="F86" s="98">
        <f t="shared" si="6"/>
        <v>0.13873812754409776</v>
      </c>
      <c r="G86" s="99">
        <f t="shared" si="7"/>
        <v>0.13873812754409776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72</v>
      </c>
      <c r="X86" s="116">
        <v>79</v>
      </c>
      <c r="Y86" s="116">
        <v>84</v>
      </c>
      <c r="Z86" s="116">
        <v>96</v>
      </c>
    </row>
    <row r="87" spans="1:30" ht="15" customHeight="1" x14ac:dyDescent="0.25">
      <c r="A87" s="100" t="s">
        <v>5</v>
      </c>
      <c r="B87" s="51"/>
      <c r="C87" s="101" t="str">
        <f t="shared" si="3"/>
        <v>3,123</v>
      </c>
      <c r="D87" s="98">
        <f t="shared" si="4"/>
        <v>-3.1928084314941096E-2</v>
      </c>
      <c r="E87" s="99">
        <f t="shared" si="5"/>
        <v>-3.1928084314941096E-2</v>
      </c>
      <c r="F87" s="98">
        <f t="shared" si="6"/>
        <v>0.19838833461243288</v>
      </c>
      <c r="G87" s="99">
        <f t="shared" si="7"/>
        <v>0.19838833461243288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46</v>
      </c>
      <c r="X87" s="116">
        <v>54</v>
      </c>
      <c r="Y87" s="116">
        <v>59</v>
      </c>
      <c r="Z87" s="116">
        <v>58</v>
      </c>
    </row>
    <row r="88" spans="1:30" ht="15" customHeight="1" x14ac:dyDescent="0.25">
      <c r="A88" s="51" t="s">
        <v>6</v>
      </c>
      <c r="B88" s="51"/>
      <c r="C88" s="101" t="str">
        <f t="shared" si="3"/>
        <v>4,570</v>
      </c>
      <c r="D88" s="98">
        <f t="shared" si="4"/>
        <v>-6.2948533934795936E-2</v>
      </c>
      <c r="E88" s="99">
        <f t="shared" si="5"/>
        <v>-6.2948533934795936E-2</v>
      </c>
      <c r="F88" s="98">
        <f t="shared" si="6"/>
        <v>0.16969541847965197</v>
      </c>
      <c r="G88" s="99">
        <f t="shared" si="7"/>
        <v>0.16969541847965197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63</v>
      </c>
      <c r="X88" s="116">
        <v>71</v>
      </c>
      <c r="Y88" s="116">
        <v>78</v>
      </c>
      <c r="Z88" s="116">
        <v>69</v>
      </c>
    </row>
    <row r="89" spans="1:30" ht="15" customHeight="1" x14ac:dyDescent="0.25">
      <c r="A89" s="51" t="s">
        <v>102</v>
      </c>
      <c r="B89" s="51"/>
      <c r="C89" s="101" t="str">
        <f t="shared" si="3"/>
        <v>$30,622</v>
      </c>
      <c r="D89" s="98">
        <f t="shared" si="4"/>
        <v>2.0053631805992733E-2</v>
      </c>
      <c r="E89" s="99">
        <f t="shared" si="5"/>
        <v>2.0053631805992733E-2</v>
      </c>
      <c r="F89" s="98">
        <f t="shared" si="6"/>
        <v>0.14383101116880215</v>
      </c>
      <c r="G89" s="99">
        <f t="shared" si="7"/>
        <v>0.14383101116880215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233</v>
      </c>
      <c r="X89" s="116">
        <v>262</v>
      </c>
      <c r="Y89" s="116">
        <v>297</v>
      </c>
      <c r="Z89" s="116">
        <v>278</v>
      </c>
    </row>
    <row r="90" spans="1:30" ht="15" customHeight="1" x14ac:dyDescent="0.25">
      <c r="A90" s="51" t="s">
        <v>7</v>
      </c>
      <c r="B90" s="51"/>
      <c r="C90" s="101" t="str">
        <f t="shared" si="3"/>
        <v>$215.5 mil</v>
      </c>
      <c r="D90" s="98">
        <f t="shared" si="4"/>
        <v>-3.9656764750498286E-2</v>
      </c>
      <c r="E90" s="99">
        <f t="shared" si="5"/>
        <v>-3.9656764750498286E-2</v>
      </c>
      <c r="F90" s="98">
        <f t="shared" si="6"/>
        <v>0.27160699486917439</v>
      </c>
      <c r="G90" s="99">
        <f t="shared" si="7"/>
        <v>0.27160699486917439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378</v>
      </c>
      <c r="X90" s="116">
        <v>400</v>
      </c>
      <c r="Y90" s="116">
        <v>452</v>
      </c>
      <c r="Z90" s="116">
        <v>466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2180</v>
      </c>
      <c r="X91" s="116">
        <v>2303</v>
      </c>
      <c r="Y91" s="116">
        <v>2617</v>
      </c>
      <c r="Z91" s="116">
        <v>2403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97</v>
      </c>
      <c r="X93" s="116">
        <v>105</v>
      </c>
      <c r="Y93" s="116">
        <v>121</v>
      </c>
      <c r="Z93" s="116">
        <v>125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263</v>
      </c>
      <c r="X94" s="116">
        <v>300</v>
      </c>
      <c r="Y94" s="116">
        <v>329</v>
      </c>
      <c r="Z94" s="116">
        <v>306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42</v>
      </c>
      <c r="X95" s="116">
        <v>47</v>
      </c>
      <c r="Y95" s="116">
        <v>64</v>
      </c>
      <c r="Z95" s="116">
        <v>57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309</v>
      </c>
      <c r="X96" s="116">
        <v>329</v>
      </c>
      <c r="Y96" s="116">
        <v>366</v>
      </c>
      <c r="Z96" s="116">
        <v>377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236</v>
      </c>
      <c r="X97" s="116">
        <v>253</v>
      </c>
      <c r="Y97" s="116">
        <v>249</v>
      </c>
      <c r="Z97" s="116">
        <v>263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199</v>
      </c>
      <c r="X98" s="116">
        <v>227</v>
      </c>
      <c r="Y98" s="116">
        <v>245</v>
      </c>
      <c r="Z98" s="116">
        <v>244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22</v>
      </c>
      <c r="X99" s="116">
        <v>25</v>
      </c>
      <c r="Y99" s="116">
        <v>19</v>
      </c>
      <c r="Z99" s="116">
        <v>33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169</v>
      </c>
      <c r="X100" s="116">
        <v>181</v>
      </c>
      <c r="Y100" s="116">
        <v>210</v>
      </c>
      <c r="Z100" s="116">
        <v>215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1851</v>
      </c>
      <c r="X101" s="116">
        <v>2025</v>
      </c>
      <c r="Y101" s="116">
        <v>2266</v>
      </c>
      <c r="Z101" s="116">
        <v>2164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3599</v>
      </c>
      <c r="X104" s="116">
        <v>3853</v>
      </c>
      <c r="Y104" s="116">
        <v>4291</v>
      </c>
      <c r="Z104" s="116">
        <v>4215</v>
      </c>
      <c r="AB104" s="113" t="str">
        <f>TEXT(Z104,"###,###")</f>
        <v>4,215</v>
      </c>
      <c r="AD104" s="134">
        <f>Z104/($Z$4)*100</f>
        <v>64.986123959296947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809</v>
      </c>
      <c r="X105" s="116">
        <v>931</v>
      </c>
      <c r="Y105" s="116">
        <v>914</v>
      </c>
      <c r="Z105" s="116">
        <v>921</v>
      </c>
      <c r="AB105" s="113" t="str">
        <f>TEXT(Z105,"###,###")</f>
        <v>921</v>
      </c>
      <c r="AD105" s="134">
        <f>Z105/($Z$4)*100</f>
        <v>14.199814986123959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4408</v>
      </c>
      <c r="X106" s="124">
        <v>4784</v>
      </c>
      <c r="Y106" s="124">
        <v>5205</v>
      </c>
      <c r="Z106" s="124">
        <v>5136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1118</v>
      </c>
      <c r="X108" s="116">
        <v>1311</v>
      </c>
      <c r="Y108" s="116">
        <v>1590</v>
      </c>
      <c r="Z108" s="116">
        <v>1372</v>
      </c>
      <c r="AB108" s="113" t="str">
        <f>TEXT(Z108,"###,###")</f>
        <v>1,372</v>
      </c>
      <c r="AD108" s="134">
        <f>Z108/($Z$4)*100</f>
        <v>21.153253160653716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942</v>
      </c>
      <c r="X109" s="116">
        <v>915</v>
      </c>
      <c r="Y109" s="116">
        <v>991</v>
      </c>
      <c r="Z109" s="116">
        <v>1039</v>
      </c>
      <c r="AB109" s="113" t="str">
        <f>TEXT(Z109,"###,###")</f>
        <v>1,039</v>
      </c>
      <c r="AD109" s="134">
        <f>Z109/($Z$4)*100</f>
        <v>16.019118100524206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883</v>
      </c>
      <c r="X110" s="116">
        <v>898</v>
      </c>
      <c r="Y110" s="116">
        <v>947</v>
      </c>
      <c r="Z110" s="116">
        <v>963</v>
      </c>
      <c r="AB110" s="113" t="str">
        <f>TEXT(Z110,"###,###")</f>
        <v>963</v>
      </c>
      <c r="AD110" s="134">
        <f>Z110/($Z$4)*100</f>
        <v>14.847363552266421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1461</v>
      </c>
      <c r="X111" s="116">
        <v>1660</v>
      </c>
      <c r="Y111" s="116">
        <v>1684</v>
      </c>
      <c r="Z111" s="116">
        <v>1766</v>
      </c>
      <c r="AB111" s="113" t="str">
        <f>TEXT(Z111,"###,###")</f>
        <v>1,766</v>
      </c>
      <c r="AD111" s="134">
        <f>Z111/($Z$4)*100</f>
        <v>27.227875423990135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5759</v>
      </c>
      <c r="X112" s="116">
        <v>6067</v>
      </c>
      <c r="Y112" s="116">
        <v>6827</v>
      </c>
      <c r="Z112" s="116">
        <v>6483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46.27</v>
      </c>
      <c r="W118" s="135">
        <v>45.28</v>
      </c>
      <c r="X118" s="135">
        <v>46.57</v>
      </c>
      <c r="Y118" s="135">
        <v>47.27</v>
      </c>
      <c r="Z118" s="135">
        <v>46.37</v>
      </c>
      <c r="AB118" s="113" t="str">
        <f>TEXT(Z118,"##.0")</f>
        <v>46.4</v>
      </c>
    </row>
    <row r="120" spans="19:32" x14ac:dyDescent="0.25">
      <c r="S120" s="105" t="s">
        <v>104</v>
      </c>
      <c r="T120" s="116"/>
      <c r="U120" s="116"/>
      <c r="V120" s="116">
        <v>2673</v>
      </c>
      <c r="W120" s="116">
        <v>2612</v>
      </c>
      <c r="X120" s="116">
        <v>2844</v>
      </c>
      <c r="Y120" s="116">
        <v>3073</v>
      </c>
      <c r="Z120" s="116">
        <v>3015</v>
      </c>
      <c r="AB120" s="113" t="str">
        <f>TEXT(Z120,"###,###")</f>
        <v>3,015</v>
      </c>
    </row>
    <row r="121" spans="19:32" x14ac:dyDescent="0.25">
      <c r="S121" s="105" t="s">
        <v>105</v>
      </c>
      <c r="T121" s="116"/>
      <c r="U121" s="116"/>
      <c r="V121" s="116">
        <v>732</v>
      </c>
      <c r="W121" s="116">
        <v>871</v>
      </c>
      <c r="X121" s="116">
        <v>937</v>
      </c>
      <c r="Y121" s="116">
        <v>1186</v>
      </c>
      <c r="Z121" s="116">
        <v>979</v>
      </c>
      <c r="AB121" s="113" t="str">
        <f>TEXT(Z121,"###,###")</f>
        <v>979</v>
      </c>
    </row>
    <row r="122" spans="19:32" x14ac:dyDescent="0.25">
      <c r="S122" s="105" t="s">
        <v>106</v>
      </c>
      <c r="T122" s="116"/>
      <c r="U122" s="116"/>
      <c r="V122" s="116">
        <v>506</v>
      </c>
      <c r="W122" s="116">
        <v>544</v>
      </c>
      <c r="X122" s="116">
        <v>547</v>
      </c>
      <c r="Y122" s="116">
        <v>614</v>
      </c>
      <c r="Z122" s="116">
        <v>581</v>
      </c>
      <c r="AB122" s="113" t="str">
        <f>TEXT(Z122,"###,###")</f>
        <v>581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3179</v>
      </c>
      <c r="W124" s="116">
        <v>3156</v>
      </c>
      <c r="X124" s="116">
        <v>3391</v>
      </c>
      <c r="Y124" s="116">
        <v>3687</v>
      </c>
      <c r="Z124" s="116">
        <v>3596</v>
      </c>
      <c r="AB124" s="113" t="str">
        <f>TEXT(Z124,"###,###")</f>
        <v>3,596</v>
      </c>
      <c r="AD124" s="131">
        <f>Z124/$Z$7*100</f>
        <v>78.687089715536104</v>
      </c>
    </row>
    <row r="125" spans="19:32" x14ac:dyDescent="0.25">
      <c r="S125" s="105" t="s">
        <v>108</v>
      </c>
      <c r="T125" s="116"/>
      <c r="U125" s="116"/>
      <c r="V125" s="116">
        <v>1238</v>
      </c>
      <c r="W125" s="116">
        <v>1415</v>
      </c>
      <c r="X125" s="116">
        <v>1484</v>
      </c>
      <c r="Y125" s="116">
        <v>1800</v>
      </c>
      <c r="Z125" s="116">
        <v>1560</v>
      </c>
      <c r="AB125" s="113" t="str">
        <f>TEXT(Z125,"###,###")</f>
        <v>1,560</v>
      </c>
      <c r="AD125" s="131">
        <f>Z125/$Z$7*100</f>
        <v>34.135667396061272</v>
      </c>
    </row>
    <row r="127" spans="19:32" x14ac:dyDescent="0.25">
      <c r="S127" s="105" t="s">
        <v>109</v>
      </c>
      <c r="T127" s="116"/>
      <c r="U127" s="116"/>
      <c r="V127" s="116">
        <v>2102</v>
      </c>
      <c r="W127" s="116">
        <v>2183</v>
      </c>
      <c r="X127" s="116">
        <v>2303</v>
      </c>
      <c r="Y127" s="116">
        <v>2616</v>
      </c>
      <c r="Z127" s="116">
        <v>2405</v>
      </c>
      <c r="AB127" s="113" t="str">
        <f>TEXT(Z127,"###,###")</f>
        <v>2,405</v>
      </c>
      <c r="AD127" s="131">
        <f>Z127/$Z$7*100</f>
        <v>52.625820568927793</v>
      </c>
    </row>
    <row r="128" spans="19:32" x14ac:dyDescent="0.25">
      <c r="S128" s="105" t="s">
        <v>110</v>
      </c>
      <c r="T128" s="116"/>
      <c r="U128" s="116"/>
      <c r="V128" s="116">
        <v>1806</v>
      </c>
      <c r="W128" s="116">
        <v>1851</v>
      </c>
      <c r="X128" s="116">
        <v>2025</v>
      </c>
      <c r="Y128" s="116">
        <v>2264</v>
      </c>
      <c r="Z128" s="116">
        <v>2168</v>
      </c>
      <c r="AB128" s="113" t="str">
        <f>TEXT(Z128,"###,###")</f>
        <v>2,168</v>
      </c>
      <c r="AD128" s="131">
        <f>Z128/$Z$7*100</f>
        <v>47.439824945295406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E204BDE-D861-4518-8AB5-06DA413C67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D6B1CB70-D40B-4D29-88FF-DBC499A92CB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D5C57E4F-CCF2-4A0D-94BB-C8181985F1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621D3FC5-43F7-42A0-87C9-F7B9699283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5666B-91BE-47F5-A7AF-E0EC98DA34EA}">
  <sheetPr codeName="Sheet17">
    <tabColor theme="4" tint="-0.249977111117893"/>
  </sheetPr>
  <dimension ref="A1:N58"/>
  <sheetViews>
    <sheetView workbookViewId="0"/>
  </sheetViews>
  <sheetFormatPr defaultRowHeight="15" x14ac:dyDescent="0.25"/>
  <cols>
    <col min="1" max="1" width="43.140625" style="58" bestFit="1" customWidth="1"/>
    <col min="2" max="2" width="14.85546875" style="58" bestFit="1" customWidth="1"/>
    <col min="3" max="3" width="16.7109375" style="58" bestFit="1" customWidth="1"/>
    <col min="4" max="8" width="14.85546875" style="58" bestFit="1" customWidth="1"/>
    <col min="9" max="9" width="7.85546875" style="58" customWidth="1"/>
    <col min="10" max="10" width="11.5703125" style="58" bestFit="1" customWidth="1"/>
    <col min="11" max="11" width="5.28515625" style="58" customWidth="1"/>
    <col min="12" max="12" width="9.140625" style="58"/>
    <col min="13" max="13" width="4.28515625" style="58" customWidth="1"/>
    <col min="14" max="16384" width="9.140625" style="58"/>
  </cols>
  <sheetData>
    <row r="1" spans="1:14" ht="18" thickBot="1" x14ac:dyDescent="0.35">
      <c r="A1" s="52" t="str">
        <f>C3</f>
        <v>South Australia</v>
      </c>
      <c r="B1" s="52"/>
      <c r="C1" s="52"/>
      <c r="D1" s="52"/>
      <c r="E1" s="52"/>
      <c r="F1" s="52"/>
      <c r="G1" s="53">
        <f>G3</f>
        <v>4</v>
      </c>
      <c r="H1" s="53"/>
      <c r="J1" s="147" t="s">
        <v>24</v>
      </c>
      <c r="K1" s="147"/>
      <c r="L1" s="147"/>
      <c r="M1" s="147"/>
      <c r="N1" s="147"/>
    </row>
    <row r="2" spans="1:14" ht="18.75" thickTop="1" thickBot="1" x14ac:dyDescent="0.35">
      <c r="A2" s="52"/>
      <c r="B2" s="54" t="s">
        <v>61</v>
      </c>
      <c r="C2" s="54" t="s">
        <v>62</v>
      </c>
      <c r="D2" s="54" t="s">
        <v>63</v>
      </c>
      <c r="E2" s="54" t="s">
        <v>60</v>
      </c>
      <c r="F2" s="54" t="s">
        <v>94</v>
      </c>
      <c r="G2" s="54" t="s">
        <v>190</v>
      </c>
      <c r="H2" s="54" t="s">
        <v>200</v>
      </c>
      <c r="J2" s="147" t="str">
        <f>$H$2</f>
        <v>2018-19</v>
      </c>
      <c r="K2" s="147"/>
      <c r="L2" s="147"/>
      <c r="M2" s="147"/>
      <c r="N2" s="147"/>
    </row>
    <row r="3" spans="1:14" ht="16.5" thickTop="1" thickBot="1" x14ac:dyDescent="0.3">
      <c r="C3" s="58" t="s">
        <v>203</v>
      </c>
      <c r="G3" s="4">
        <v>4</v>
      </c>
      <c r="H3" s="4"/>
      <c r="J3" s="23" t="s">
        <v>25</v>
      </c>
      <c r="L3" s="24" t="s">
        <v>26</v>
      </c>
      <c r="N3" s="24" t="s">
        <v>27</v>
      </c>
    </row>
    <row r="4" spans="1:14" x14ac:dyDescent="0.25">
      <c r="A4" s="27" t="s">
        <v>28</v>
      </c>
      <c r="B4" s="34"/>
      <c r="C4" s="34"/>
      <c r="D4" s="34">
        <v>1226845</v>
      </c>
      <c r="E4" s="34">
        <v>1212643</v>
      </c>
      <c r="F4" s="34">
        <v>1244881</v>
      </c>
      <c r="G4" s="34">
        <v>1279862</v>
      </c>
      <c r="H4" s="34">
        <v>1303652</v>
      </c>
      <c r="J4" s="28" t="str">
        <f>TEXT(H4,"#,###,###")</f>
        <v>1,303,652</v>
      </c>
      <c r="L4" s="29">
        <f>H4/G4-1</f>
        <v>1.8587941512444361E-2</v>
      </c>
      <c r="N4" s="29">
        <f>H4/D4-1</f>
        <v>6.2605300588093771E-2</v>
      </c>
    </row>
    <row r="5" spans="1:14" x14ac:dyDescent="0.25">
      <c r="A5" s="30" t="s">
        <v>4</v>
      </c>
      <c r="B5" s="34"/>
      <c r="C5" s="34"/>
      <c r="D5" s="34">
        <v>632555</v>
      </c>
      <c r="E5" s="34">
        <v>623576</v>
      </c>
      <c r="F5" s="34">
        <v>640423</v>
      </c>
      <c r="G5" s="34">
        <v>659244</v>
      </c>
      <c r="H5" s="34">
        <v>666821</v>
      </c>
      <c r="J5" s="28" t="str">
        <f>TEXT(H5,"#,###,###")</f>
        <v>666,821</v>
      </c>
      <c r="L5" s="29">
        <f t="shared" ref="L5:L9" si="0">H5/G5-1</f>
        <v>1.149346827578257E-2</v>
      </c>
      <c r="N5" s="29">
        <f t="shared" ref="N5:N8" si="1">H5/D5-1</f>
        <v>5.4170783568227243E-2</v>
      </c>
    </row>
    <row r="6" spans="1:14" x14ac:dyDescent="0.25">
      <c r="A6" s="30" t="s">
        <v>5</v>
      </c>
      <c r="B6" s="34"/>
      <c r="C6" s="34"/>
      <c r="D6" s="34">
        <v>594287</v>
      </c>
      <c r="E6" s="34">
        <v>589066</v>
      </c>
      <c r="F6" s="34">
        <v>604458</v>
      </c>
      <c r="G6" s="34">
        <v>620601</v>
      </c>
      <c r="H6" s="34">
        <v>636835</v>
      </c>
      <c r="J6" s="28" t="str">
        <f>TEXT(H6,"#,###,###")</f>
        <v>636,835</v>
      </c>
      <c r="L6" s="29">
        <f t="shared" si="0"/>
        <v>2.6158514085539597E-2</v>
      </c>
      <c r="N6" s="29">
        <f t="shared" si="1"/>
        <v>7.1595037414582618E-2</v>
      </c>
    </row>
    <row r="7" spans="1:14" x14ac:dyDescent="0.25">
      <c r="A7" s="27" t="s">
        <v>6</v>
      </c>
      <c r="B7" s="34"/>
      <c r="C7" s="34"/>
      <c r="D7" s="34">
        <v>893795</v>
      </c>
      <c r="E7" s="34">
        <v>890982</v>
      </c>
      <c r="F7" s="34">
        <v>899611</v>
      </c>
      <c r="G7" s="34">
        <v>913238</v>
      </c>
      <c r="H7" s="34">
        <v>930211</v>
      </c>
      <c r="J7" s="28" t="str">
        <f>TEXT(H7,"#,###,###")</f>
        <v>930,211</v>
      </c>
      <c r="L7" s="29">
        <f t="shared" si="0"/>
        <v>1.858551659041785E-2</v>
      </c>
      <c r="N7" s="29">
        <f t="shared" si="1"/>
        <v>4.0743123423156336E-2</v>
      </c>
    </row>
    <row r="8" spans="1:14" x14ac:dyDescent="0.25">
      <c r="A8" s="27" t="s">
        <v>29</v>
      </c>
      <c r="B8" s="34"/>
      <c r="C8" s="34"/>
      <c r="D8" s="34">
        <v>39397.94</v>
      </c>
      <c r="E8" s="34">
        <v>41012</v>
      </c>
      <c r="F8" s="34">
        <v>41400.17</v>
      </c>
      <c r="G8" s="34">
        <v>42727.89</v>
      </c>
      <c r="H8" s="34">
        <v>43907.49</v>
      </c>
      <c r="J8" s="28" t="str">
        <f>TEXT(H8,"$###,###")</f>
        <v>$43,907</v>
      </c>
      <c r="L8" s="29">
        <f t="shared" si="0"/>
        <v>2.7607260737658734E-2</v>
      </c>
      <c r="N8" s="29">
        <f t="shared" si="1"/>
        <v>0.11446156829519505</v>
      </c>
    </row>
    <row r="9" spans="1:14" x14ac:dyDescent="0.25">
      <c r="A9" s="27" t="s">
        <v>7</v>
      </c>
      <c r="B9" s="34"/>
      <c r="C9" s="34"/>
      <c r="D9" s="34">
        <v>46126199311</v>
      </c>
      <c r="E9" s="34">
        <v>47002547397</v>
      </c>
      <c r="F9" s="34">
        <v>48403801297</v>
      </c>
      <c r="G9" s="34">
        <v>50441960143</v>
      </c>
      <c r="H9" s="34">
        <v>52682312356</v>
      </c>
      <c r="J9" s="28" t="str">
        <f>TEXT(H9/1000000000,"$#,###.0")&amp;" bil"</f>
        <v>$52.7 bil</v>
      </c>
      <c r="L9" s="29">
        <f t="shared" si="0"/>
        <v>4.4414455874607794E-2</v>
      </c>
      <c r="N9" s="29">
        <f>H9/D9-1</f>
        <v>0.14213425651648093</v>
      </c>
    </row>
    <row r="10" spans="1:14" x14ac:dyDescent="0.25">
      <c r="A10" s="27"/>
    </row>
    <row r="11" spans="1:14" x14ac:dyDescent="0.25">
      <c r="A11" s="27" t="s">
        <v>30</v>
      </c>
      <c r="B11" s="34"/>
      <c r="C11" s="34"/>
      <c r="D11" s="34">
        <v>1085364</v>
      </c>
      <c r="E11" s="34">
        <v>1069974</v>
      </c>
      <c r="F11" s="34">
        <v>1100650</v>
      </c>
      <c r="G11" s="34">
        <v>1133702</v>
      </c>
      <c r="H11" s="34">
        <v>1153316</v>
      </c>
    </row>
    <row r="12" spans="1:14" x14ac:dyDescent="0.25">
      <c r="A12" s="27" t="s">
        <v>31</v>
      </c>
      <c r="B12" s="34"/>
      <c r="C12" s="34"/>
      <c r="D12" s="34">
        <v>141481</v>
      </c>
      <c r="E12" s="34">
        <v>142669</v>
      </c>
      <c r="F12" s="34">
        <v>144231</v>
      </c>
      <c r="G12" s="34">
        <v>146160</v>
      </c>
      <c r="H12" s="34">
        <v>150343</v>
      </c>
    </row>
    <row r="13" spans="1:14" x14ac:dyDescent="0.25">
      <c r="A13" s="27"/>
      <c r="B13" s="27"/>
    </row>
    <row r="14" spans="1:14" ht="15.75" thickBot="1" x14ac:dyDescent="0.3">
      <c r="A14" s="36" t="s">
        <v>32</v>
      </c>
      <c r="B14" s="36"/>
      <c r="C14" s="23"/>
      <c r="D14" s="23"/>
      <c r="E14" s="23"/>
      <c r="F14" s="23"/>
      <c r="G14" s="23"/>
      <c r="H14" s="23"/>
      <c r="J14" s="36" t="s">
        <v>33</v>
      </c>
    </row>
    <row r="15" spans="1:14" x14ac:dyDescent="0.25">
      <c r="A15" s="40" t="s">
        <v>64</v>
      </c>
      <c r="B15" s="40"/>
      <c r="C15" s="41"/>
      <c r="D15" s="41"/>
      <c r="E15" s="41"/>
      <c r="F15" s="41"/>
      <c r="G15" s="34">
        <v>42361</v>
      </c>
      <c r="H15" s="34">
        <v>44600</v>
      </c>
      <c r="J15" s="55">
        <f t="shared" ref="J15:J34" si="2">IF(H15="np",0,H15/$H$34)</f>
        <v>3.4211557830189476E-2</v>
      </c>
    </row>
    <row r="16" spans="1:14" x14ac:dyDescent="0.25">
      <c r="A16" s="40" t="s">
        <v>65</v>
      </c>
      <c r="B16" s="40"/>
      <c r="C16" s="41"/>
      <c r="D16" s="41"/>
      <c r="E16" s="41"/>
      <c r="F16" s="41"/>
      <c r="G16" s="34">
        <v>10327</v>
      </c>
      <c r="H16" s="34">
        <v>10961</v>
      </c>
      <c r="J16" s="55">
        <f t="shared" si="2"/>
        <v>8.4079122281772826E-3</v>
      </c>
    </row>
    <row r="17" spans="1:10" x14ac:dyDescent="0.25">
      <c r="A17" s="40" t="s">
        <v>66</v>
      </c>
      <c r="B17" s="40"/>
      <c r="C17" s="41"/>
      <c r="D17" s="41"/>
      <c r="E17" s="41"/>
      <c r="F17" s="41"/>
      <c r="G17" s="34">
        <v>87841</v>
      </c>
      <c r="H17" s="34">
        <v>86139</v>
      </c>
      <c r="J17" s="55">
        <f t="shared" si="2"/>
        <v>6.6075098204813706E-2</v>
      </c>
    </row>
    <row r="18" spans="1:10" x14ac:dyDescent="0.25">
      <c r="A18" s="40" t="s">
        <v>67</v>
      </c>
      <c r="B18" s="40"/>
      <c r="C18" s="41"/>
      <c r="D18" s="41"/>
      <c r="E18" s="41"/>
      <c r="F18" s="41"/>
      <c r="G18" s="34">
        <v>9678</v>
      </c>
      <c r="H18" s="34">
        <v>10120</v>
      </c>
      <c r="J18" s="55">
        <f t="shared" si="2"/>
        <v>7.7628019112447868E-3</v>
      </c>
    </row>
    <row r="19" spans="1:10" x14ac:dyDescent="0.25">
      <c r="A19" s="40" t="s">
        <v>68</v>
      </c>
      <c r="B19" s="40"/>
      <c r="C19" s="41"/>
      <c r="D19" s="41"/>
      <c r="E19" s="41"/>
      <c r="F19" s="41"/>
      <c r="G19" s="34">
        <v>81535</v>
      </c>
      <c r="H19" s="34">
        <v>82692</v>
      </c>
      <c r="J19" s="55">
        <f t="shared" si="2"/>
        <v>6.3430989688206901E-2</v>
      </c>
    </row>
    <row r="20" spans="1:10" x14ac:dyDescent="0.25">
      <c r="A20" s="40" t="s">
        <v>69</v>
      </c>
      <c r="B20" s="40"/>
      <c r="C20" s="41"/>
      <c r="D20" s="41"/>
      <c r="E20" s="41"/>
      <c r="F20" s="41"/>
      <c r="G20" s="34">
        <v>41845</v>
      </c>
      <c r="H20" s="34">
        <v>42013</v>
      </c>
      <c r="J20" s="55">
        <f t="shared" si="2"/>
        <v>3.2227134060980954E-2</v>
      </c>
    </row>
    <row r="21" spans="1:10" x14ac:dyDescent="0.25">
      <c r="A21" s="40" t="s">
        <v>70</v>
      </c>
      <c r="B21" s="40"/>
      <c r="C21" s="41"/>
      <c r="D21" s="41"/>
      <c r="E21" s="41"/>
      <c r="F21" s="41"/>
      <c r="G21" s="34">
        <v>114248</v>
      </c>
      <c r="H21" s="34">
        <v>114228</v>
      </c>
      <c r="J21" s="55">
        <f t="shared" si="2"/>
        <v>8.7621475960244027E-2</v>
      </c>
    </row>
    <row r="22" spans="1:10" x14ac:dyDescent="0.25">
      <c r="A22" s="40" t="s">
        <v>71</v>
      </c>
      <c r="B22" s="40"/>
      <c r="C22" s="41"/>
      <c r="D22" s="41"/>
      <c r="E22" s="41"/>
      <c r="F22" s="41"/>
      <c r="G22" s="34">
        <v>89044</v>
      </c>
      <c r="H22" s="34">
        <v>90905</v>
      </c>
      <c r="J22" s="55">
        <f t="shared" si="2"/>
        <v>6.973097902586041E-2</v>
      </c>
    </row>
    <row r="23" spans="1:10" x14ac:dyDescent="0.25">
      <c r="A23" s="40" t="s">
        <v>72</v>
      </c>
      <c r="B23" s="40"/>
      <c r="C23" s="41"/>
      <c r="D23" s="41"/>
      <c r="E23" s="41"/>
      <c r="F23" s="41"/>
      <c r="G23" s="34">
        <v>48160</v>
      </c>
      <c r="H23" s="34">
        <v>49097</v>
      </c>
      <c r="J23" s="55">
        <f t="shared" si="2"/>
        <v>3.7661095398852304E-2</v>
      </c>
    </row>
    <row r="24" spans="1:10" x14ac:dyDescent="0.25">
      <c r="A24" s="40" t="s">
        <v>73</v>
      </c>
      <c r="B24" s="40"/>
      <c r="C24" s="41"/>
      <c r="D24" s="41"/>
      <c r="E24" s="41"/>
      <c r="F24" s="41"/>
      <c r="G24" s="34">
        <v>13062</v>
      </c>
      <c r="H24" s="34">
        <v>15128</v>
      </c>
      <c r="J24" s="55">
        <f t="shared" si="2"/>
        <v>1.1604314951908215E-2</v>
      </c>
    </row>
    <row r="25" spans="1:10" x14ac:dyDescent="0.25">
      <c r="A25" s="40" t="s">
        <v>74</v>
      </c>
      <c r="B25" s="40"/>
      <c r="C25" s="41"/>
      <c r="D25" s="41"/>
      <c r="E25" s="41"/>
      <c r="F25" s="41"/>
      <c r="G25" s="34">
        <v>39674</v>
      </c>
      <c r="H25" s="34">
        <v>40079</v>
      </c>
      <c r="J25" s="55">
        <f t="shared" si="2"/>
        <v>3.0743610454622511E-2</v>
      </c>
    </row>
    <row r="26" spans="1:10" x14ac:dyDescent="0.25">
      <c r="A26" s="40" t="s">
        <v>75</v>
      </c>
      <c r="B26" s="40"/>
      <c r="C26" s="41"/>
      <c r="D26" s="41"/>
      <c r="E26" s="41"/>
      <c r="F26" s="41"/>
      <c r="G26" s="34">
        <v>20239</v>
      </c>
      <c r="H26" s="34">
        <v>20871</v>
      </c>
      <c r="J26" s="55">
        <f t="shared" si="2"/>
        <v>1.6009628329010865E-2</v>
      </c>
    </row>
    <row r="27" spans="1:10" x14ac:dyDescent="0.25">
      <c r="A27" s="40" t="s">
        <v>76</v>
      </c>
      <c r="B27" s="40"/>
      <c r="C27" s="41"/>
      <c r="D27" s="41"/>
      <c r="E27" s="41"/>
      <c r="F27" s="41"/>
      <c r="G27" s="34">
        <v>74516</v>
      </c>
      <c r="H27" s="34">
        <v>79747</v>
      </c>
      <c r="J27" s="55">
        <f t="shared" si="2"/>
        <v>6.1171952966011661E-2</v>
      </c>
    </row>
    <row r="28" spans="1:10" x14ac:dyDescent="0.25">
      <c r="A28" s="40" t="s">
        <v>77</v>
      </c>
      <c r="B28" s="40"/>
      <c r="C28" s="41"/>
      <c r="D28" s="41"/>
      <c r="E28" s="41"/>
      <c r="F28" s="41"/>
      <c r="G28" s="34">
        <v>112438</v>
      </c>
      <c r="H28" s="34">
        <v>115793</v>
      </c>
      <c r="J28" s="55">
        <f t="shared" si="2"/>
        <v>8.8821948785451341E-2</v>
      </c>
    </row>
    <row r="29" spans="1:10" x14ac:dyDescent="0.25">
      <c r="A29" s="40" t="s">
        <v>78</v>
      </c>
      <c r="B29" s="40"/>
      <c r="C29" s="41"/>
      <c r="D29" s="41"/>
      <c r="E29" s="41"/>
      <c r="F29" s="41"/>
      <c r="G29" s="34">
        <v>78082</v>
      </c>
      <c r="H29" s="34">
        <v>86034</v>
      </c>
      <c r="J29" s="55">
        <f t="shared" si="2"/>
        <v>6.5994555299608099E-2</v>
      </c>
    </row>
    <row r="30" spans="1:10" x14ac:dyDescent="0.25">
      <c r="A30" s="40" t="s">
        <v>79</v>
      </c>
      <c r="B30" s="40"/>
      <c r="C30" s="41"/>
      <c r="D30" s="41"/>
      <c r="E30" s="41"/>
      <c r="F30" s="41"/>
      <c r="G30" s="34">
        <v>108619</v>
      </c>
      <c r="H30" s="34">
        <v>106408</v>
      </c>
      <c r="J30" s="55">
        <f t="shared" si="2"/>
        <v>8.162294721064578E-2</v>
      </c>
    </row>
    <row r="31" spans="1:10" x14ac:dyDescent="0.25">
      <c r="A31" s="40" t="s">
        <v>80</v>
      </c>
      <c r="B31" s="40"/>
      <c r="C31" s="41"/>
      <c r="D31" s="41"/>
      <c r="E31" s="41"/>
      <c r="F31" s="41"/>
      <c r="G31" s="34">
        <v>162590</v>
      </c>
      <c r="H31" s="34">
        <v>171572</v>
      </c>
      <c r="J31" s="55">
        <f t="shared" si="2"/>
        <v>0.13160864125653068</v>
      </c>
    </row>
    <row r="32" spans="1:10" x14ac:dyDescent="0.25">
      <c r="A32" s="40" t="s">
        <v>81</v>
      </c>
      <c r="B32" s="40"/>
      <c r="C32" s="41"/>
      <c r="D32" s="41"/>
      <c r="E32" s="41"/>
      <c r="F32" s="41"/>
      <c r="G32" s="34">
        <v>22516</v>
      </c>
      <c r="H32" s="34">
        <v>23688</v>
      </c>
      <c r="J32" s="55">
        <f t="shared" si="2"/>
        <v>1.8170479414384041E-2</v>
      </c>
    </row>
    <row r="33" spans="1:14" x14ac:dyDescent="0.25">
      <c r="A33" s="40" t="s">
        <v>82</v>
      </c>
      <c r="B33" s="40"/>
      <c r="C33" s="41"/>
      <c r="D33" s="41"/>
      <c r="E33" s="41"/>
      <c r="F33" s="41"/>
      <c r="G33" s="34">
        <v>43929</v>
      </c>
      <c r="H33" s="34">
        <v>46059</v>
      </c>
      <c r="J33" s="55">
        <f t="shared" si="2"/>
        <v>3.5330720674903518E-2</v>
      </c>
    </row>
    <row r="34" spans="1:14" ht="15.75" thickBot="1" x14ac:dyDescent="0.3">
      <c r="A34" s="42" t="s">
        <v>83</v>
      </c>
      <c r="B34" s="42"/>
      <c r="C34" s="43"/>
      <c r="D34" s="43"/>
      <c r="E34" s="43"/>
      <c r="F34" s="43"/>
      <c r="G34" s="44">
        <v>1279862</v>
      </c>
      <c r="H34" s="44">
        <v>1303653</v>
      </c>
      <c r="J34" s="45">
        <f t="shared" si="2"/>
        <v>1</v>
      </c>
    </row>
    <row r="35" spans="1:14" ht="15.75" thickTop="1" x14ac:dyDescent="0.25">
      <c r="G35" s="46"/>
      <c r="H35" s="46"/>
    </row>
    <row r="36" spans="1:14" x14ac:dyDescent="0.25">
      <c r="J36" s="91"/>
      <c r="L36" s="92"/>
      <c r="N36" s="92"/>
    </row>
    <row r="37" spans="1:14" x14ac:dyDescent="0.25">
      <c r="A37" s="27" t="s">
        <v>10</v>
      </c>
      <c r="B37" s="34"/>
      <c r="C37" s="34"/>
      <c r="D37" s="34"/>
      <c r="E37" s="34"/>
      <c r="F37" s="34"/>
      <c r="G37" s="34"/>
      <c r="H37" s="34"/>
      <c r="J37" s="28"/>
      <c r="L37" s="93"/>
      <c r="N37" s="93"/>
    </row>
    <row r="38" spans="1:14" x14ac:dyDescent="0.25">
      <c r="A38" s="27" t="s">
        <v>11</v>
      </c>
      <c r="B38" s="34"/>
      <c r="C38" s="34"/>
      <c r="D38" s="34"/>
      <c r="E38" s="34"/>
      <c r="F38" s="34"/>
      <c r="G38" s="34"/>
      <c r="H38" s="34"/>
      <c r="J38" s="28"/>
      <c r="L38" s="93"/>
      <c r="N38" s="93"/>
    </row>
    <row r="39" spans="1:14" x14ac:dyDescent="0.25">
      <c r="A39" s="27" t="s">
        <v>12</v>
      </c>
      <c r="B39" s="27"/>
      <c r="G39" s="34"/>
      <c r="H39" s="34"/>
      <c r="J39" s="28"/>
      <c r="L39" s="94"/>
      <c r="N39" s="28"/>
    </row>
    <row r="40" spans="1:14" x14ac:dyDescent="0.25">
      <c r="A40" s="27" t="s">
        <v>34</v>
      </c>
      <c r="B40" s="34"/>
      <c r="C40" s="34"/>
      <c r="D40" s="34"/>
      <c r="E40" s="34"/>
      <c r="F40" s="34"/>
      <c r="G40" s="34"/>
      <c r="H40" s="34"/>
      <c r="J40" s="28"/>
    </row>
    <row r="42" spans="1:14" x14ac:dyDescent="0.25">
      <c r="A42" s="40"/>
      <c r="B42" s="40"/>
      <c r="G42" s="46"/>
      <c r="H42" s="46"/>
    </row>
    <row r="43" spans="1:14" ht="15.75" thickBot="1" x14ac:dyDescent="0.3">
      <c r="A43" s="47" t="s">
        <v>14</v>
      </c>
      <c r="B43" s="47"/>
      <c r="J43" s="90"/>
      <c r="K43" s="91"/>
      <c r="L43" s="91"/>
      <c r="M43" s="91"/>
      <c r="N43" s="91"/>
    </row>
    <row r="44" spans="1:14" x14ac:dyDescent="0.25">
      <c r="A44" s="40" t="s">
        <v>15</v>
      </c>
      <c r="B44" s="40"/>
      <c r="C44" s="34"/>
      <c r="D44" s="34"/>
      <c r="E44" s="34"/>
      <c r="F44" s="34"/>
      <c r="G44" s="34"/>
      <c r="H44" s="34"/>
      <c r="J44" s="28"/>
      <c r="L44" s="94"/>
      <c r="N44" s="28"/>
    </row>
    <row r="45" spans="1:14" x14ac:dyDescent="0.25">
      <c r="A45" s="56" t="s">
        <v>16</v>
      </c>
      <c r="B45" s="56"/>
      <c r="C45" s="34"/>
      <c r="D45" s="34"/>
      <c r="E45" s="34"/>
      <c r="F45" s="34"/>
      <c r="G45" s="34"/>
      <c r="H45" s="34"/>
      <c r="J45" s="28"/>
      <c r="L45" s="94"/>
      <c r="N45" s="28"/>
    </row>
    <row r="46" spans="1:14" x14ac:dyDescent="0.25">
      <c r="A46" s="56" t="s">
        <v>17</v>
      </c>
      <c r="B46" s="56"/>
      <c r="C46" s="34"/>
      <c r="D46" s="34"/>
      <c r="E46" s="34"/>
      <c r="F46" s="34"/>
      <c r="G46" s="34"/>
      <c r="H46" s="34"/>
      <c r="J46" s="28"/>
      <c r="L46" s="94"/>
      <c r="N46" s="28"/>
    </row>
    <row r="47" spans="1:14" x14ac:dyDescent="0.25">
      <c r="A47" s="40" t="s">
        <v>18</v>
      </c>
      <c r="B47" s="40"/>
      <c r="C47" s="34"/>
      <c r="D47" s="34"/>
      <c r="E47" s="34"/>
      <c r="F47" s="34"/>
      <c r="G47" s="34"/>
      <c r="H47" s="34"/>
      <c r="J47" s="28"/>
      <c r="L47" s="94"/>
      <c r="N47" s="28"/>
    </row>
    <row r="48" spans="1:14" ht="15.75" thickBot="1" x14ac:dyDescent="0.3">
      <c r="A48" s="47" t="s">
        <v>19</v>
      </c>
      <c r="B48" s="47"/>
      <c r="C48" s="34"/>
      <c r="D48" s="34"/>
      <c r="E48" s="34"/>
      <c r="F48" s="34"/>
      <c r="G48" s="34"/>
      <c r="H48" s="34"/>
    </row>
    <row r="49" spans="1:14" x14ac:dyDescent="0.25">
      <c r="A49" s="40" t="s">
        <v>20</v>
      </c>
      <c r="B49" s="40"/>
      <c r="C49" s="34"/>
      <c r="D49" s="34"/>
      <c r="E49" s="34"/>
      <c r="F49" s="34"/>
      <c r="G49" s="34"/>
      <c r="H49" s="34"/>
      <c r="J49" s="28"/>
      <c r="L49" s="94"/>
      <c r="N49" s="28"/>
    </row>
    <row r="50" spans="1:14" x14ac:dyDescent="0.25">
      <c r="A50" s="40" t="s">
        <v>21</v>
      </c>
      <c r="B50" s="40"/>
      <c r="C50" s="34"/>
      <c r="D50" s="34"/>
      <c r="E50" s="34"/>
      <c r="F50" s="34"/>
      <c r="G50" s="34"/>
      <c r="H50" s="34"/>
      <c r="J50" s="28"/>
      <c r="L50" s="94"/>
      <c r="N50" s="28"/>
    </row>
    <row r="51" spans="1:14" x14ac:dyDescent="0.25">
      <c r="A51" s="40" t="s">
        <v>22</v>
      </c>
      <c r="B51" s="40"/>
      <c r="C51" s="34"/>
      <c r="D51" s="34"/>
      <c r="E51" s="34"/>
      <c r="F51" s="34"/>
      <c r="G51" s="34"/>
      <c r="H51" s="34"/>
      <c r="J51" s="28"/>
      <c r="L51" s="94"/>
      <c r="N51" s="28"/>
    </row>
    <row r="52" spans="1:14" x14ac:dyDescent="0.25">
      <c r="A52" s="40" t="s">
        <v>23</v>
      </c>
      <c r="B52" s="40"/>
      <c r="C52" s="34"/>
      <c r="D52" s="34"/>
      <c r="E52" s="34"/>
      <c r="F52" s="34"/>
      <c r="G52" s="34"/>
      <c r="H52" s="34"/>
      <c r="J52" s="28"/>
      <c r="L52" s="94"/>
      <c r="N52" s="28"/>
    </row>
    <row r="54" spans="1:14" x14ac:dyDescent="0.25">
      <c r="J54" s="91"/>
      <c r="L54" s="92"/>
      <c r="N54" s="92"/>
    </row>
    <row r="55" spans="1:14" x14ac:dyDescent="0.25">
      <c r="A55" s="40" t="s">
        <v>92</v>
      </c>
      <c r="B55" s="34"/>
      <c r="C55" s="34"/>
      <c r="D55" s="34"/>
      <c r="E55" s="34"/>
      <c r="F55" s="34"/>
      <c r="G55" s="34"/>
      <c r="H55" s="34"/>
      <c r="J55" s="28"/>
      <c r="L55" s="29"/>
      <c r="N55" s="29"/>
    </row>
    <row r="56" spans="1:14" x14ac:dyDescent="0.25">
      <c r="A56" s="40" t="s">
        <v>93</v>
      </c>
      <c r="B56" s="34"/>
      <c r="C56" s="34"/>
      <c r="D56" s="34"/>
      <c r="E56" s="34"/>
      <c r="F56" s="34"/>
      <c r="G56" s="34"/>
      <c r="H56" s="34"/>
      <c r="J56" s="28"/>
      <c r="L56" s="29"/>
      <c r="N56" s="29"/>
    </row>
    <row r="57" spans="1:14" ht="15.75" thickBot="1" x14ac:dyDescent="0.3">
      <c r="A57" s="42" t="s">
        <v>54</v>
      </c>
      <c r="B57" s="44"/>
      <c r="C57" s="44"/>
      <c r="D57" s="44"/>
      <c r="E57" s="44"/>
      <c r="F57" s="44"/>
      <c r="G57" s="44"/>
      <c r="H57" s="44"/>
    </row>
    <row r="58" spans="1:14" ht="15.75" thickTop="1" x14ac:dyDescent="0.25"/>
  </sheetData>
  <mergeCells count="2">
    <mergeCell ref="J1:N1"/>
    <mergeCell ref="J2:N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0AD29-020F-48CB-B345-585572D723E9}">
  <sheetPr codeName="Sheet7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Barunga West</v>
      </c>
      <c r="T1" s="103"/>
      <c r="U1" s="103"/>
      <c r="V1" s="103"/>
      <c r="W1" s="103"/>
      <c r="X1" s="103"/>
      <c r="Y1" s="104" t="str">
        <f>Y3</f>
        <v>10.7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119</v>
      </c>
      <c r="Y3" s="109" t="s">
        <v>210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10.7 Barunga West,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1275</v>
      </c>
      <c r="W4" s="112">
        <v>1153</v>
      </c>
      <c r="X4" s="112">
        <v>1290</v>
      </c>
      <c r="Y4" s="112">
        <v>1527</v>
      </c>
      <c r="Z4" s="112">
        <v>1457</v>
      </c>
      <c r="AB4" s="113" t="str">
        <f>TEXT(Z4,"###,###")</f>
        <v>1,457</v>
      </c>
      <c r="AD4" s="114">
        <f>Z4/Y4-1</f>
        <v>-4.5841519318925994E-2</v>
      </c>
      <c r="AF4" s="114">
        <f>Z4/V4-1</f>
        <v>0.14274509803921576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672</v>
      </c>
      <c r="W5" s="112">
        <v>589</v>
      </c>
      <c r="X5" s="112">
        <v>662</v>
      </c>
      <c r="Y5" s="112">
        <v>791</v>
      </c>
      <c r="Z5" s="112">
        <v>731</v>
      </c>
      <c r="AB5" s="113" t="str">
        <f>TEXT(Z5,"###,###")</f>
        <v>731</v>
      </c>
      <c r="AD5" s="114">
        <f t="shared" ref="AD5:AD9" si="0">Z5/Y5-1</f>
        <v>-7.5853350189633351E-2</v>
      </c>
      <c r="AF5" s="114">
        <f t="shared" ref="AF5:AF9" si="1">Z5/V5-1</f>
        <v>8.7797619047619069E-2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600</v>
      </c>
      <c r="W6" s="112">
        <v>562</v>
      </c>
      <c r="X6" s="112">
        <v>628</v>
      </c>
      <c r="Y6" s="112">
        <v>737</v>
      </c>
      <c r="Z6" s="112">
        <v>722</v>
      </c>
      <c r="AB6" s="113" t="str">
        <f>TEXT(Z6,"###,###")</f>
        <v>722</v>
      </c>
      <c r="AD6" s="114">
        <f t="shared" si="0"/>
        <v>-2.0352781546811416E-2</v>
      </c>
      <c r="AF6" s="114">
        <f t="shared" si="1"/>
        <v>0.20333333333333337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921</v>
      </c>
      <c r="W7" s="112">
        <v>870</v>
      </c>
      <c r="X7" s="112">
        <v>936</v>
      </c>
      <c r="Y7" s="112">
        <v>1088</v>
      </c>
      <c r="Z7" s="112">
        <v>1046</v>
      </c>
      <c r="AB7" s="113" t="str">
        <f>TEXT(Z7,"###,###")</f>
        <v>1,046</v>
      </c>
      <c r="AD7" s="114">
        <f t="shared" si="0"/>
        <v>-3.8602941176470562E-2</v>
      </c>
      <c r="AF7" s="114">
        <f t="shared" si="1"/>
        <v>0.1357220412595006</v>
      </c>
    </row>
    <row r="8" spans="1:32" ht="17.25" customHeight="1" x14ac:dyDescent="0.25">
      <c r="A8" s="66" t="s">
        <v>13</v>
      </c>
      <c r="B8" s="67"/>
      <c r="C8" s="31"/>
      <c r="D8" s="68" t="str">
        <f>AB4</f>
        <v>1,457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1,046</v>
      </c>
      <c r="P8" s="69"/>
      <c r="S8" s="111" t="s">
        <v>87</v>
      </c>
      <c r="T8" s="112"/>
      <c r="U8" s="112"/>
      <c r="V8" s="112">
        <v>30296</v>
      </c>
      <c r="W8" s="112">
        <v>32322.21</v>
      </c>
      <c r="X8" s="112">
        <v>33261.5</v>
      </c>
      <c r="Y8" s="112">
        <v>35774.35</v>
      </c>
      <c r="Z8" s="112">
        <v>33956</v>
      </c>
      <c r="AB8" s="113" t="str">
        <f>TEXT(Z8,"$###,###")</f>
        <v>$33,956</v>
      </c>
      <c r="AD8" s="114">
        <f t="shared" si="0"/>
        <v>-5.0828316936576079E-2</v>
      </c>
      <c r="AF8" s="114">
        <f t="shared" si="1"/>
        <v>0.12080802746237129</v>
      </c>
    </row>
    <row r="9" spans="1:32" x14ac:dyDescent="0.25">
      <c r="A9" s="32" t="s">
        <v>15</v>
      </c>
      <c r="B9" s="73"/>
      <c r="C9" s="74"/>
      <c r="D9" s="75">
        <f>AD104</f>
        <v>62.182566918325321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50.956022944550675</v>
      </c>
      <c r="P9" s="76" t="s">
        <v>88</v>
      </c>
      <c r="S9" s="111" t="s">
        <v>7</v>
      </c>
      <c r="T9" s="112"/>
      <c r="U9" s="112"/>
      <c r="V9" s="112">
        <v>52326703</v>
      </c>
      <c r="W9" s="112">
        <v>41032750</v>
      </c>
      <c r="X9" s="112">
        <v>56927987</v>
      </c>
      <c r="Y9" s="112">
        <v>55319630</v>
      </c>
      <c r="Z9" s="112">
        <v>51171246</v>
      </c>
      <c r="AB9" s="113" t="str">
        <f>TEXT(Z9/1000000,"$#,###.0")&amp;" mil"</f>
        <v>$51.2 mil</v>
      </c>
      <c r="AD9" s="114">
        <f t="shared" si="0"/>
        <v>-7.4989366342471886E-2</v>
      </c>
      <c r="AF9" s="114">
        <f t="shared" si="1"/>
        <v>-2.2081593789694764E-2</v>
      </c>
    </row>
    <row r="10" spans="1:32" x14ac:dyDescent="0.25">
      <c r="A10" s="32" t="s">
        <v>18</v>
      </c>
      <c r="B10" s="73"/>
      <c r="C10" s="74"/>
      <c r="D10" s="75">
        <f>AD105</f>
        <v>14.893617021276595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48.470363288718929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77.820267686424472</v>
      </c>
      <c r="P11" s="76" t="s">
        <v>88</v>
      </c>
      <c r="S11" s="111" t="s">
        <v>30</v>
      </c>
      <c r="T11" s="116"/>
      <c r="U11" s="116"/>
      <c r="V11" s="116">
        <v>951</v>
      </c>
      <c r="W11" s="116">
        <v>868</v>
      </c>
      <c r="X11" s="116">
        <v>954</v>
      </c>
      <c r="Y11" s="116">
        <v>1132</v>
      </c>
      <c r="Z11" s="116">
        <v>1094</v>
      </c>
    </row>
    <row r="12" spans="1:32" ht="28.5" customHeight="1" x14ac:dyDescent="0.25">
      <c r="A12" s="32" t="s">
        <v>20</v>
      </c>
      <c r="B12" s="74"/>
      <c r="C12" s="74"/>
      <c r="D12" s="75">
        <f>AD108</f>
        <v>17.844886753603294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34.416826003824092</v>
      </c>
      <c r="P12" s="76" t="s">
        <v>88</v>
      </c>
      <c r="S12" s="111" t="s">
        <v>31</v>
      </c>
      <c r="T12" s="116"/>
      <c r="U12" s="116"/>
      <c r="V12" s="116">
        <v>326</v>
      </c>
      <c r="W12" s="116">
        <v>280</v>
      </c>
      <c r="X12" s="116">
        <v>336</v>
      </c>
      <c r="Y12" s="116">
        <v>391</v>
      </c>
      <c r="Z12" s="116">
        <v>361</v>
      </c>
    </row>
    <row r="13" spans="1:32" ht="15" customHeight="1" x14ac:dyDescent="0.25">
      <c r="A13" s="32" t="s">
        <v>21</v>
      </c>
      <c r="B13" s="74"/>
      <c r="C13" s="74"/>
      <c r="D13" s="75">
        <f>AD109</f>
        <v>14.824982841455045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47.1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17.158544955387782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13.218390804597702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27.110501029512697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86.781609195402297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141</v>
      </c>
      <c r="Z15" s="116">
        <v>143</v>
      </c>
      <c r="AB15" s="121">
        <f t="shared" ref="AB15:AB34" si="2">IF(Z15="np",0,Z15/$Z$34)</f>
        <v>9.8079561042524008E-2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17</v>
      </c>
      <c r="Z16" s="116">
        <v>14</v>
      </c>
      <c r="AB16" s="121">
        <f t="shared" si="2"/>
        <v>9.6021947873799734E-3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70</v>
      </c>
      <c r="Z17" s="116">
        <v>64</v>
      </c>
      <c r="AB17" s="121">
        <f t="shared" si="2"/>
        <v>4.38957475994513E-2</v>
      </c>
    </row>
    <row r="18" spans="1:28" x14ac:dyDescent="0.25">
      <c r="A18" s="65" t="str">
        <f>$S$1&amp;" ("&amp;$V$2&amp;" to "&amp;$Z$2&amp;")"</f>
        <v>Barunga West (2014-15 to 2018-19)</v>
      </c>
      <c r="B18" s="65"/>
      <c r="C18" s="65"/>
      <c r="D18" s="65"/>
      <c r="E18" s="65"/>
      <c r="F18" s="65"/>
      <c r="G18" s="65" t="str">
        <f>$S$1&amp;" ("&amp;$V$2&amp;" to "&amp;$Z$2&amp;")"</f>
        <v>Barunga West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10</v>
      </c>
      <c r="Z18" s="116">
        <v>14</v>
      </c>
      <c r="AB18" s="121">
        <f t="shared" si="2"/>
        <v>9.6021947873799734E-3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76</v>
      </c>
      <c r="Z19" s="116">
        <v>65</v>
      </c>
      <c r="AB19" s="121">
        <f t="shared" si="2"/>
        <v>4.4581618655692733E-2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33</v>
      </c>
      <c r="Z20" s="116">
        <v>33</v>
      </c>
      <c r="AB20" s="121">
        <f t="shared" si="2"/>
        <v>2.2633744855967079E-2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94</v>
      </c>
      <c r="Z21" s="116">
        <v>76</v>
      </c>
      <c r="AB21" s="121">
        <f t="shared" si="2"/>
        <v>5.2126200274348423E-2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87</v>
      </c>
      <c r="Z22" s="116">
        <v>78</v>
      </c>
      <c r="AB22" s="121">
        <f t="shared" si="2"/>
        <v>5.3497942386831275E-2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87</v>
      </c>
      <c r="Z23" s="116">
        <v>87</v>
      </c>
      <c r="AB23" s="121">
        <f t="shared" si="2"/>
        <v>5.9670781893004114E-2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4</v>
      </c>
      <c r="Z24" s="116">
        <v>7</v>
      </c>
      <c r="AB24" s="121">
        <f t="shared" si="2"/>
        <v>4.8010973936899867E-3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29</v>
      </c>
      <c r="Z25" s="116">
        <v>29</v>
      </c>
      <c r="AB25" s="121">
        <f t="shared" si="2"/>
        <v>1.9890260631001373E-2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25</v>
      </c>
      <c r="Z26" s="116">
        <v>29</v>
      </c>
      <c r="AB26" s="121">
        <f t="shared" si="2"/>
        <v>1.9890260631001373E-2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40</v>
      </c>
      <c r="Z27" s="116">
        <v>49</v>
      </c>
      <c r="AB27" s="121">
        <f t="shared" si="2"/>
        <v>3.3607681755829906E-2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100</v>
      </c>
      <c r="Z28" s="116">
        <v>88</v>
      </c>
      <c r="AB28" s="121">
        <f t="shared" si="2"/>
        <v>6.035665294924554E-2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55</v>
      </c>
      <c r="Z29" s="116">
        <v>66</v>
      </c>
      <c r="AB29" s="121">
        <f t="shared" si="2"/>
        <v>4.5267489711934158E-2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111</v>
      </c>
      <c r="Z30" s="116">
        <v>100</v>
      </c>
      <c r="AB30" s="121">
        <f t="shared" si="2"/>
        <v>6.8587105624142664E-2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198</v>
      </c>
      <c r="Z31" s="116">
        <v>207</v>
      </c>
      <c r="AB31" s="121">
        <f t="shared" si="2"/>
        <v>0.1419753086419753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11</v>
      </c>
      <c r="Z32" s="116">
        <v>13</v>
      </c>
      <c r="AB32" s="121">
        <f t="shared" si="2"/>
        <v>8.9163237311385458E-3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45</v>
      </c>
      <c r="Z33" s="116">
        <v>44</v>
      </c>
      <c r="AB33" s="121">
        <f t="shared" si="2"/>
        <v>3.017832647462277E-2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1523</v>
      </c>
      <c r="Z34" s="124">
        <v>1458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906</v>
      </c>
      <c r="AB37" s="136">
        <f>Z37/Z40*100</f>
        <v>86.781609195402297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138</v>
      </c>
      <c r="AB38" s="136">
        <f>Z38/Z40*100</f>
        <v>13.218390804597702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1044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10</v>
      </c>
      <c r="X45" s="116">
        <v>16</v>
      </c>
      <c r="Y45" s="116">
        <v>18</v>
      </c>
      <c r="Z45" s="116">
        <v>18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33</v>
      </c>
      <c r="X46" s="116">
        <v>47</v>
      </c>
      <c r="Y46" s="116">
        <v>54</v>
      </c>
      <c r="Z46" s="116">
        <v>55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54</v>
      </c>
      <c r="X47" s="116">
        <v>56</v>
      </c>
      <c r="Y47" s="116">
        <v>62</v>
      </c>
      <c r="Z47" s="116">
        <v>56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52</v>
      </c>
      <c r="X48" s="116">
        <v>53</v>
      </c>
      <c r="Y48" s="116">
        <v>57</v>
      </c>
      <c r="Z48" s="116">
        <v>67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Barunga West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42</v>
      </c>
      <c r="X49" s="116">
        <v>66</v>
      </c>
      <c r="Y49" s="116">
        <v>70</v>
      </c>
      <c r="Z49" s="116">
        <v>41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33</v>
      </c>
      <c r="X50" s="116">
        <v>38</v>
      </c>
      <c r="Y50" s="116">
        <v>52</v>
      </c>
      <c r="Z50" s="116">
        <v>48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50</v>
      </c>
      <c r="X51" s="116">
        <v>52</v>
      </c>
      <c r="Y51" s="116">
        <v>53</v>
      </c>
      <c r="Z51" s="116">
        <v>44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53</v>
      </c>
      <c r="X52" s="116">
        <v>57</v>
      </c>
      <c r="Y52" s="116">
        <v>74</v>
      </c>
      <c r="Z52" s="116">
        <v>64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67</v>
      </c>
      <c r="X53" s="116">
        <v>73</v>
      </c>
      <c r="Y53" s="116">
        <v>82</v>
      </c>
      <c r="Z53" s="116">
        <v>83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79</v>
      </c>
      <c r="X54" s="116">
        <v>90</v>
      </c>
      <c r="Y54" s="116">
        <v>123</v>
      </c>
      <c r="Z54" s="116">
        <v>103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47</v>
      </c>
      <c r="X55" s="116">
        <v>60</v>
      </c>
      <c r="Y55" s="116">
        <v>68</v>
      </c>
      <c r="Z55" s="116">
        <v>81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34</v>
      </c>
      <c r="X56" s="116">
        <v>30</v>
      </c>
      <c r="Y56" s="116">
        <v>40</v>
      </c>
      <c r="Z56" s="116">
        <v>48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13</v>
      </c>
      <c r="X57" s="116">
        <v>10</v>
      </c>
      <c r="Y57" s="116">
        <v>21</v>
      </c>
      <c r="Z57" s="116">
        <v>15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3</v>
      </c>
      <c r="Y58" s="116">
        <v>0</v>
      </c>
      <c r="Z58" s="116">
        <v>7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8</v>
      </c>
      <c r="X59" s="116">
        <v>9</v>
      </c>
      <c r="Y59" s="116">
        <v>7</v>
      </c>
      <c r="Z59" s="116">
        <v>7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4</v>
      </c>
      <c r="X60" s="116">
        <v>6</v>
      </c>
      <c r="Y60" s="116">
        <v>5</v>
      </c>
      <c r="Z60" s="116">
        <v>4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593</v>
      </c>
      <c r="X61" s="116">
        <v>662</v>
      </c>
      <c r="Y61" s="116">
        <v>787</v>
      </c>
      <c r="Z61" s="116">
        <v>734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Barunga West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9</v>
      </c>
      <c r="X64" s="116">
        <v>5</v>
      </c>
      <c r="Y64" s="116">
        <v>14</v>
      </c>
      <c r="Z64" s="116">
        <v>11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35</v>
      </c>
      <c r="X65" s="116">
        <v>42</v>
      </c>
      <c r="Y65" s="116">
        <v>54</v>
      </c>
      <c r="Z65" s="116">
        <v>57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28</v>
      </c>
      <c r="X66" s="116">
        <v>44</v>
      </c>
      <c r="Y66" s="116">
        <v>59</v>
      </c>
      <c r="Z66" s="116">
        <v>58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39</v>
      </c>
      <c r="X67" s="116">
        <v>35</v>
      </c>
      <c r="Y67" s="116">
        <v>46</v>
      </c>
      <c r="Z67" s="116">
        <v>27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36</v>
      </c>
      <c r="X68" s="116">
        <v>52</v>
      </c>
      <c r="Y68" s="116">
        <v>33</v>
      </c>
      <c r="Z68" s="116">
        <v>44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31</v>
      </c>
      <c r="X69" s="116">
        <v>36</v>
      </c>
      <c r="Y69" s="116">
        <v>43</v>
      </c>
      <c r="Z69" s="116">
        <v>47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52</v>
      </c>
      <c r="X70" s="116">
        <v>47</v>
      </c>
      <c r="Y70" s="116">
        <v>52</v>
      </c>
      <c r="Z70" s="116">
        <v>49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54</v>
      </c>
      <c r="X71" s="116">
        <v>70</v>
      </c>
      <c r="Y71" s="116">
        <v>80</v>
      </c>
      <c r="Z71" s="116">
        <v>84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84</v>
      </c>
      <c r="X72" s="116">
        <v>81</v>
      </c>
      <c r="Y72" s="116">
        <v>96</v>
      </c>
      <c r="Z72" s="116">
        <v>95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82</v>
      </c>
      <c r="X73" s="116">
        <v>105</v>
      </c>
      <c r="Y73" s="116">
        <v>119</v>
      </c>
      <c r="Z73" s="116">
        <v>100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53</v>
      </c>
      <c r="X74" s="116">
        <v>47</v>
      </c>
      <c r="Y74" s="116">
        <v>61</v>
      </c>
      <c r="Z74" s="116">
        <v>69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25</v>
      </c>
      <c r="X75" s="116">
        <v>26</v>
      </c>
      <c r="Y75" s="116">
        <v>28</v>
      </c>
      <c r="Z75" s="116">
        <v>37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14</v>
      </c>
      <c r="X76" s="116">
        <v>16</v>
      </c>
      <c r="Y76" s="116">
        <v>18</v>
      </c>
      <c r="Z76" s="116">
        <v>20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16</v>
      </c>
      <c r="X77" s="116">
        <v>10</v>
      </c>
      <c r="Y77" s="116">
        <v>2</v>
      </c>
      <c r="Z77" s="116">
        <v>7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6</v>
      </c>
      <c r="X78" s="116">
        <v>0</v>
      </c>
      <c r="Y78" s="116">
        <v>11</v>
      </c>
      <c r="Z78" s="116">
        <v>11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8</v>
      </c>
      <c r="X79" s="116">
        <v>3</v>
      </c>
      <c r="Y79" s="116">
        <v>9</v>
      </c>
      <c r="Z79" s="116">
        <v>8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560</v>
      </c>
      <c r="X80" s="116">
        <v>628</v>
      </c>
      <c r="Y80" s="116">
        <v>734</v>
      </c>
      <c r="Z80" s="116">
        <v>726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Barunga West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38</v>
      </c>
      <c r="X83" s="116">
        <v>37</v>
      </c>
      <c r="Y83" s="116">
        <v>41</v>
      </c>
      <c r="Z83" s="116">
        <v>37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29</v>
      </c>
      <c r="X84" s="116">
        <v>28</v>
      </c>
      <c r="Y84" s="116">
        <v>30</v>
      </c>
      <c r="Z84" s="116">
        <v>30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1,457</v>
      </c>
      <c r="D85" s="98">
        <f t="shared" ref="D85:D90" si="4">AD4</f>
        <v>-4.5841519318925994E-2</v>
      </c>
      <c r="E85" s="99">
        <f t="shared" ref="E85:E90" si="5">AD4</f>
        <v>-4.5841519318925994E-2</v>
      </c>
      <c r="F85" s="98">
        <f t="shared" ref="F85:F90" si="6">AF4</f>
        <v>0.14274509803921576</v>
      </c>
      <c r="G85" s="99">
        <f t="shared" ref="G85:G90" si="7">AF4</f>
        <v>0.14274509803921576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57</v>
      </c>
      <c r="X85" s="116">
        <v>62</v>
      </c>
      <c r="Y85" s="116">
        <v>78</v>
      </c>
      <c r="Z85" s="116">
        <v>72</v>
      </c>
    </row>
    <row r="86" spans="1:30" ht="15" customHeight="1" x14ac:dyDescent="0.25">
      <c r="A86" s="100" t="s">
        <v>4</v>
      </c>
      <c r="B86" s="51"/>
      <c r="C86" s="101" t="str">
        <f t="shared" si="3"/>
        <v>731</v>
      </c>
      <c r="D86" s="98">
        <f t="shared" si="4"/>
        <v>-7.5853350189633351E-2</v>
      </c>
      <c r="E86" s="99">
        <f t="shared" si="5"/>
        <v>-7.5853350189633351E-2</v>
      </c>
      <c r="F86" s="98">
        <f t="shared" si="6"/>
        <v>8.7797619047619069E-2</v>
      </c>
      <c r="G86" s="99">
        <f t="shared" si="7"/>
        <v>8.7797619047619069E-2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10</v>
      </c>
      <c r="X86" s="116">
        <v>14</v>
      </c>
      <c r="Y86" s="116">
        <v>20</v>
      </c>
      <c r="Z86" s="116">
        <v>17</v>
      </c>
    </row>
    <row r="87" spans="1:30" ht="15" customHeight="1" x14ac:dyDescent="0.25">
      <c r="A87" s="100" t="s">
        <v>5</v>
      </c>
      <c r="B87" s="51"/>
      <c r="C87" s="101" t="str">
        <f t="shared" si="3"/>
        <v>722</v>
      </c>
      <c r="D87" s="98">
        <f t="shared" si="4"/>
        <v>-2.0352781546811416E-2</v>
      </c>
      <c r="E87" s="99">
        <f t="shared" si="5"/>
        <v>-2.0352781546811416E-2</v>
      </c>
      <c r="F87" s="98">
        <f t="shared" si="6"/>
        <v>0.20333333333333337</v>
      </c>
      <c r="G87" s="99">
        <f t="shared" si="7"/>
        <v>0.20333333333333337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8</v>
      </c>
      <c r="X87" s="116">
        <v>6</v>
      </c>
      <c r="Y87" s="116">
        <v>8</v>
      </c>
      <c r="Z87" s="116">
        <v>9</v>
      </c>
    </row>
    <row r="88" spans="1:30" ht="15" customHeight="1" x14ac:dyDescent="0.25">
      <c r="A88" s="51" t="s">
        <v>6</v>
      </c>
      <c r="B88" s="51"/>
      <c r="C88" s="101" t="str">
        <f t="shared" si="3"/>
        <v>1,046</v>
      </c>
      <c r="D88" s="98">
        <f t="shared" si="4"/>
        <v>-3.8602941176470562E-2</v>
      </c>
      <c r="E88" s="99">
        <f t="shared" si="5"/>
        <v>-3.8602941176470562E-2</v>
      </c>
      <c r="F88" s="98">
        <f t="shared" si="6"/>
        <v>0.1357220412595006</v>
      </c>
      <c r="G88" s="99">
        <f t="shared" si="7"/>
        <v>0.1357220412595006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12</v>
      </c>
      <c r="X88" s="116">
        <v>16</v>
      </c>
      <c r="Y88" s="116">
        <v>14</v>
      </c>
      <c r="Z88" s="116">
        <v>9</v>
      </c>
    </row>
    <row r="89" spans="1:30" ht="15" customHeight="1" x14ac:dyDescent="0.25">
      <c r="A89" s="51" t="s">
        <v>102</v>
      </c>
      <c r="B89" s="51"/>
      <c r="C89" s="101" t="str">
        <f t="shared" si="3"/>
        <v>$33,956</v>
      </c>
      <c r="D89" s="98">
        <f t="shared" si="4"/>
        <v>-5.0828316936576079E-2</v>
      </c>
      <c r="E89" s="99">
        <f t="shared" si="5"/>
        <v>-5.0828316936576079E-2</v>
      </c>
      <c r="F89" s="98">
        <f t="shared" si="6"/>
        <v>0.12080802746237129</v>
      </c>
      <c r="G89" s="99">
        <f t="shared" si="7"/>
        <v>0.12080802746237129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49</v>
      </c>
      <c r="X89" s="116">
        <v>53</v>
      </c>
      <c r="Y89" s="116">
        <v>73</v>
      </c>
      <c r="Z89" s="116">
        <v>66</v>
      </c>
    </row>
    <row r="90" spans="1:30" ht="15" customHeight="1" x14ac:dyDescent="0.25">
      <c r="A90" s="51" t="s">
        <v>7</v>
      </c>
      <c r="B90" s="51"/>
      <c r="C90" s="101" t="str">
        <f t="shared" si="3"/>
        <v>$51.2 mil</v>
      </c>
      <c r="D90" s="98">
        <f t="shared" si="4"/>
        <v>-7.4989366342471886E-2</v>
      </c>
      <c r="E90" s="99">
        <f t="shared" si="5"/>
        <v>-7.4989366342471886E-2</v>
      </c>
      <c r="F90" s="98">
        <f t="shared" si="6"/>
        <v>-2.2081593789694764E-2</v>
      </c>
      <c r="G90" s="99">
        <f t="shared" si="7"/>
        <v>-2.2081593789694764E-2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80</v>
      </c>
      <c r="X90" s="116">
        <v>89</v>
      </c>
      <c r="Y90" s="116">
        <v>102</v>
      </c>
      <c r="Z90" s="116">
        <v>104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445</v>
      </c>
      <c r="X91" s="116">
        <v>486</v>
      </c>
      <c r="Y91" s="116">
        <v>570</v>
      </c>
      <c r="Z91" s="116">
        <v>535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28</v>
      </c>
      <c r="X93" s="116">
        <v>32</v>
      </c>
      <c r="Y93" s="116">
        <v>40</v>
      </c>
      <c r="Z93" s="116">
        <v>43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61</v>
      </c>
      <c r="X94" s="116">
        <v>65</v>
      </c>
      <c r="Y94" s="116">
        <v>75</v>
      </c>
      <c r="Z94" s="116">
        <v>85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15</v>
      </c>
      <c r="X95" s="116">
        <v>17</v>
      </c>
      <c r="Y95" s="116">
        <v>18</v>
      </c>
      <c r="Z95" s="116">
        <v>16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64</v>
      </c>
      <c r="X96" s="116">
        <v>81</v>
      </c>
      <c r="Y96" s="116">
        <v>97</v>
      </c>
      <c r="Z96" s="116">
        <v>89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55</v>
      </c>
      <c r="X97" s="116">
        <v>58</v>
      </c>
      <c r="Y97" s="116">
        <v>64</v>
      </c>
      <c r="Z97" s="116">
        <v>63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35</v>
      </c>
      <c r="X98" s="116">
        <v>32</v>
      </c>
      <c r="Y98" s="116">
        <v>41</v>
      </c>
      <c r="Z98" s="116">
        <v>41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2</v>
      </c>
      <c r="X99" s="116">
        <v>0</v>
      </c>
      <c r="Y99" s="116">
        <v>0</v>
      </c>
      <c r="Z99" s="116">
        <v>3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38</v>
      </c>
      <c r="X100" s="116">
        <v>40</v>
      </c>
      <c r="Y100" s="116">
        <v>48</v>
      </c>
      <c r="Z100" s="116">
        <v>49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429</v>
      </c>
      <c r="X101" s="116">
        <v>450</v>
      </c>
      <c r="Y101" s="116">
        <v>524</v>
      </c>
      <c r="Z101" s="116">
        <v>513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718</v>
      </c>
      <c r="X104" s="116">
        <v>817</v>
      </c>
      <c r="Y104" s="116">
        <v>950</v>
      </c>
      <c r="Z104" s="116">
        <v>906</v>
      </c>
      <c r="AB104" s="113" t="str">
        <f>TEXT(Z104,"###,###")</f>
        <v>906</v>
      </c>
      <c r="AD104" s="134">
        <f>Z104/($Z$4)*100</f>
        <v>62.182566918325321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171</v>
      </c>
      <c r="X105" s="116">
        <v>172</v>
      </c>
      <c r="Y105" s="116">
        <v>210</v>
      </c>
      <c r="Z105" s="116">
        <v>217</v>
      </c>
      <c r="AB105" s="113" t="str">
        <f>TEXT(Z105,"###,###")</f>
        <v>217</v>
      </c>
      <c r="AD105" s="134">
        <f>Z105/($Z$4)*100</f>
        <v>14.893617021276595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889</v>
      </c>
      <c r="X106" s="124">
        <v>989</v>
      </c>
      <c r="Y106" s="124">
        <v>1160</v>
      </c>
      <c r="Z106" s="124">
        <v>1123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205</v>
      </c>
      <c r="X108" s="116">
        <v>251</v>
      </c>
      <c r="Y108" s="116">
        <v>298</v>
      </c>
      <c r="Z108" s="116">
        <v>260</v>
      </c>
      <c r="AB108" s="113" t="str">
        <f>TEXT(Z108,"###,###")</f>
        <v>260</v>
      </c>
      <c r="AD108" s="134">
        <f>Z108/($Z$4)*100</f>
        <v>17.844886753603294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196</v>
      </c>
      <c r="X109" s="116">
        <v>204</v>
      </c>
      <c r="Y109" s="116">
        <v>251</v>
      </c>
      <c r="Z109" s="116">
        <v>216</v>
      </c>
      <c r="AB109" s="113" t="str">
        <f>TEXT(Z109,"###,###")</f>
        <v>216</v>
      </c>
      <c r="AD109" s="134">
        <f>Z109/($Z$4)*100</f>
        <v>14.824982841455045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150</v>
      </c>
      <c r="X110" s="116">
        <v>211</v>
      </c>
      <c r="Y110" s="116">
        <v>232</v>
      </c>
      <c r="Z110" s="116">
        <v>250</v>
      </c>
      <c r="AB110" s="113" t="str">
        <f>TEXT(Z110,"###,###")</f>
        <v>250</v>
      </c>
      <c r="AD110" s="134">
        <f>Z110/($Z$4)*100</f>
        <v>17.158544955387782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329</v>
      </c>
      <c r="X111" s="116">
        <v>323</v>
      </c>
      <c r="Y111" s="116">
        <v>374</v>
      </c>
      <c r="Z111" s="116">
        <v>395</v>
      </c>
      <c r="AB111" s="113" t="str">
        <f>TEXT(Z111,"###,###")</f>
        <v>395</v>
      </c>
      <c r="AD111" s="134">
        <f>Z111/($Z$4)*100</f>
        <v>27.110501029512697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1154</v>
      </c>
      <c r="X112" s="116">
        <v>1290</v>
      </c>
      <c r="Y112" s="116">
        <v>1525</v>
      </c>
      <c r="Z112" s="116">
        <v>1458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50.46</v>
      </c>
      <c r="W118" s="135">
        <v>44.8</v>
      </c>
      <c r="X118" s="135">
        <v>45.92</v>
      </c>
      <c r="Y118" s="135">
        <v>46.64</v>
      </c>
      <c r="Z118" s="135">
        <v>47.12</v>
      </c>
      <c r="AB118" s="113" t="str">
        <f>TEXT(Z118,"##.0")</f>
        <v>47.1</v>
      </c>
    </row>
    <row r="120" spans="19:32" x14ac:dyDescent="0.25">
      <c r="S120" s="105" t="s">
        <v>104</v>
      </c>
      <c r="T120" s="116"/>
      <c r="U120" s="116"/>
      <c r="V120" s="116">
        <v>602</v>
      </c>
      <c r="W120" s="116">
        <v>592</v>
      </c>
      <c r="X120" s="116">
        <v>600</v>
      </c>
      <c r="Y120" s="116">
        <v>698</v>
      </c>
      <c r="Z120" s="116">
        <v>682</v>
      </c>
      <c r="AB120" s="113" t="str">
        <f>TEXT(Z120,"###,###")</f>
        <v>682</v>
      </c>
    </row>
    <row r="121" spans="19:32" x14ac:dyDescent="0.25">
      <c r="S121" s="105" t="s">
        <v>105</v>
      </c>
      <c r="T121" s="116"/>
      <c r="U121" s="116"/>
      <c r="V121" s="116">
        <v>208</v>
      </c>
      <c r="W121" s="116">
        <v>180</v>
      </c>
      <c r="X121" s="116">
        <v>215</v>
      </c>
      <c r="Y121" s="116">
        <v>239</v>
      </c>
      <c r="Z121" s="116">
        <v>228</v>
      </c>
      <c r="AB121" s="113" t="str">
        <f>TEXT(Z121,"###,###")</f>
        <v>228</v>
      </c>
    </row>
    <row r="122" spans="19:32" x14ac:dyDescent="0.25">
      <c r="S122" s="105" t="s">
        <v>106</v>
      </c>
      <c r="T122" s="116"/>
      <c r="U122" s="116"/>
      <c r="V122" s="116">
        <v>120</v>
      </c>
      <c r="W122" s="116">
        <v>107</v>
      </c>
      <c r="X122" s="116">
        <v>121</v>
      </c>
      <c r="Y122" s="116">
        <v>158</v>
      </c>
      <c r="Z122" s="116">
        <v>132</v>
      </c>
      <c r="AB122" s="113" t="str">
        <f>TEXT(Z122,"###,###")</f>
        <v>132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722</v>
      </c>
      <c r="W124" s="116">
        <v>699</v>
      </c>
      <c r="X124" s="116">
        <v>721</v>
      </c>
      <c r="Y124" s="116">
        <v>856</v>
      </c>
      <c r="Z124" s="116">
        <v>814</v>
      </c>
      <c r="AB124" s="113" t="str">
        <f>TEXT(Z124,"###,###")</f>
        <v>814</v>
      </c>
      <c r="AD124" s="131">
        <f>Z124/$Z$7*100</f>
        <v>77.820267686424472</v>
      </c>
    </row>
    <row r="125" spans="19:32" x14ac:dyDescent="0.25">
      <c r="S125" s="105" t="s">
        <v>108</v>
      </c>
      <c r="T125" s="116"/>
      <c r="U125" s="116"/>
      <c r="V125" s="116">
        <v>328</v>
      </c>
      <c r="W125" s="116">
        <v>287</v>
      </c>
      <c r="X125" s="116">
        <v>336</v>
      </c>
      <c r="Y125" s="116">
        <v>397</v>
      </c>
      <c r="Z125" s="116">
        <v>360</v>
      </c>
      <c r="AB125" s="113" t="str">
        <f>TEXT(Z125,"###,###")</f>
        <v>360</v>
      </c>
      <c r="AD125" s="131">
        <f>Z125/$Z$7*100</f>
        <v>34.416826003824092</v>
      </c>
    </row>
    <row r="127" spans="19:32" x14ac:dyDescent="0.25">
      <c r="S127" s="105" t="s">
        <v>109</v>
      </c>
      <c r="T127" s="116"/>
      <c r="U127" s="116"/>
      <c r="V127" s="116">
        <v>482</v>
      </c>
      <c r="W127" s="116">
        <v>442</v>
      </c>
      <c r="X127" s="116">
        <v>486</v>
      </c>
      <c r="Y127" s="116">
        <v>566</v>
      </c>
      <c r="Z127" s="116">
        <v>533</v>
      </c>
      <c r="AB127" s="113" t="str">
        <f>TEXT(Z127,"###,###")</f>
        <v>533</v>
      </c>
      <c r="AD127" s="131">
        <f>Z127/$Z$7*100</f>
        <v>50.956022944550675</v>
      </c>
    </row>
    <row r="128" spans="19:32" x14ac:dyDescent="0.25">
      <c r="S128" s="105" t="s">
        <v>110</v>
      </c>
      <c r="T128" s="116"/>
      <c r="U128" s="116"/>
      <c r="V128" s="116">
        <v>439</v>
      </c>
      <c r="W128" s="116">
        <v>426</v>
      </c>
      <c r="X128" s="116">
        <v>450</v>
      </c>
      <c r="Y128" s="116">
        <v>523</v>
      </c>
      <c r="Z128" s="116">
        <v>507</v>
      </c>
      <c r="AB128" s="113" t="str">
        <f>TEXT(Z128,"###,###")</f>
        <v>507</v>
      </c>
      <c r="AD128" s="131">
        <f>Z128/$Z$7*100</f>
        <v>48.470363288718929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57C99D8-4ABD-43D1-B5D6-E6EB30103E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51014095-F9A7-4AC9-8212-751AF8D099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4C64411D-4EE4-4E96-81F0-2A8DC66F5B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3C8580CB-8A04-4268-973F-7FADD0823B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AAC69-73A0-4795-8E17-F5A29FA2D854}">
  <sheetPr codeName="Sheet7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710937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Berri and Barmera</v>
      </c>
      <c r="T1" s="103"/>
      <c r="U1" s="103"/>
      <c r="V1" s="103"/>
      <c r="W1" s="103"/>
      <c r="X1" s="103"/>
      <c r="Y1" s="104" t="str">
        <f>Y3</f>
        <v>10.8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1" t="str">
        <f>'State data for spotlight'!$C$3&amp;" Jobs in Australia Spotlights by LGA"</f>
        <v>South Australia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190</v>
      </c>
      <c r="Z2" s="107" t="s">
        <v>200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2" t="s">
        <v>266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120</v>
      </c>
      <c r="Y3" s="109" t="s">
        <v>211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10.8 Berri and Barmera, South Australia,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6322</v>
      </c>
      <c r="W4" s="112">
        <v>7341</v>
      </c>
      <c r="X4" s="112">
        <v>7529</v>
      </c>
      <c r="Y4" s="112">
        <v>8447</v>
      </c>
      <c r="Z4" s="112">
        <v>7932</v>
      </c>
      <c r="AB4" s="113" t="str">
        <f>TEXT(Z4,"###,###")</f>
        <v>7,932</v>
      </c>
      <c r="AD4" s="114">
        <f>Z4/Y4-1</f>
        <v>-6.0968391144785139E-2</v>
      </c>
      <c r="AF4" s="114">
        <f>Z4/V4-1</f>
        <v>0.25466624485922185</v>
      </c>
    </row>
    <row r="5" spans="1:32" ht="17.25" customHeight="1" x14ac:dyDescent="0.25">
      <c r="A5" s="63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3309</v>
      </c>
      <c r="W5" s="112">
        <v>3812</v>
      </c>
      <c r="X5" s="112">
        <v>3921</v>
      </c>
      <c r="Y5" s="112">
        <v>4460</v>
      </c>
      <c r="Z5" s="112">
        <v>4159</v>
      </c>
      <c r="AB5" s="113" t="str">
        <f>TEXT(Z5,"###,###")</f>
        <v>4,159</v>
      </c>
      <c r="AD5" s="114">
        <f t="shared" ref="AD5:AD9" si="0">Z5/Y5-1</f>
        <v>-6.7488789237668212E-2</v>
      </c>
      <c r="AF5" s="114">
        <f t="shared" ref="AF5:AF9" si="1">Z5/V5-1</f>
        <v>0.25687518887881544</v>
      </c>
    </row>
    <row r="6" spans="1:32" ht="16.5" customHeight="1" x14ac:dyDescent="0.25">
      <c r="A6" s="64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3013</v>
      </c>
      <c r="W6" s="112">
        <v>3526</v>
      </c>
      <c r="X6" s="112">
        <v>3608</v>
      </c>
      <c r="Y6" s="112">
        <v>3984</v>
      </c>
      <c r="Z6" s="112">
        <v>3777</v>
      </c>
      <c r="AB6" s="113" t="str">
        <f>TEXT(Z6,"###,###")</f>
        <v>3,777</v>
      </c>
      <c r="AD6" s="114">
        <f t="shared" si="0"/>
        <v>-5.1957831325301185E-2</v>
      </c>
      <c r="AF6" s="114">
        <f t="shared" si="1"/>
        <v>0.25356787255227342</v>
      </c>
    </row>
    <row r="7" spans="1:32" ht="16.5" customHeight="1" thickBot="1" x14ac:dyDescent="0.3">
      <c r="A7" s="65" t="str">
        <f>"QUICK STATS for "&amp;Z2&amp;" *"</f>
        <v>QUICK STATS for 2018-19 *</v>
      </c>
      <c r="B7" s="26"/>
      <c r="C7" s="26"/>
      <c r="D7" s="6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4415</v>
      </c>
      <c r="W7" s="112">
        <v>5054</v>
      </c>
      <c r="X7" s="112">
        <v>5221</v>
      </c>
      <c r="Y7" s="112">
        <v>5800</v>
      </c>
      <c r="Z7" s="112">
        <v>5509</v>
      </c>
      <c r="AB7" s="113" t="str">
        <f>TEXT(Z7,"###,###")</f>
        <v>5,509</v>
      </c>
      <c r="AD7" s="114">
        <f t="shared" si="0"/>
        <v>-5.0172413793103443E-2</v>
      </c>
      <c r="AF7" s="114">
        <f t="shared" si="1"/>
        <v>0.2477916194790486</v>
      </c>
    </row>
    <row r="8" spans="1:32" ht="17.25" customHeight="1" x14ac:dyDescent="0.25">
      <c r="A8" s="66" t="s">
        <v>13</v>
      </c>
      <c r="B8" s="67"/>
      <c r="C8" s="31"/>
      <c r="D8" s="68" t="str">
        <f>AB4</f>
        <v>7,932</v>
      </c>
      <c r="E8" s="69"/>
      <c r="F8" s="26"/>
      <c r="G8" s="66" t="s">
        <v>6</v>
      </c>
      <c r="H8" s="31"/>
      <c r="I8" s="67"/>
      <c r="J8" s="70"/>
      <c r="K8" s="67"/>
      <c r="L8" s="67"/>
      <c r="M8" s="71"/>
      <c r="N8" s="31"/>
      <c r="O8" s="72" t="str">
        <f>AB7</f>
        <v>5,509</v>
      </c>
      <c r="P8" s="69"/>
      <c r="S8" s="111" t="s">
        <v>87</v>
      </c>
      <c r="T8" s="112"/>
      <c r="U8" s="112"/>
      <c r="V8" s="112">
        <v>35943.230000000003</v>
      </c>
      <c r="W8" s="112">
        <v>36508.5</v>
      </c>
      <c r="X8" s="112">
        <v>37630</v>
      </c>
      <c r="Y8" s="112">
        <v>36991.99</v>
      </c>
      <c r="Z8" s="112">
        <v>38348.120000000003</v>
      </c>
      <c r="AB8" s="113" t="str">
        <f>TEXT(Z8,"$###,###")</f>
        <v>$38,348</v>
      </c>
      <c r="AD8" s="114">
        <f t="shared" si="0"/>
        <v>3.66600985780976E-2</v>
      </c>
      <c r="AF8" s="114">
        <f t="shared" si="1"/>
        <v>6.690801021499726E-2</v>
      </c>
    </row>
    <row r="9" spans="1:32" x14ac:dyDescent="0.25">
      <c r="A9" s="32" t="s">
        <v>15</v>
      </c>
      <c r="B9" s="73"/>
      <c r="C9" s="74"/>
      <c r="D9" s="75">
        <f>AD104</f>
        <v>70.511850731215333</v>
      </c>
      <c r="E9" s="76" t="s">
        <v>88</v>
      </c>
      <c r="F9" s="26"/>
      <c r="G9" s="77" t="s">
        <v>85</v>
      </c>
      <c r="H9" s="74"/>
      <c r="I9" s="73"/>
      <c r="J9" s="74"/>
      <c r="K9" s="73"/>
      <c r="L9" s="73"/>
      <c r="M9" s="78"/>
      <c r="N9" s="74"/>
      <c r="O9" s="75">
        <f>AD127</f>
        <v>53.131239789435469</v>
      </c>
      <c r="P9" s="76" t="s">
        <v>88</v>
      </c>
      <c r="S9" s="111" t="s">
        <v>7</v>
      </c>
      <c r="T9" s="112"/>
      <c r="U9" s="112"/>
      <c r="V9" s="112">
        <v>183423351</v>
      </c>
      <c r="W9" s="112">
        <v>217240411</v>
      </c>
      <c r="X9" s="112">
        <v>232041566</v>
      </c>
      <c r="Y9" s="112">
        <v>258107022</v>
      </c>
      <c r="Z9" s="112">
        <v>256497723</v>
      </c>
      <c r="AB9" s="113" t="str">
        <f>TEXT(Z9/1000000,"$#,###.0")&amp;" mil"</f>
        <v>$256.5 mil</v>
      </c>
      <c r="AD9" s="114">
        <f t="shared" si="0"/>
        <v>-6.2350066554950345E-3</v>
      </c>
      <c r="AF9" s="114">
        <f t="shared" si="1"/>
        <v>0.39839187105462925</v>
      </c>
    </row>
    <row r="10" spans="1:32" x14ac:dyDescent="0.25">
      <c r="A10" s="32" t="s">
        <v>18</v>
      </c>
      <c r="B10" s="73"/>
      <c r="C10" s="74"/>
      <c r="D10" s="75">
        <f>AD105</f>
        <v>16.780131114473022</v>
      </c>
      <c r="E10" s="76" t="s">
        <v>88</v>
      </c>
      <c r="F10" s="26"/>
      <c r="G10" s="77" t="s">
        <v>86</v>
      </c>
      <c r="H10" s="74"/>
      <c r="I10" s="73"/>
      <c r="J10" s="74"/>
      <c r="K10" s="73"/>
      <c r="L10" s="73"/>
      <c r="M10" s="78"/>
      <c r="N10" s="74"/>
      <c r="O10" s="75">
        <f>AD128</f>
        <v>46.868760210564531</v>
      </c>
      <c r="P10" s="76" t="s">
        <v>88</v>
      </c>
      <c r="S10" s="111"/>
    </row>
    <row r="11" spans="1:32" x14ac:dyDescent="0.25">
      <c r="A11" s="33" t="s">
        <v>19</v>
      </c>
      <c r="B11" s="73"/>
      <c r="C11" s="74"/>
      <c r="D11" s="79"/>
      <c r="E11" s="76"/>
      <c r="F11" s="26"/>
      <c r="G11" s="80" t="s">
        <v>89</v>
      </c>
      <c r="H11" s="81"/>
      <c r="I11" s="82"/>
      <c r="J11" s="82"/>
      <c r="K11" s="82"/>
      <c r="L11" s="82"/>
      <c r="M11" s="73"/>
      <c r="N11" s="74"/>
      <c r="O11" s="75">
        <f>AD124</f>
        <v>89.072426937738243</v>
      </c>
      <c r="P11" s="76" t="s">
        <v>88</v>
      </c>
      <c r="S11" s="111" t="s">
        <v>30</v>
      </c>
      <c r="T11" s="116"/>
      <c r="U11" s="116"/>
      <c r="V11" s="116">
        <v>5542</v>
      </c>
      <c r="W11" s="116">
        <v>6244</v>
      </c>
      <c r="X11" s="116">
        <v>6381</v>
      </c>
      <c r="Y11" s="116">
        <v>7145</v>
      </c>
      <c r="Z11" s="116">
        <v>6788</v>
      </c>
    </row>
    <row r="12" spans="1:32" ht="28.5" customHeight="1" x14ac:dyDescent="0.25">
      <c r="A12" s="32" t="s">
        <v>20</v>
      </c>
      <c r="B12" s="74"/>
      <c r="C12" s="74"/>
      <c r="D12" s="75">
        <f>AD108</f>
        <v>14.246091780131115</v>
      </c>
      <c r="E12" s="76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3"/>
      <c r="N12" s="74"/>
      <c r="O12" s="75">
        <f>AD125</f>
        <v>20.602650208749317</v>
      </c>
      <c r="P12" s="76" t="s">
        <v>88</v>
      </c>
      <c r="S12" s="111" t="s">
        <v>31</v>
      </c>
      <c r="T12" s="116"/>
      <c r="U12" s="116"/>
      <c r="V12" s="116">
        <v>777</v>
      </c>
      <c r="W12" s="116">
        <v>1091</v>
      </c>
      <c r="X12" s="116">
        <v>1148</v>
      </c>
      <c r="Y12" s="116">
        <v>1295</v>
      </c>
      <c r="Z12" s="116">
        <v>1138</v>
      </c>
    </row>
    <row r="13" spans="1:32" ht="15" customHeight="1" x14ac:dyDescent="0.25">
      <c r="A13" s="32" t="s">
        <v>21</v>
      </c>
      <c r="B13" s="74"/>
      <c r="C13" s="74"/>
      <c r="D13" s="75">
        <f>AD109</f>
        <v>14.573877962682804</v>
      </c>
      <c r="E13" s="76" t="s">
        <v>88</v>
      </c>
      <c r="F13" s="26"/>
      <c r="G13" s="80" t="s">
        <v>100</v>
      </c>
      <c r="H13" s="73"/>
      <c r="I13" s="73"/>
      <c r="J13" s="73"/>
      <c r="K13" s="79"/>
      <c r="L13" s="74"/>
      <c r="M13" s="73"/>
      <c r="N13" s="74"/>
      <c r="O13" s="79" t="str">
        <f>AB118</f>
        <v>43.1</v>
      </c>
      <c r="P13" s="76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4"/>
      <c r="C14" s="74"/>
      <c r="D14" s="75">
        <f>AD110</f>
        <v>24.281391830559759</v>
      </c>
      <c r="E14" s="76" t="s">
        <v>88</v>
      </c>
      <c r="F14" s="26"/>
      <c r="G14" s="35" t="s">
        <v>268</v>
      </c>
      <c r="H14" s="74"/>
      <c r="I14" s="74"/>
      <c r="J14" s="74"/>
      <c r="K14" s="84"/>
      <c r="L14" s="74"/>
      <c r="M14" s="74"/>
      <c r="N14" s="74"/>
      <c r="O14" s="75">
        <f>AB38</f>
        <v>17.368421052631579</v>
      </c>
      <c r="P14" s="76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5" t="s">
        <v>23</v>
      </c>
      <c r="B15" s="37"/>
      <c r="C15" s="37"/>
      <c r="D15" s="86">
        <f>AD111</f>
        <v>34.215834594049419</v>
      </c>
      <c r="E15" s="87" t="s">
        <v>88</v>
      </c>
      <c r="F15" s="26"/>
      <c r="G15" s="88" t="s">
        <v>269</v>
      </c>
      <c r="H15" s="37"/>
      <c r="I15" s="37"/>
      <c r="J15" s="37"/>
      <c r="K15" s="38"/>
      <c r="L15" s="37"/>
      <c r="M15" s="37"/>
      <c r="N15" s="37"/>
      <c r="O15" s="86">
        <f>AB37</f>
        <v>82.631578947368425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971</v>
      </c>
      <c r="Z15" s="116">
        <v>816</v>
      </c>
      <c r="AB15" s="121">
        <f t="shared" ref="AB15:AB34" si="2">IF(Z15="np",0,Z15/$Z$34)</f>
        <v>0.10290037831021438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33</v>
      </c>
      <c r="Z16" s="116">
        <v>25</v>
      </c>
      <c r="AB16" s="121">
        <f t="shared" si="2"/>
        <v>3.1525851197982345E-3</v>
      </c>
    </row>
    <row r="17" spans="1:28" x14ac:dyDescent="0.25">
      <c r="A17" s="65" t="s">
        <v>8</v>
      </c>
      <c r="B17" s="65"/>
      <c r="C17" s="65"/>
      <c r="D17" s="65"/>
      <c r="E17" s="65"/>
      <c r="F17" s="65"/>
      <c r="G17" s="65" t="s">
        <v>9</v>
      </c>
      <c r="H17" s="65"/>
      <c r="I17" s="65"/>
      <c r="J17" s="65"/>
      <c r="K17" s="65"/>
      <c r="L17" s="65"/>
      <c r="M17" s="65"/>
      <c r="N17" s="65"/>
      <c r="O17" s="65"/>
      <c r="P17" s="65"/>
      <c r="S17" s="119" t="s">
        <v>66</v>
      </c>
      <c r="T17" s="119"/>
      <c r="U17" s="120"/>
      <c r="V17" s="120"/>
      <c r="W17" s="120"/>
      <c r="X17" s="120"/>
      <c r="Y17" s="116">
        <v>1030</v>
      </c>
      <c r="Z17" s="116">
        <v>954</v>
      </c>
      <c r="AB17" s="121">
        <f t="shared" si="2"/>
        <v>0.12030264817150063</v>
      </c>
    </row>
    <row r="18" spans="1:28" x14ac:dyDescent="0.25">
      <c r="A18" s="65" t="str">
        <f>$S$1&amp;" ("&amp;$V$2&amp;" to "&amp;$Z$2&amp;")"</f>
        <v>Berri and Barmera (2014-15 to 2018-19)</v>
      </c>
      <c r="B18" s="65"/>
      <c r="C18" s="65"/>
      <c r="D18" s="65"/>
      <c r="E18" s="65"/>
      <c r="F18" s="65"/>
      <c r="G18" s="65" t="str">
        <f>$S$1&amp;" ("&amp;$V$2&amp;" to "&amp;$Z$2&amp;")"</f>
        <v>Berri and Barmera (2014-15 to 2018-19)</v>
      </c>
      <c r="H18" s="65"/>
      <c r="I18" s="65"/>
      <c r="J18" s="65"/>
      <c r="K18" s="65"/>
      <c r="L18" s="65"/>
      <c r="M18" s="65"/>
      <c r="N18" s="65"/>
      <c r="O18" s="65"/>
      <c r="P18" s="65"/>
      <c r="S18" s="119" t="s">
        <v>67</v>
      </c>
      <c r="T18" s="119"/>
      <c r="U18" s="120"/>
      <c r="V18" s="120"/>
      <c r="W18" s="120"/>
      <c r="X18" s="120"/>
      <c r="Y18" s="116">
        <v>81</v>
      </c>
      <c r="Z18" s="116">
        <v>84</v>
      </c>
      <c r="AB18" s="121">
        <f t="shared" si="2"/>
        <v>1.0592686002522068E-2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313</v>
      </c>
      <c r="Z19" s="116">
        <v>321</v>
      </c>
      <c r="AB19" s="121">
        <f t="shared" si="2"/>
        <v>4.0479192938209334E-2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233</v>
      </c>
      <c r="Z20" s="116">
        <v>196</v>
      </c>
      <c r="AB20" s="121">
        <f t="shared" si="2"/>
        <v>2.4716267339218161E-2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686</v>
      </c>
      <c r="Z21" s="116">
        <v>663</v>
      </c>
      <c r="AB21" s="121">
        <f t="shared" si="2"/>
        <v>8.3606557377049182E-2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554</v>
      </c>
      <c r="Z22" s="116">
        <v>553</v>
      </c>
      <c r="AB22" s="121">
        <f t="shared" si="2"/>
        <v>6.9735182849936947E-2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330</v>
      </c>
      <c r="Z23" s="116">
        <v>280</v>
      </c>
      <c r="AB23" s="121">
        <f t="shared" si="2"/>
        <v>3.530895334174023E-2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31</v>
      </c>
      <c r="Z24" s="116">
        <v>21</v>
      </c>
      <c r="AB24" s="121">
        <f t="shared" si="2"/>
        <v>2.648171500630517E-3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143</v>
      </c>
      <c r="Z25" s="116">
        <v>112</v>
      </c>
      <c r="AB25" s="121">
        <f t="shared" si="2"/>
        <v>1.4123581336696091E-2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68</v>
      </c>
      <c r="Z26" s="116">
        <v>79</v>
      </c>
      <c r="AB26" s="121">
        <f t="shared" si="2"/>
        <v>9.9621689785624207E-3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244</v>
      </c>
      <c r="Z27" s="116">
        <v>220</v>
      </c>
      <c r="AB27" s="121">
        <f t="shared" si="2"/>
        <v>2.7742749054224466E-2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577</v>
      </c>
      <c r="Z28" s="116">
        <v>649</v>
      </c>
      <c r="AB28" s="121">
        <f t="shared" si="2"/>
        <v>8.1841109709962168E-2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376</v>
      </c>
      <c r="Z29" s="116">
        <v>405</v>
      </c>
      <c r="AB29" s="121">
        <f t="shared" si="2"/>
        <v>5.1071878940731397E-2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519</v>
      </c>
      <c r="Z30" s="116">
        <v>530</v>
      </c>
      <c r="AB30" s="121">
        <f t="shared" si="2"/>
        <v>6.683480453972257E-2</v>
      </c>
    </row>
    <row r="31" spans="1:28" ht="15.75" customHeight="1" x14ac:dyDescent="0.25">
      <c r="A31" s="65" t="str">
        <f>"Distribution of employee jobs per industry "&amp;"("&amp;Z2&amp;") *"</f>
        <v>Distribution of employee jobs per industry (2018-19) *</v>
      </c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S31" s="119" t="s">
        <v>80</v>
      </c>
      <c r="T31" s="119"/>
      <c r="U31" s="120"/>
      <c r="V31" s="120"/>
      <c r="W31" s="120"/>
      <c r="X31" s="120"/>
      <c r="Y31" s="116">
        <v>933</v>
      </c>
      <c r="Z31" s="116">
        <v>989</v>
      </c>
      <c r="AB31" s="121">
        <f t="shared" si="2"/>
        <v>0.12471626733921816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39</v>
      </c>
      <c r="Z32" s="116">
        <v>40</v>
      </c>
      <c r="AB32" s="121">
        <f t="shared" si="2"/>
        <v>5.0441361916771753E-3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232</v>
      </c>
      <c r="Z33" s="116">
        <v>212</v>
      </c>
      <c r="AB33" s="121">
        <f t="shared" si="2"/>
        <v>2.6733921815889031E-2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8444</v>
      </c>
      <c r="Z34" s="124">
        <v>7930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4553</v>
      </c>
      <c r="AB37" s="136">
        <f>Z37/Z40*100</f>
        <v>82.631578947368425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957</v>
      </c>
      <c r="AB38" s="136">
        <f>Z38/Z40*100</f>
        <v>17.368421052631579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5510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9</v>
      </c>
      <c r="X44" s="116">
        <v>9</v>
      </c>
      <c r="Y44" s="116">
        <v>9</v>
      </c>
      <c r="Z44" s="116">
        <v>5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61</v>
      </c>
      <c r="X45" s="116">
        <v>58</v>
      </c>
      <c r="Y45" s="116">
        <v>79</v>
      </c>
      <c r="Z45" s="116">
        <v>85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269</v>
      </c>
      <c r="X46" s="116">
        <v>273</v>
      </c>
      <c r="Y46" s="116">
        <v>301</v>
      </c>
      <c r="Z46" s="116">
        <v>248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345</v>
      </c>
      <c r="X47" s="116">
        <v>315</v>
      </c>
      <c r="Y47" s="116">
        <v>430</v>
      </c>
      <c r="Z47" s="116">
        <v>398</v>
      </c>
    </row>
    <row r="48" spans="2:32" ht="16.5" customHeight="1" x14ac:dyDescent="0.2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S48" s="119" t="s">
        <v>41</v>
      </c>
      <c r="T48" s="119"/>
      <c r="U48" s="116"/>
      <c r="V48" s="116">
        <v>0</v>
      </c>
      <c r="W48" s="116">
        <v>508</v>
      </c>
      <c r="X48" s="116">
        <v>506</v>
      </c>
      <c r="Y48" s="116">
        <v>534</v>
      </c>
      <c r="Z48" s="116">
        <v>497</v>
      </c>
    </row>
    <row r="49" spans="1:26" ht="15" customHeight="1" x14ac:dyDescent="0.25">
      <c r="A49" s="65" t="str">
        <f>"Number of jobs by age and sex of job holders in "&amp;S1&amp;" ("&amp;Z2&amp;") *"</f>
        <v>Number of jobs by age and sex of job holders in Berri and Barmera (2018-19) *</v>
      </c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S49" s="119" t="s">
        <v>42</v>
      </c>
      <c r="T49" s="119"/>
      <c r="U49" s="116"/>
      <c r="V49" s="116">
        <v>0</v>
      </c>
      <c r="W49" s="116">
        <v>376</v>
      </c>
      <c r="X49" s="116">
        <v>358</v>
      </c>
      <c r="Y49" s="116">
        <v>349</v>
      </c>
      <c r="Z49" s="116">
        <v>354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279</v>
      </c>
      <c r="X50" s="116">
        <v>346</v>
      </c>
      <c r="Y50" s="116">
        <v>374</v>
      </c>
      <c r="Z50" s="116">
        <v>398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367</v>
      </c>
      <c r="X51" s="116">
        <v>352</v>
      </c>
      <c r="Y51" s="116">
        <v>368</v>
      </c>
      <c r="Z51" s="116">
        <v>335</v>
      </c>
    </row>
    <row r="52" spans="1:26" ht="15" customHeight="1" x14ac:dyDescent="0.25">
      <c r="A52" s="95"/>
      <c r="B52" s="95"/>
      <c r="C52" s="95"/>
      <c r="D52" s="96"/>
      <c r="E52" s="5"/>
      <c r="S52" s="119" t="s">
        <v>45</v>
      </c>
      <c r="T52" s="119"/>
      <c r="U52" s="116"/>
      <c r="V52" s="116">
        <v>0</v>
      </c>
      <c r="W52" s="116">
        <v>360</v>
      </c>
      <c r="X52" s="116">
        <v>386</v>
      </c>
      <c r="Y52" s="116">
        <v>446</v>
      </c>
      <c r="Z52" s="116">
        <v>393</v>
      </c>
    </row>
    <row r="53" spans="1:26" ht="15" customHeight="1" x14ac:dyDescent="0.25">
      <c r="A53" s="95"/>
      <c r="B53" s="95"/>
      <c r="C53" s="95"/>
      <c r="D53" s="96"/>
      <c r="E53" s="5"/>
      <c r="S53" s="119" t="s">
        <v>46</v>
      </c>
      <c r="T53" s="119"/>
      <c r="U53" s="116"/>
      <c r="V53" s="116">
        <v>0</v>
      </c>
      <c r="W53" s="116">
        <v>346</v>
      </c>
      <c r="X53" s="116">
        <v>346</v>
      </c>
      <c r="Y53" s="116">
        <v>359</v>
      </c>
      <c r="Z53" s="116">
        <v>349</v>
      </c>
    </row>
    <row r="54" spans="1:26" ht="15" customHeight="1" x14ac:dyDescent="0.25">
      <c r="A54" s="95"/>
      <c r="B54" s="95"/>
      <c r="C54" s="95"/>
      <c r="D54" s="96"/>
      <c r="E54" s="5"/>
      <c r="S54" s="119" t="s">
        <v>47</v>
      </c>
      <c r="T54" s="119"/>
      <c r="U54" s="116"/>
      <c r="V54" s="116">
        <v>0</v>
      </c>
      <c r="W54" s="116">
        <v>340</v>
      </c>
      <c r="X54" s="116">
        <v>346</v>
      </c>
      <c r="Y54" s="116">
        <v>460</v>
      </c>
      <c r="Z54" s="116">
        <v>417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323</v>
      </c>
      <c r="X55" s="116">
        <v>346</v>
      </c>
      <c r="Y55" s="116">
        <v>397</v>
      </c>
      <c r="Z55" s="116">
        <v>359</v>
      </c>
    </row>
    <row r="56" spans="1:26" ht="15" customHeight="1" x14ac:dyDescent="0.25">
      <c r="A56" s="2"/>
      <c r="B56" s="95"/>
      <c r="C56" s="95"/>
      <c r="D56" s="95"/>
      <c r="E56" s="95"/>
      <c r="S56" s="119" t="s">
        <v>49</v>
      </c>
      <c r="T56" s="119"/>
      <c r="U56" s="116"/>
      <c r="V56" s="116">
        <v>0</v>
      </c>
      <c r="W56" s="116">
        <v>133</v>
      </c>
      <c r="X56" s="116">
        <v>163</v>
      </c>
      <c r="Y56" s="116">
        <v>193</v>
      </c>
      <c r="Z56" s="116">
        <v>189</v>
      </c>
    </row>
    <row r="57" spans="1:26" ht="15" customHeight="1" x14ac:dyDescent="0.25">
      <c r="A57" s="95"/>
      <c r="B57" s="95"/>
      <c r="C57" s="95"/>
      <c r="D57" s="95"/>
      <c r="E57" s="95"/>
      <c r="S57" s="119" t="s">
        <v>50</v>
      </c>
      <c r="T57" s="119"/>
      <c r="U57" s="116"/>
      <c r="V57" s="116">
        <v>0</v>
      </c>
      <c r="W57" s="116">
        <v>58</v>
      </c>
      <c r="X57" s="116">
        <v>70</v>
      </c>
      <c r="Y57" s="116">
        <v>92</v>
      </c>
      <c r="Z57" s="116">
        <v>80</v>
      </c>
    </row>
    <row r="58" spans="1:26" ht="15" customHeight="1" x14ac:dyDescent="0.25">
      <c r="A58" s="95"/>
      <c r="B58" s="95"/>
      <c r="C58" s="95"/>
      <c r="D58" s="97"/>
      <c r="E58" s="5"/>
      <c r="S58" s="119" t="s">
        <v>51</v>
      </c>
      <c r="T58" s="119"/>
      <c r="U58" s="116"/>
      <c r="V58" s="116">
        <v>0</v>
      </c>
      <c r="W58" s="116">
        <v>22</v>
      </c>
      <c r="X58" s="116">
        <v>27</v>
      </c>
      <c r="Y58" s="116">
        <v>29</v>
      </c>
      <c r="Z58" s="116">
        <v>30</v>
      </c>
    </row>
    <row r="59" spans="1:26" ht="15" customHeight="1" x14ac:dyDescent="0.25">
      <c r="A59" s="95"/>
      <c r="B59" s="95"/>
      <c r="C59" s="95"/>
      <c r="D59" s="97"/>
      <c r="E59" s="5"/>
      <c r="S59" s="119" t="s">
        <v>52</v>
      </c>
      <c r="T59" s="119"/>
      <c r="U59" s="116"/>
      <c r="V59" s="116">
        <v>0</v>
      </c>
      <c r="W59" s="116">
        <v>11</v>
      </c>
      <c r="X59" s="116">
        <v>12</v>
      </c>
      <c r="Y59" s="116">
        <v>21</v>
      </c>
      <c r="Z59" s="116">
        <v>6</v>
      </c>
    </row>
    <row r="60" spans="1:26" ht="15" customHeight="1" x14ac:dyDescent="0.25">
      <c r="A60" s="95"/>
      <c r="B60" s="95"/>
      <c r="C60" s="95"/>
      <c r="D60" s="97"/>
      <c r="E60" s="5"/>
      <c r="S60" s="119" t="s">
        <v>53</v>
      </c>
      <c r="T60" s="119"/>
      <c r="U60" s="116"/>
      <c r="V60" s="116">
        <v>0</v>
      </c>
      <c r="W60" s="116">
        <v>10</v>
      </c>
      <c r="X60" s="116">
        <v>6</v>
      </c>
      <c r="Y60" s="116">
        <v>16</v>
      </c>
      <c r="Z60" s="116">
        <v>11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3810</v>
      </c>
      <c r="X61" s="116">
        <v>3921</v>
      </c>
      <c r="Y61" s="116">
        <v>4460</v>
      </c>
      <c r="Z61" s="116">
        <v>4157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S63" s="119" t="s">
        <v>37</v>
      </c>
      <c r="T63" s="119"/>
      <c r="U63" s="116"/>
      <c r="V63" s="116">
        <v>0</v>
      </c>
      <c r="W63" s="116">
        <v>7</v>
      </c>
      <c r="X63" s="116">
        <v>11</v>
      </c>
      <c r="Y63" s="116">
        <v>5</v>
      </c>
      <c r="Z63" s="116">
        <v>6</v>
      </c>
    </row>
    <row r="64" spans="1:26" ht="15.75" customHeight="1" x14ac:dyDescent="0.25">
      <c r="A64" s="65" t="str">
        <f>"Number of employed persons per occupation of main job by sex in "&amp;S1&amp;" ("&amp;Z2&amp;") *"</f>
        <v>Number of employed persons per occupation of main job by sex in Berri and Barmera (2018-19) *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S64" s="119" t="s">
        <v>38</v>
      </c>
      <c r="T64" s="119"/>
      <c r="U64" s="116"/>
      <c r="V64" s="116">
        <v>0</v>
      </c>
      <c r="W64" s="116">
        <v>74</v>
      </c>
      <c r="X64" s="116">
        <v>86</v>
      </c>
      <c r="Y64" s="116">
        <v>97</v>
      </c>
      <c r="Z64" s="116">
        <v>97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250</v>
      </c>
      <c r="X65" s="116">
        <v>261</v>
      </c>
      <c r="Y65" s="116">
        <v>332</v>
      </c>
      <c r="Z65" s="116">
        <v>255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415</v>
      </c>
      <c r="X66" s="116">
        <v>333</v>
      </c>
      <c r="Y66" s="116">
        <v>364</v>
      </c>
      <c r="Z66" s="116">
        <v>302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364</v>
      </c>
      <c r="X67" s="116">
        <v>337</v>
      </c>
      <c r="Y67" s="116">
        <v>366</v>
      </c>
      <c r="Z67" s="116">
        <v>394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346</v>
      </c>
      <c r="X68" s="116">
        <v>321</v>
      </c>
      <c r="Y68" s="116">
        <v>318</v>
      </c>
      <c r="Z68" s="116">
        <v>305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256</v>
      </c>
      <c r="X69" s="116">
        <v>299</v>
      </c>
      <c r="Y69" s="116">
        <v>326</v>
      </c>
      <c r="Z69" s="116">
        <v>350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286</v>
      </c>
      <c r="X70" s="116">
        <v>321</v>
      </c>
      <c r="Y70" s="116">
        <v>338</v>
      </c>
      <c r="Z70" s="116">
        <v>317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387</v>
      </c>
      <c r="X71" s="116">
        <v>389</v>
      </c>
      <c r="Y71" s="116">
        <v>409</v>
      </c>
      <c r="Z71" s="116">
        <v>401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348</v>
      </c>
      <c r="X72" s="116">
        <v>376</v>
      </c>
      <c r="Y72" s="116">
        <v>403</v>
      </c>
      <c r="Z72" s="116">
        <v>362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339</v>
      </c>
      <c r="X73" s="116">
        <v>379</v>
      </c>
      <c r="Y73" s="116">
        <v>456</v>
      </c>
      <c r="Z73" s="116">
        <v>416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261</v>
      </c>
      <c r="X74" s="116">
        <v>291</v>
      </c>
      <c r="Y74" s="116">
        <v>304</v>
      </c>
      <c r="Z74" s="116">
        <v>314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102</v>
      </c>
      <c r="X75" s="116">
        <v>115</v>
      </c>
      <c r="Y75" s="116">
        <v>156</v>
      </c>
      <c r="Z75" s="116">
        <v>147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44</v>
      </c>
      <c r="X76" s="116">
        <v>42</v>
      </c>
      <c r="Y76" s="116">
        <v>58</v>
      </c>
      <c r="Z76" s="116">
        <v>55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25</v>
      </c>
      <c r="X77" s="116">
        <v>27</v>
      </c>
      <c r="Y77" s="116">
        <v>30</v>
      </c>
      <c r="Z77" s="116">
        <v>20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9</v>
      </c>
      <c r="X78" s="116">
        <v>14</v>
      </c>
      <c r="Y78" s="116">
        <v>16</v>
      </c>
      <c r="Z78" s="116">
        <v>14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</v>
      </c>
      <c r="X79" s="116">
        <v>6</v>
      </c>
      <c r="Y79" s="116">
        <v>7</v>
      </c>
      <c r="Z79" s="116">
        <v>8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3528</v>
      </c>
      <c r="X80" s="116">
        <v>3608</v>
      </c>
      <c r="Y80" s="116">
        <v>3986</v>
      </c>
      <c r="Z80" s="116">
        <v>3773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Berri and Barmera</v>
      </c>
      <c r="D82" s="145"/>
      <c r="E82" s="145"/>
      <c r="F82" s="145"/>
      <c r="G82" s="145"/>
      <c r="H82" s="49"/>
      <c r="I82" s="49"/>
      <c r="J82" s="146" t="str">
        <f>'State data for spotlight'!A1</f>
        <v>South Australia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1" t="s">
        <v>0</v>
      </c>
      <c r="E83" s="141"/>
      <c r="F83" s="141" t="s">
        <v>197</v>
      </c>
      <c r="G83" s="141"/>
      <c r="H83" s="50"/>
      <c r="I83" s="50"/>
      <c r="J83" s="50"/>
      <c r="K83" s="50"/>
      <c r="L83" s="141" t="s">
        <v>0</v>
      </c>
      <c r="M83" s="141"/>
      <c r="N83" s="141" t="s">
        <v>197</v>
      </c>
      <c r="O83" s="141"/>
      <c r="S83" s="119" t="s">
        <v>57</v>
      </c>
      <c r="T83" s="119"/>
      <c r="U83" s="116"/>
      <c r="V83" s="116">
        <v>0</v>
      </c>
      <c r="W83" s="116">
        <v>168</v>
      </c>
      <c r="X83" s="116">
        <v>195</v>
      </c>
      <c r="Y83" s="116">
        <v>209</v>
      </c>
      <c r="Z83" s="116">
        <v>212</v>
      </c>
      <c r="AD83" s="121"/>
    </row>
    <row r="84" spans="1:30" ht="15" customHeight="1" x14ac:dyDescent="0.25">
      <c r="A84" s="48"/>
      <c r="B84" s="48"/>
      <c r="C84" s="102" t="s">
        <v>1</v>
      </c>
      <c r="D84" s="141" t="s">
        <v>2</v>
      </c>
      <c r="E84" s="141"/>
      <c r="F84" s="141" t="str">
        <f>"since "&amp;$V$2</f>
        <v>since 2014-15</v>
      </c>
      <c r="G84" s="141"/>
      <c r="H84" s="50"/>
      <c r="I84" s="50"/>
      <c r="J84" s="50"/>
      <c r="K84" s="102" t="s">
        <v>1</v>
      </c>
      <c r="L84" s="141" t="s">
        <v>2</v>
      </c>
      <c r="M84" s="141"/>
      <c r="N84" s="141" t="str">
        <f>"since "&amp;$V$2</f>
        <v>since 2014-15</v>
      </c>
      <c r="O84" s="141"/>
      <c r="S84" s="119" t="s">
        <v>58</v>
      </c>
      <c r="T84" s="119"/>
      <c r="U84" s="116"/>
      <c r="V84" s="116">
        <v>0</v>
      </c>
      <c r="W84" s="116">
        <v>191</v>
      </c>
      <c r="X84" s="116">
        <v>192</v>
      </c>
      <c r="Y84" s="116">
        <v>215</v>
      </c>
      <c r="Z84" s="116">
        <v>209</v>
      </c>
    </row>
    <row r="85" spans="1:30" ht="15" customHeight="1" x14ac:dyDescent="0.25">
      <c r="A85" s="51" t="s">
        <v>3</v>
      </c>
      <c r="B85" s="51"/>
      <c r="C85" s="101" t="str">
        <f t="shared" ref="C85:C90" si="3">AB4</f>
        <v>7,932</v>
      </c>
      <c r="D85" s="98">
        <f t="shared" ref="D85:D90" si="4">AD4</f>
        <v>-6.0968391144785139E-2</v>
      </c>
      <c r="E85" s="99">
        <f t="shared" ref="E85:E90" si="5">AD4</f>
        <v>-6.0968391144785139E-2</v>
      </c>
      <c r="F85" s="98">
        <f t="shared" ref="F85:F90" si="6">AF4</f>
        <v>0.25466624485922185</v>
      </c>
      <c r="G85" s="99">
        <f t="shared" ref="G85:G90" si="7">AF4</f>
        <v>0.25466624485922185</v>
      </c>
      <c r="H85" s="101"/>
      <c r="I85" s="101"/>
      <c r="J85" s="140" t="str">
        <f>'State data for spotlight'!J4</f>
        <v>1,303,652</v>
      </c>
      <c r="K85" s="140"/>
      <c r="L85" s="98">
        <f>'State data for spotlight'!L4</f>
        <v>1.8587941512444361E-2</v>
      </c>
      <c r="M85" s="99">
        <f>'State data for spotlight'!L4</f>
        <v>1.8587941512444361E-2</v>
      </c>
      <c r="N85" s="98">
        <f>'State data for spotlight'!N4</f>
        <v>6.2605300588093771E-2</v>
      </c>
      <c r="O85" s="99">
        <f>'State data for spotlight'!N4</f>
        <v>6.2605300588093771E-2</v>
      </c>
      <c r="S85" s="119" t="s">
        <v>191</v>
      </c>
      <c r="T85" s="119"/>
      <c r="U85" s="116"/>
      <c r="V85" s="116">
        <v>0</v>
      </c>
      <c r="W85" s="116">
        <v>392</v>
      </c>
      <c r="X85" s="116">
        <v>404</v>
      </c>
      <c r="Y85" s="116">
        <v>438</v>
      </c>
      <c r="Z85" s="116">
        <v>425</v>
      </c>
    </row>
    <row r="86" spans="1:30" ht="15" customHeight="1" x14ac:dyDescent="0.25">
      <c r="A86" s="100" t="s">
        <v>4</v>
      </c>
      <c r="B86" s="51"/>
      <c r="C86" s="101" t="str">
        <f t="shared" si="3"/>
        <v>4,159</v>
      </c>
      <c r="D86" s="98">
        <f t="shared" si="4"/>
        <v>-6.7488789237668212E-2</v>
      </c>
      <c r="E86" s="99">
        <f t="shared" si="5"/>
        <v>-6.7488789237668212E-2</v>
      </c>
      <c r="F86" s="98">
        <f t="shared" si="6"/>
        <v>0.25687518887881544</v>
      </c>
      <c r="G86" s="99">
        <f t="shared" si="7"/>
        <v>0.25687518887881544</v>
      </c>
      <c r="H86" s="101"/>
      <c r="I86" s="101"/>
      <c r="J86" s="140" t="str">
        <f>'State data for spotlight'!J5</f>
        <v>666,821</v>
      </c>
      <c r="K86" s="140"/>
      <c r="L86" s="98">
        <f>'State data for spotlight'!L5</f>
        <v>1.149346827578257E-2</v>
      </c>
      <c r="M86" s="99">
        <f>'State data for spotlight'!L5</f>
        <v>1.149346827578257E-2</v>
      </c>
      <c r="N86" s="98">
        <f>'State data for spotlight'!N5</f>
        <v>5.4170783568227243E-2</v>
      </c>
      <c r="O86" s="99">
        <f>'State data for spotlight'!N5</f>
        <v>5.4170783568227243E-2</v>
      </c>
      <c r="S86" s="119" t="s">
        <v>192</v>
      </c>
      <c r="T86" s="119"/>
      <c r="U86" s="116"/>
      <c r="V86" s="116">
        <v>0</v>
      </c>
      <c r="W86" s="116">
        <v>119</v>
      </c>
      <c r="X86" s="116">
        <v>125</v>
      </c>
      <c r="Y86" s="116">
        <v>141</v>
      </c>
      <c r="Z86" s="116">
        <v>145</v>
      </c>
    </row>
    <row r="87" spans="1:30" ht="15" customHeight="1" x14ac:dyDescent="0.25">
      <c r="A87" s="100" t="s">
        <v>5</v>
      </c>
      <c r="B87" s="51"/>
      <c r="C87" s="101" t="str">
        <f t="shared" si="3"/>
        <v>3,777</v>
      </c>
      <c r="D87" s="98">
        <f t="shared" si="4"/>
        <v>-5.1957831325301185E-2</v>
      </c>
      <c r="E87" s="99">
        <f t="shared" si="5"/>
        <v>-5.1957831325301185E-2</v>
      </c>
      <c r="F87" s="98">
        <f t="shared" si="6"/>
        <v>0.25356787255227342</v>
      </c>
      <c r="G87" s="99">
        <f t="shared" si="7"/>
        <v>0.25356787255227342</v>
      </c>
      <c r="H87" s="101"/>
      <c r="I87" s="101"/>
      <c r="J87" s="140" t="str">
        <f>'State data for spotlight'!J6</f>
        <v>636,835</v>
      </c>
      <c r="K87" s="140"/>
      <c r="L87" s="98">
        <f>'State data for spotlight'!L6</f>
        <v>2.6158514085539597E-2</v>
      </c>
      <c r="M87" s="99">
        <f>'State data for spotlight'!L6</f>
        <v>2.6158514085539597E-2</v>
      </c>
      <c r="N87" s="98">
        <f>'State data for spotlight'!N6</f>
        <v>7.1595037414582618E-2</v>
      </c>
      <c r="O87" s="99">
        <f>'State data for spotlight'!N6</f>
        <v>7.1595037414582618E-2</v>
      </c>
      <c r="S87" s="119" t="s">
        <v>193</v>
      </c>
      <c r="T87" s="119"/>
      <c r="U87" s="116"/>
      <c r="V87" s="116">
        <v>0</v>
      </c>
      <c r="W87" s="116">
        <v>81</v>
      </c>
      <c r="X87" s="116">
        <v>88</v>
      </c>
      <c r="Y87" s="116">
        <v>84</v>
      </c>
      <c r="Z87" s="116">
        <v>91</v>
      </c>
    </row>
    <row r="88" spans="1:30" ht="15" customHeight="1" x14ac:dyDescent="0.25">
      <c r="A88" s="51" t="s">
        <v>6</v>
      </c>
      <c r="B88" s="51"/>
      <c r="C88" s="101" t="str">
        <f t="shared" si="3"/>
        <v>5,509</v>
      </c>
      <c r="D88" s="98">
        <f t="shared" si="4"/>
        <v>-5.0172413793103443E-2</v>
      </c>
      <c r="E88" s="99">
        <f t="shared" si="5"/>
        <v>-5.0172413793103443E-2</v>
      </c>
      <c r="F88" s="98">
        <f t="shared" si="6"/>
        <v>0.2477916194790486</v>
      </c>
      <c r="G88" s="99">
        <f t="shared" si="7"/>
        <v>0.2477916194790486</v>
      </c>
      <c r="H88" s="101"/>
      <c r="I88" s="101"/>
      <c r="J88" s="140" t="str">
        <f>'State data for spotlight'!J7</f>
        <v>930,211</v>
      </c>
      <c r="K88" s="140"/>
      <c r="L88" s="98">
        <f>'State data for spotlight'!L7</f>
        <v>1.858551659041785E-2</v>
      </c>
      <c r="M88" s="99">
        <f>'State data for spotlight'!L7</f>
        <v>1.858551659041785E-2</v>
      </c>
      <c r="N88" s="98">
        <f>'State data for spotlight'!N7</f>
        <v>4.0743123423156336E-2</v>
      </c>
      <c r="O88" s="99">
        <f>'State data for spotlight'!N7</f>
        <v>4.0743123423156336E-2</v>
      </c>
      <c r="S88" s="119" t="s">
        <v>194</v>
      </c>
      <c r="T88" s="119"/>
      <c r="U88" s="116"/>
      <c r="V88" s="116">
        <v>0</v>
      </c>
      <c r="W88" s="116">
        <v>128</v>
      </c>
      <c r="X88" s="116">
        <v>133</v>
      </c>
      <c r="Y88" s="116">
        <v>142</v>
      </c>
      <c r="Z88" s="116">
        <v>134</v>
      </c>
    </row>
    <row r="89" spans="1:30" ht="15" customHeight="1" x14ac:dyDescent="0.25">
      <c r="A89" s="51" t="s">
        <v>102</v>
      </c>
      <c r="B89" s="51"/>
      <c r="C89" s="101" t="str">
        <f t="shared" si="3"/>
        <v>$38,348</v>
      </c>
      <c r="D89" s="98">
        <f t="shared" si="4"/>
        <v>3.66600985780976E-2</v>
      </c>
      <c r="E89" s="99">
        <f t="shared" si="5"/>
        <v>3.66600985780976E-2</v>
      </c>
      <c r="F89" s="98">
        <f t="shared" si="6"/>
        <v>6.690801021499726E-2</v>
      </c>
      <c r="G89" s="99">
        <f t="shared" si="7"/>
        <v>6.690801021499726E-2</v>
      </c>
      <c r="H89" s="101"/>
      <c r="I89" s="101"/>
      <c r="J89" s="101"/>
      <c r="K89" s="101" t="str">
        <f>'State data for spotlight'!J8</f>
        <v>$43,907</v>
      </c>
      <c r="L89" s="98">
        <f>'State data for spotlight'!L8</f>
        <v>2.7607260737658734E-2</v>
      </c>
      <c r="M89" s="99">
        <f>'State data for spotlight'!L8</f>
        <v>2.7607260737658734E-2</v>
      </c>
      <c r="N89" s="98">
        <f>'State data for spotlight'!N8</f>
        <v>0.11446156829519505</v>
      </c>
      <c r="O89" s="99">
        <f>'State data for spotlight'!N8</f>
        <v>0.11446156829519505</v>
      </c>
      <c r="S89" s="119" t="s">
        <v>195</v>
      </c>
      <c r="T89" s="119"/>
      <c r="U89" s="116"/>
      <c r="V89" s="116">
        <v>0</v>
      </c>
      <c r="W89" s="116">
        <v>311</v>
      </c>
      <c r="X89" s="116">
        <v>333</v>
      </c>
      <c r="Y89" s="116">
        <v>345</v>
      </c>
      <c r="Z89" s="116">
        <v>324</v>
      </c>
    </row>
    <row r="90" spans="1:30" ht="15" customHeight="1" x14ac:dyDescent="0.25">
      <c r="A90" s="51" t="s">
        <v>7</v>
      </c>
      <c r="B90" s="51"/>
      <c r="C90" s="101" t="str">
        <f t="shared" si="3"/>
        <v>$256.5 mil</v>
      </c>
      <c r="D90" s="98">
        <f t="shared" si="4"/>
        <v>-6.2350066554950345E-3</v>
      </c>
      <c r="E90" s="99">
        <f t="shared" si="5"/>
        <v>-6.2350066554950345E-3</v>
      </c>
      <c r="F90" s="98">
        <f t="shared" si="6"/>
        <v>0.39839187105462925</v>
      </c>
      <c r="G90" s="99">
        <f t="shared" si="7"/>
        <v>0.39839187105462925</v>
      </c>
      <c r="H90" s="101"/>
      <c r="I90" s="101"/>
      <c r="J90" s="101"/>
      <c r="K90" s="101" t="str">
        <f>'State data for spotlight'!J9</f>
        <v>$52.7 bil</v>
      </c>
      <c r="L90" s="98">
        <f>'State data for spotlight'!L9</f>
        <v>4.4414455874607794E-2</v>
      </c>
      <c r="M90" s="99">
        <f>'State data for spotlight'!L9</f>
        <v>4.4414455874607794E-2</v>
      </c>
      <c r="N90" s="98">
        <f>'State data for spotlight'!N9</f>
        <v>0.14213425651648093</v>
      </c>
      <c r="O90" s="99">
        <f>'State data for spotlight'!N9</f>
        <v>0.14213425651648093</v>
      </c>
      <c r="S90" s="119" t="s">
        <v>59</v>
      </c>
      <c r="T90" s="119"/>
      <c r="U90" s="116"/>
      <c r="V90" s="116">
        <v>0</v>
      </c>
      <c r="W90" s="116">
        <v>601</v>
      </c>
      <c r="X90" s="116">
        <v>610</v>
      </c>
      <c r="Y90" s="116">
        <v>653</v>
      </c>
      <c r="Z90" s="116">
        <v>656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2664</v>
      </c>
      <c r="X91" s="116">
        <v>2759</v>
      </c>
      <c r="Y91" s="116">
        <v>3079</v>
      </c>
      <c r="Z91" s="116">
        <v>2923</v>
      </c>
    </row>
    <row r="92" spans="1:30" ht="15" customHeight="1" x14ac:dyDescent="0.25">
      <c r="A92" s="19" t="s">
        <v>198</v>
      </c>
      <c r="S92" s="133" t="s">
        <v>55</v>
      </c>
      <c r="T92" s="133"/>
    </row>
    <row r="93" spans="1:30" ht="15" customHeight="1" x14ac:dyDescent="0.25">
      <c r="A93" s="60" t="s">
        <v>199</v>
      </c>
      <c r="S93" s="119" t="s">
        <v>57</v>
      </c>
      <c r="T93" s="119"/>
      <c r="U93" s="116"/>
      <c r="V93" s="116">
        <v>0</v>
      </c>
      <c r="W93" s="116">
        <v>132</v>
      </c>
      <c r="X93" s="116">
        <v>137</v>
      </c>
      <c r="Y93" s="116">
        <v>159</v>
      </c>
      <c r="Z93" s="116">
        <v>160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345</v>
      </c>
      <c r="X94" s="116">
        <v>338</v>
      </c>
      <c r="Y94" s="116">
        <v>391</v>
      </c>
      <c r="Z94" s="116">
        <v>394</v>
      </c>
    </row>
    <row r="95" spans="1:30" ht="15" customHeight="1" x14ac:dyDescent="0.25">
      <c r="A95" s="19" t="s">
        <v>267</v>
      </c>
      <c r="S95" s="119" t="s">
        <v>191</v>
      </c>
      <c r="T95" s="119"/>
      <c r="U95" s="116"/>
      <c r="V95" s="116">
        <v>0</v>
      </c>
      <c r="W95" s="116">
        <v>87</v>
      </c>
      <c r="X95" s="116">
        <v>94</v>
      </c>
      <c r="Y95" s="116">
        <v>108</v>
      </c>
      <c r="Z95" s="116">
        <v>98</v>
      </c>
    </row>
    <row r="96" spans="1:30" ht="15" customHeight="1" x14ac:dyDescent="0.25">
      <c r="S96" s="119" t="s">
        <v>192</v>
      </c>
      <c r="T96" s="119"/>
      <c r="U96" s="116"/>
      <c r="V96" s="116">
        <v>0</v>
      </c>
      <c r="W96" s="116">
        <v>398</v>
      </c>
      <c r="X96" s="116">
        <v>439</v>
      </c>
      <c r="Y96" s="116">
        <v>467</v>
      </c>
      <c r="Z96" s="116">
        <v>475</v>
      </c>
    </row>
    <row r="97" spans="1:32" ht="15" customHeight="1" x14ac:dyDescent="0.25">
      <c r="S97" s="119" t="s">
        <v>193</v>
      </c>
      <c r="T97" s="119"/>
      <c r="U97" s="116"/>
      <c r="V97" s="116">
        <v>0</v>
      </c>
      <c r="W97" s="116">
        <v>339</v>
      </c>
      <c r="X97" s="116">
        <v>370</v>
      </c>
      <c r="Y97" s="116">
        <v>397</v>
      </c>
      <c r="Z97" s="116">
        <v>366</v>
      </c>
    </row>
    <row r="98" spans="1:32" ht="15" customHeight="1" x14ac:dyDescent="0.25">
      <c r="S98" s="119" t="s">
        <v>194</v>
      </c>
      <c r="T98" s="119"/>
      <c r="U98" s="116"/>
      <c r="V98" s="116">
        <v>0</v>
      </c>
      <c r="W98" s="116">
        <v>236</v>
      </c>
      <c r="X98" s="116">
        <v>256</v>
      </c>
      <c r="Y98" s="116">
        <v>252</v>
      </c>
      <c r="Z98" s="116">
        <v>237</v>
      </c>
    </row>
    <row r="99" spans="1:32" ht="15" customHeight="1" x14ac:dyDescent="0.25">
      <c r="S99" s="119" t="s">
        <v>195</v>
      </c>
      <c r="T99" s="119"/>
      <c r="U99" s="116"/>
      <c r="V99" s="116">
        <v>0</v>
      </c>
      <c r="W99" s="116">
        <v>18</v>
      </c>
      <c r="X99" s="116">
        <v>23</v>
      </c>
      <c r="Y99" s="116">
        <v>23</v>
      </c>
      <c r="Z99" s="116">
        <v>20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329</v>
      </c>
      <c r="X100" s="116">
        <v>302</v>
      </c>
      <c r="Y100" s="116">
        <v>347</v>
      </c>
      <c r="Z100" s="116">
        <v>353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2388</v>
      </c>
      <c r="X101" s="116">
        <v>2462</v>
      </c>
      <c r="Y101" s="116">
        <v>2724</v>
      </c>
      <c r="Z101" s="116">
        <v>2585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190</v>
      </c>
      <c r="Z103" s="110" t="s">
        <v>200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5125</v>
      </c>
      <c r="X104" s="116">
        <v>5227</v>
      </c>
      <c r="Y104" s="116">
        <v>5809</v>
      </c>
      <c r="Z104" s="116">
        <v>5593</v>
      </c>
      <c r="AB104" s="113" t="str">
        <f>TEXT(Z104,"###,###")</f>
        <v>5,593</v>
      </c>
      <c r="AD104" s="134">
        <f>Z104/($Z$4)*100</f>
        <v>70.511850731215333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1209</v>
      </c>
      <c r="X105" s="116">
        <v>1270</v>
      </c>
      <c r="Y105" s="116">
        <v>1374</v>
      </c>
      <c r="Z105" s="116">
        <v>1331</v>
      </c>
      <c r="AB105" s="113" t="str">
        <f>TEXT(Z105,"###,###")</f>
        <v>1,331</v>
      </c>
      <c r="AD105" s="134">
        <f>Z105/($Z$4)*100</f>
        <v>16.780131114473022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6334</v>
      </c>
      <c r="X106" s="124">
        <v>6497</v>
      </c>
      <c r="Y106" s="124">
        <v>7183</v>
      </c>
      <c r="Z106" s="124">
        <v>6924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924</v>
      </c>
      <c r="X108" s="116">
        <v>1012</v>
      </c>
      <c r="Y108" s="116">
        <v>1231</v>
      </c>
      <c r="Z108" s="116">
        <v>1130</v>
      </c>
      <c r="AB108" s="113" t="str">
        <f>TEXT(Z108,"###,###")</f>
        <v>1,130</v>
      </c>
      <c r="AD108" s="134">
        <f>Z108/($Z$4)*100</f>
        <v>14.246091780131115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1161</v>
      </c>
      <c r="X109" s="116">
        <v>1267</v>
      </c>
      <c r="Y109" s="116">
        <v>1307</v>
      </c>
      <c r="Z109" s="116">
        <v>1156</v>
      </c>
      <c r="AB109" s="113" t="str">
        <f>TEXT(Z109,"###,###")</f>
        <v>1,156</v>
      </c>
      <c r="AD109" s="134">
        <f>Z109/($Z$4)*100</f>
        <v>14.573877962682804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1754</v>
      </c>
      <c r="X110" s="116">
        <v>1696</v>
      </c>
      <c r="Y110" s="116">
        <v>1994</v>
      </c>
      <c r="Z110" s="116">
        <v>1926</v>
      </c>
      <c r="AB110" s="113" t="str">
        <f>TEXT(Z110,"###,###")</f>
        <v>1,926</v>
      </c>
      <c r="AD110" s="134">
        <f>Z110/($Z$4)*100</f>
        <v>24.281391830559759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2493</v>
      </c>
      <c r="X111" s="116">
        <v>2522</v>
      </c>
      <c r="Y111" s="116">
        <v>2656</v>
      </c>
      <c r="Z111" s="116">
        <v>2714</v>
      </c>
      <c r="AB111" s="113" t="str">
        <f>TEXT(Z111,"###,###")</f>
        <v>2,714</v>
      </c>
      <c r="AD111" s="134">
        <f>Z111/($Z$4)*100</f>
        <v>34.215834594049419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7342</v>
      </c>
      <c r="X112" s="116">
        <v>7529</v>
      </c>
      <c r="Y112" s="116">
        <v>8449</v>
      </c>
      <c r="Z112" s="116">
        <v>7933</v>
      </c>
    </row>
    <row r="113" spans="19:32" x14ac:dyDescent="0.25">
      <c r="AB113" s="129" t="s">
        <v>25</v>
      </c>
      <c r="AC113" s="110"/>
      <c r="AD113" s="110" t="s">
        <v>188</v>
      </c>
      <c r="AF113" s="110" t="s">
        <v>189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43.06</v>
      </c>
      <c r="W118" s="135">
        <v>41.33</v>
      </c>
      <c r="X118" s="135">
        <v>43.17</v>
      </c>
      <c r="Y118" s="135">
        <v>43.43</v>
      </c>
      <c r="Z118" s="135">
        <v>43.08</v>
      </c>
      <c r="AB118" s="113" t="str">
        <f>TEXT(Z118,"##.0")</f>
        <v>43.1</v>
      </c>
    </row>
    <row r="120" spans="19:32" x14ac:dyDescent="0.25">
      <c r="S120" s="105" t="s">
        <v>104</v>
      </c>
      <c r="T120" s="116"/>
      <c r="U120" s="116"/>
      <c r="V120" s="116">
        <v>3636</v>
      </c>
      <c r="W120" s="116">
        <v>3957</v>
      </c>
      <c r="X120" s="116">
        <v>4073</v>
      </c>
      <c r="Y120" s="116">
        <v>4506</v>
      </c>
      <c r="Z120" s="116">
        <v>4369</v>
      </c>
      <c r="AB120" s="113" t="str">
        <f>TEXT(Z120,"###,###")</f>
        <v>4,369</v>
      </c>
    </row>
    <row r="121" spans="19:32" x14ac:dyDescent="0.25">
      <c r="S121" s="105" t="s">
        <v>105</v>
      </c>
      <c r="T121" s="116"/>
      <c r="U121" s="116"/>
      <c r="V121" s="116">
        <v>430</v>
      </c>
      <c r="W121" s="116">
        <v>604</v>
      </c>
      <c r="X121" s="116">
        <v>633</v>
      </c>
      <c r="Y121" s="116">
        <v>725</v>
      </c>
      <c r="Z121" s="116">
        <v>597</v>
      </c>
      <c r="AB121" s="113" t="str">
        <f>TEXT(Z121,"###,###")</f>
        <v>597</v>
      </c>
    </row>
    <row r="122" spans="19:32" x14ac:dyDescent="0.25">
      <c r="S122" s="105" t="s">
        <v>106</v>
      </c>
      <c r="T122" s="116"/>
      <c r="U122" s="116"/>
      <c r="V122" s="116">
        <v>351</v>
      </c>
      <c r="W122" s="116">
        <v>490</v>
      </c>
      <c r="X122" s="116">
        <v>515</v>
      </c>
      <c r="Y122" s="116">
        <v>575</v>
      </c>
      <c r="Z122" s="116">
        <v>538</v>
      </c>
      <c r="AB122" s="113" t="str">
        <f>TEXT(Z122,"###,###")</f>
        <v>538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3987</v>
      </c>
      <c r="W124" s="116">
        <v>4447</v>
      </c>
      <c r="X124" s="116">
        <v>4588</v>
      </c>
      <c r="Y124" s="116">
        <v>5081</v>
      </c>
      <c r="Z124" s="116">
        <v>4907</v>
      </c>
      <c r="AB124" s="113" t="str">
        <f>TEXT(Z124,"###,###")</f>
        <v>4,907</v>
      </c>
      <c r="AD124" s="131">
        <f>Z124/$Z$7*100</f>
        <v>89.072426937738243</v>
      </c>
    </row>
    <row r="125" spans="19:32" x14ac:dyDescent="0.25">
      <c r="S125" s="105" t="s">
        <v>108</v>
      </c>
      <c r="T125" s="116"/>
      <c r="U125" s="116"/>
      <c r="V125" s="116">
        <v>781</v>
      </c>
      <c r="W125" s="116">
        <v>1094</v>
      </c>
      <c r="X125" s="116">
        <v>1148</v>
      </c>
      <c r="Y125" s="116">
        <v>1300</v>
      </c>
      <c r="Z125" s="116">
        <v>1135</v>
      </c>
      <c r="AB125" s="113" t="str">
        <f>TEXT(Z125,"###,###")</f>
        <v>1,135</v>
      </c>
      <c r="AD125" s="131">
        <f>Z125/$Z$7*100</f>
        <v>20.602650208749317</v>
      </c>
    </row>
    <row r="127" spans="19:32" x14ac:dyDescent="0.25">
      <c r="S127" s="105" t="s">
        <v>109</v>
      </c>
      <c r="T127" s="116"/>
      <c r="U127" s="116"/>
      <c r="V127" s="116">
        <v>2318</v>
      </c>
      <c r="W127" s="116">
        <v>2664</v>
      </c>
      <c r="X127" s="116">
        <v>2759</v>
      </c>
      <c r="Y127" s="116">
        <v>3082</v>
      </c>
      <c r="Z127" s="116">
        <v>2927</v>
      </c>
      <c r="AB127" s="113" t="str">
        <f>TEXT(Z127,"###,###")</f>
        <v>2,927</v>
      </c>
      <c r="AD127" s="131">
        <f>Z127/$Z$7*100</f>
        <v>53.131239789435469</v>
      </c>
    </row>
    <row r="128" spans="19:32" x14ac:dyDescent="0.25">
      <c r="S128" s="105" t="s">
        <v>110</v>
      </c>
      <c r="T128" s="116"/>
      <c r="U128" s="116"/>
      <c r="V128" s="116">
        <v>2097</v>
      </c>
      <c r="W128" s="116">
        <v>2387</v>
      </c>
      <c r="X128" s="116">
        <v>2462</v>
      </c>
      <c r="Y128" s="116">
        <v>2722</v>
      </c>
      <c r="Z128" s="116">
        <v>2582</v>
      </c>
      <c r="AB128" s="113" t="str">
        <f>TEXT(Z128,"###,###")</f>
        <v>2,582</v>
      </c>
      <c r="AD128" s="131">
        <f>Z128/$Z$7*100</f>
        <v>46.868760210564531</v>
      </c>
    </row>
  </sheetData>
  <sheetProtection selectLockedCells="1"/>
  <mergeCells count="16"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  <mergeCell ref="J87:K87"/>
    <mergeCell ref="J88:K88"/>
    <mergeCell ref="D84:E84"/>
    <mergeCell ref="F84:G84"/>
    <mergeCell ref="L84:M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37DA5F4-A7CA-4059-8EA4-6F7592796E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FA7E1D61-B438-4285-82E2-3A22F9FFEB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6D98A99F-79FE-4897-8682-CECD949CD0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9A7CA82F-9551-4AC1-BA8E-4A761F347E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72</vt:i4>
      </vt:variant>
      <vt:variant>
        <vt:lpstr>Named Ranges</vt:lpstr>
      </vt:variant>
      <vt:variant>
        <vt:i4>70</vt:i4>
      </vt:variant>
    </vt:vector>
  </HeadingPairs>
  <TitlesOfParts>
    <vt:vector size="142" baseType="lpstr">
      <vt:lpstr>Contents</vt:lpstr>
      <vt:lpstr>Table 10.1</vt:lpstr>
      <vt:lpstr>Table 10.2</vt:lpstr>
      <vt:lpstr>Table 10.3</vt:lpstr>
      <vt:lpstr>Table 10.4</vt:lpstr>
      <vt:lpstr>Table 10.5</vt:lpstr>
      <vt:lpstr>Table 10.6</vt:lpstr>
      <vt:lpstr>Table 10.7</vt:lpstr>
      <vt:lpstr>Table 10.8</vt:lpstr>
      <vt:lpstr>Table 10.9</vt:lpstr>
      <vt:lpstr>Table 10.10</vt:lpstr>
      <vt:lpstr>Table 10.11</vt:lpstr>
      <vt:lpstr>Table 10.12</vt:lpstr>
      <vt:lpstr>Table 10.13</vt:lpstr>
      <vt:lpstr>Table 10.14</vt:lpstr>
      <vt:lpstr>Table 10.15</vt:lpstr>
      <vt:lpstr>Table 10.16</vt:lpstr>
      <vt:lpstr>Table 10.17</vt:lpstr>
      <vt:lpstr>Table 10.18</vt:lpstr>
      <vt:lpstr>Table 10.19</vt:lpstr>
      <vt:lpstr>Table 10.20</vt:lpstr>
      <vt:lpstr>Table 10.21</vt:lpstr>
      <vt:lpstr>Table 10.22</vt:lpstr>
      <vt:lpstr>Table 10.23</vt:lpstr>
      <vt:lpstr>Table 10.24</vt:lpstr>
      <vt:lpstr>Table 10.25</vt:lpstr>
      <vt:lpstr>Table 10.26</vt:lpstr>
      <vt:lpstr>Table 10.27</vt:lpstr>
      <vt:lpstr>Table 10.28</vt:lpstr>
      <vt:lpstr>Table 10.29</vt:lpstr>
      <vt:lpstr>Table 10.30</vt:lpstr>
      <vt:lpstr>Table 10.31</vt:lpstr>
      <vt:lpstr>Table 10.32</vt:lpstr>
      <vt:lpstr>Table 10.33</vt:lpstr>
      <vt:lpstr>Table 10.34</vt:lpstr>
      <vt:lpstr>Table 10.35</vt:lpstr>
      <vt:lpstr>Table 10.36</vt:lpstr>
      <vt:lpstr>Table 10.37</vt:lpstr>
      <vt:lpstr>Table 10.38</vt:lpstr>
      <vt:lpstr>Table 10.39</vt:lpstr>
      <vt:lpstr>Table 10.40</vt:lpstr>
      <vt:lpstr>Table 10.41</vt:lpstr>
      <vt:lpstr>Table 10.42</vt:lpstr>
      <vt:lpstr>Table 10.43</vt:lpstr>
      <vt:lpstr>Table 10.44</vt:lpstr>
      <vt:lpstr>Table 10.45</vt:lpstr>
      <vt:lpstr>Table 10.46</vt:lpstr>
      <vt:lpstr>Table 10.47</vt:lpstr>
      <vt:lpstr>Table 10.48</vt:lpstr>
      <vt:lpstr>Table 10.49</vt:lpstr>
      <vt:lpstr>Table 10.50</vt:lpstr>
      <vt:lpstr>Table 10.51</vt:lpstr>
      <vt:lpstr>Table 10.52</vt:lpstr>
      <vt:lpstr>Table 10.53</vt:lpstr>
      <vt:lpstr>Table 10.54</vt:lpstr>
      <vt:lpstr>Table 10.55</vt:lpstr>
      <vt:lpstr>Table 10.56</vt:lpstr>
      <vt:lpstr>Table 10.57</vt:lpstr>
      <vt:lpstr>Table 10.58</vt:lpstr>
      <vt:lpstr>Table 10.59</vt:lpstr>
      <vt:lpstr>Table 10.60</vt:lpstr>
      <vt:lpstr>Table 10.61</vt:lpstr>
      <vt:lpstr>Table 10.62</vt:lpstr>
      <vt:lpstr>Table 10.63</vt:lpstr>
      <vt:lpstr>Table 10.64</vt:lpstr>
      <vt:lpstr>Table 10.65</vt:lpstr>
      <vt:lpstr>Table 10.66</vt:lpstr>
      <vt:lpstr>Table 10.67</vt:lpstr>
      <vt:lpstr>Table 10.68</vt:lpstr>
      <vt:lpstr>Table 10.69</vt:lpstr>
      <vt:lpstr>Table 10.70</vt:lpstr>
      <vt:lpstr>State data for spotlight</vt:lpstr>
      <vt:lpstr>'Table 10.1'!Print_Area</vt:lpstr>
      <vt:lpstr>'Table 10.10'!Print_Area</vt:lpstr>
      <vt:lpstr>'Table 10.11'!Print_Area</vt:lpstr>
      <vt:lpstr>'Table 10.12'!Print_Area</vt:lpstr>
      <vt:lpstr>'Table 10.13'!Print_Area</vt:lpstr>
      <vt:lpstr>'Table 10.14'!Print_Area</vt:lpstr>
      <vt:lpstr>'Table 10.15'!Print_Area</vt:lpstr>
      <vt:lpstr>'Table 10.16'!Print_Area</vt:lpstr>
      <vt:lpstr>'Table 10.17'!Print_Area</vt:lpstr>
      <vt:lpstr>'Table 10.18'!Print_Area</vt:lpstr>
      <vt:lpstr>'Table 10.19'!Print_Area</vt:lpstr>
      <vt:lpstr>'Table 10.2'!Print_Area</vt:lpstr>
      <vt:lpstr>'Table 10.20'!Print_Area</vt:lpstr>
      <vt:lpstr>'Table 10.21'!Print_Area</vt:lpstr>
      <vt:lpstr>'Table 10.22'!Print_Area</vt:lpstr>
      <vt:lpstr>'Table 10.23'!Print_Area</vt:lpstr>
      <vt:lpstr>'Table 10.24'!Print_Area</vt:lpstr>
      <vt:lpstr>'Table 10.25'!Print_Area</vt:lpstr>
      <vt:lpstr>'Table 10.26'!Print_Area</vt:lpstr>
      <vt:lpstr>'Table 10.27'!Print_Area</vt:lpstr>
      <vt:lpstr>'Table 10.28'!Print_Area</vt:lpstr>
      <vt:lpstr>'Table 10.29'!Print_Area</vt:lpstr>
      <vt:lpstr>'Table 10.3'!Print_Area</vt:lpstr>
      <vt:lpstr>'Table 10.30'!Print_Area</vt:lpstr>
      <vt:lpstr>'Table 10.31'!Print_Area</vt:lpstr>
      <vt:lpstr>'Table 10.32'!Print_Area</vt:lpstr>
      <vt:lpstr>'Table 10.33'!Print_Area</vt:lpstr>
      <vt:lpstr>'Table 10.34'!Print_Area</vt:lpstr>
      <vt:lpstr>'Table 10.35'!Print_Area</vt:lpstr>
      <vt:lpstr>'Table 10.36'!Print_Area</vt:lpstr>
      <vt:lpstr>'Table 10.37'!Print_Area</vt:lpstr>
      <vt:lpstr>'Table 10.38'!Print_Area</vt:lpstr>
      <vt:lpstr>'Table 10.39'!Print_Area</vt:lpstr>
      <vt:lpstr>'Table 10.4'!Print_Area</vt:lpstr>
      <vt:lpstr>'Table 10.40'!Print_Area</vt:lpstr>
      <vt:lpstr>'Table 10.41'!Print_Area</vt:lpstr>
      <vt:lpstr>'Table 10.42'!Print_Area</vt:lpstr>
      <vt:lpstr>'Table 10.43'!Print_Area</vt:lpstr>
      <vt:lpstr>'Table 10.44'!Print_Area</vt:lpstr>
      <vt:lpstr>'Table 10.45'!Print_Area</vt:lpstr>
      <vt:lpstr>'Table 10.46'!Print_Area</vt:lpstr>
      <vt:lpstr>'Table 10.47'!Print_Area</vt:lpstr>
      <vt:lpstr>'Table 10.48'!Print_Area</vt:lpstr>
      <vt:lpstr>'Table 10.49'!Print_Area</vt:lpstr>
      <vt:lpstr>'Table 10.5'!Print_Area</vt:lpstr>
      <vt:lpstr>'Table 10.50'!Print_Area</vt:lpstr>
      <vt:lpstr>'Table 10.51'!Print_Area</vt:lpstr>
      <vt:lpstr>'Table 10.52'!Print_Area</vt:lpstr>
      <vt:lpstr>'Table 10.53'!Print_Area</vt:lpstr>
      <vt:lpstr>'Table 10.54'!Print_Area</vt:lpstr>
      <vt:lpstr>'Table 10.55'!Print_Area</vt:lpstr>
      <vt:lpstr>'Table 10.56'!Print_Area</vt:lpstr>
      <vt:lpstr>'Table 10.57'!Print_Area</vt:lpstr>
      <vt:lpstr>'Table 10.58'!Print_Area</vt:lpstr>
      <vt:lpstr>'Table 10.59'!Print_Area</vt:lpstr>
      <vt:lpstr>'Table 10.6'!Print_Area</vt:lpstr>
      <vt:lpstr>'Table 10.60'!Print_Area</vt:lpstr>
      <vt:lpstr>'Table 10.61'!Print_Area</vt:lpstr>
      <vt:lpstr>'Table 10.62'!Print_Area</vt:lpstr>
      <vt:lpstr>'Table 10.63'!Print_Area</vt:lpstr>
      <vt:lpstr>'Table 10.64'!Print_Area</vt:lpstr>
      <vt:lpstr>'Table 10.65'!Print_Area</vt:lpstr>
      <vt:lpstr>'Table 10.66'!Print_Area</vt:lpstr>
      <vt:lpstr>'Table 10.67'!Print_Area</vt:lpstr>
      <vt:lpstr>'Table 10.68'!Print_Area</vt:lpstr>
      <vt:lpstr>'Table 10.69'!Print_Area</vt:lpstr>
      <vt:lpstr>'Table 10.7'!Print_Area</vt:lpstr>
      <vt:lpstr>'Table 10.70'!Print_Area</vt:lpstr>
      <vt:lpstr>'Table 10.8'!Print_Area</vt:lpstr>
      <vt:lpstr>'Table 10.9'!Print_Area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Wade1</dc:creator>
  <cp:lastModifiedBy>Son Chu</cp:lastModifiedBy>
  <cp:lastPrinted>2021-10-22T04:48:15Z</cp:lastPrinted>
  <dcterms:created xsi:type="dcterms:W3CDTF">2019-07-02T01:38:47Z</dcterms:created>
  <dcterms:modified xsi:type="dcterms:W3CDTF">2021-10-22T04:48:26Z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2021-05-19T23:35:57Z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dd829078-7429-43a0-921f-a67a55718a78</vt:lpwstr>
  </property>
  <property fmtid="{D5CDD505-2E9C-101B-9397-08002B2CF9AE}" pid="8" name="MSIP_Label_c8e5a7ee-c283-40b0-98eb-fa437df4c031_ContentBits">
    <vt:lpwstr>0</vt:lpwstr>
  </property>
</Properties>
</file>