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3.xml" ContentType="application/vnd.openxmlformats-officedocument.drawingml.chartshape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ml.chartshapes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6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7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8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9.xml" ContentType="application/vnd.openxmlformats-officedocument.drawingml.chartshapes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10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1.xml" ContentType="application/vnd.openxmlformats-officedocument.drawingml.chartshape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12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13.xml" ContentType="application/vnd.openxmlformats-officedocument.drawingml.chartshapes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drawings/drawing14.xml" ContentType="application/vnd.openxmlformats-officedocument.drawing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15.xml" ContentType="application/vnd.openxmlformats-officedocument.drawingml.chartshapes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6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17.xml" ContentType="application/vnd.openxmlformats-officedocument.drawingml.chartshapes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drawings/drawing18.xml" ContentType="application/vnd.openxmlformats-officedocument.drawing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19.xml" ContentType="application/vnd.openxmlformats-officedocument.drawingml.chartshapes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drawings/drawing20.xml" ContentType="application/vnd.openxmlformats-officedocument.drawing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21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23.xml" ContentType="application/vnd.openxmlformats-officedocument.drawingml.chartshapes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24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25.xml" ContentType="application/vnd.openxmlformats-officedocument.drawingml.chartshapes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26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27.xml" ContentType="application/vnd.openxmlformats-officedocument.drawingml.chartshapes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8.xml" ContentType="application/vnd.openxmlformats-officedocument.drawing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29.xml" ContentType="application/vnd.openxmlformats-officedocument.drawingml.chartshapes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drawings/drawing30.xml" ContentType="application/vnd.openxmlformats-officedocument.drawing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31.xml" ContentType="application/vnd.openxmlformats-officedocument.drawingml.chartshapes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drawings/drawing32.xml" ContentType="application/vnd.openxmlformats-officedocument.drawing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33.xml" ContentType="application/vnd.openxmlformats-officedocument.drawingml.chartshapes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drawings/drawing34.xml" ContentType="application/vnd.openxmlformats-officedocument.drawing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35.xml" ContentType="application/vnd.openxmlformats-officedocument.drawingml.chartshapes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drawings/drawing36.xml" ContentType="application/vnd.openxmlformats-officedocument.drawing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drawings/drawing37.xml" ContentType="application/vnd.openxmlformats-officedocument.drawingml.chartshapes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drawings/drawing38.xml" ContentType="application/vnd.openxmlformats-officedocument.drawing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drawings/drawing39.xml" ContentType="application/vnd.openxmlformats-officedocument.drawingml.chartshapes+xml"/>
  <Override PartName="/xl/charts/chart188.xml" ContentType="application/vnd.openxmlformats-officedocument.drawingml.chart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drawings/drawing40.xml" ContentType="application/vnd.openxmlformats-officedocument.drawing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drawings/drawing41.xml" ContentType="application/vnd.openxmlformats-officedocument.drawingml.chartshapes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drawings/drawing42.xml" ContentType="application/vnd.openxmlformats-officedocument.drawing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drawings/drawing43.xml" ContentType="application/vnd.openxmlformats-officedocument.drawingml.chartshapes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drawings/drawing44.xml" ContentType="application/vnd.openxmlformats-officedocument.drawing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drawings/drawing45.xml" ContentType="application/vnd.openxmlformats-officedocument.drawingml.chartshapes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drawings/drawing46.xml" ContentType="application/vnd.openxmlformats-officedocument.drawing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drawings/drawing47.xml" ContentType="application/vnd.openxmlformats-officedocument.drawingml.chartshapes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drawings/drawing48.xml" ContentType="application/vnd.openxmlformats-officedocument.drawing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drawings/drawing49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drawings/drawing50.xml" ContentType="application/vnd.openxmlformats-officedocument.drawing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drawings/drawing51.xml" ContentType="application/vnd.openxmlformats-officedocument.drawingml.chartshapes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drawings/drawing52.xml" ContentType="application/vnd.openxmlformats-officedocument.drawing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drawings/drawing53.xml" ContentType="application/vnd.openxmlformats-officedocument.drawingml.chartshapes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drawings/drawing54.xml" ContentType="application/vnd.openxmlformats-officedocument.drawing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55.xml" ContentType="application/vnd.openxmlformats-officedocument.drawingml.chartshapes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drawings/drawing56.xml" ContentType="application/vnd.openxmlformats-officedocument.drawing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drawings/drawing57.xml" ContentType="application/vnd.openxmlformats-officedocument.drawingml.chartshapes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drawings/drawing58.xml" ContentType="application/vnd.openxmlformats-officedocument.drawing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drawings/drawing59.xml" ContentType="application/vnd.openxmlformats-officedocument.drawingml.chartshapes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drawings/drawing60.xml" ContentType="application/vnd.openxmlformats-officedocument.drawing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drawings/drawing61.xml" ContentType="application/vnd.openxmlformats-officedocument.drawingml.chartshapes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drawings/drawing62.xml" ContentType="application/vnd.openxmlformats-officedocument.drawing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drawings/drawing63.xml" ContentType="application/vnd.openxmlformats-officedocument.drawingml.chartshapes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drawings/drawing64.xml" ContentType="application/vnd.openxmlformats-officedocument.drawing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drawings/drawing65.xml" ContentType="application/vnd.openxmlformats-officedocument.drawingml.chartshapes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drawings/drawing66.xml" ContentType="application/vnd.openxmlformats-officedocument.drawing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drawings/drawing67.xml" ContentType="application/vnd.openxmlformats-officedocument.drawingml.chartshapes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drawings/drawing68.xml" ContentType="application/vnd.openxmlformats-officedocument.drawing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drawings/drawing69.xml" ContentType="application/vnd.openxmlformats-officedocument.drawingml.chartshapes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drawings/drawing70.xml" ContentType="application/vnd.openxmlformats-officedocument.drawing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drawings/drawing71.xml" ContentType="application/vnd.openxmlformats-officedocument.drawingml.chartshapes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drawings/drawing72.xml" ContentType="application/vnd.openxmlformats-officedocument.drawing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drawings/drawing73.xml" ContentType="application/vnd.openxmlformats-officedocument.drawingml.chartshapes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drawings/drawing74.xml" ContentType="application/vnd.openxmlformats-officedocument.drawing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drawings/drawing75.xml" ContentType="application/vnd.openxmlformats-officedocument.drawingml.chartshapes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drawings/drawing76.xml" ContentType="application/vnd.openxmlformats-officedocument.drawing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harts/chart377.xml" ContentType="application/vnd.openxmlformats-officedocument.drawingml.chart+xml"/>
  <Override PartName="/xl/drawings/drawing77.xml" ContentType="application/vnd.openxmlformats-officedocument.drawingml.chartshapes+xml"/>
  <Override PartName="/xl/charts/chart378.xml" ContentType="application/vnd.openxmlformats-officedocument.drawingml.chart+xml"/>
  <Override PartName="/xl/charts/chart379.xml" ContentType="application/vnd.openxmlformats-officedocument.drawingml.chart+xml"/>
  <Override PartName="/xl/charts/chart380.xml" ContentType="application/vnd.openxmlformats-officedocument.drawingml.chart+xml"/>
  <Override PartName="/xl/drawings/drawing78.xml" ContentType="application/vnd.openxmlformats-officedocument.drawing+xml"/>
  <Override PartName="/xl/charts/chart381.xml" ContentType="application/vnd.openxmlformats-officedocument.drawingml.chart+xml"/>
  <Override PartName="/xl/charts/chart382.xml" ContentType="application/vnd.openxmlformats-officedocument.drawingml.chart+xml"/>
  <Override PartName="/xl/charts/chart383.xml" ContentType="application/vnd.openxmlformats-officedocument.drawingml.chart+xml"/>
  <Override PartName="/xl/charts/chart384.xml" ContentType="application/vnd.openxmlformats-officedocument.drawingml.chart+xml"/>
  <Override PartName="/xl/charts/chart385.xml" ContentType="application/vnd.openxmlformats-officedocument.drawingml.chart+xml"/>
  <Override PartName="/xl/charts/chart386.xml" ContentType="application/vnd.openxmlformats-officedocument.drawingml.chart+xml"/>
  <Override PartName="/xl/charts/chart387.xml" ContentType="application/vnd.openxmlformats-officedocument.drawingml.chart+xml"/>
  <Override PartName="/xl/drawings/drawing79.xml" ContentType="application/vnd.openxmlformats-officedocument.drawingml.chartshapes+xml"/>
  <Override PartName="/xl/charts/chart388.xml" ContentType="application/vnd.openxmlformats-officedocument.drawingml.chart+xml"/>
  <Override PartName="/xl/charts/chart389.xml" ContentType="application/vnd.openxmlformats-officedocument.drawingml.chart+xml"/>
  <Override PartName="/xl/charts/chart390.xml" ContentType="application/vnd.openxmlformats-officedocument.drawingml.chart+xml"/>
  <Override PartName="/xl/drawings/drawing80.xml" ContentType="application/vnd.openxmlformats-officedocument.drawing+xml"/>
  <Override PartName="/xl/charts/chart391.xml" ContentType="application/vnd.openxmlformats-officedocument.drawingml.chart+xml"/>
  <Override PartName="/xl/charts/chart392.xml" ContentType="application/vnd.openxmlformats-officedocument.drawingml.chart+xml"/>
  <Override PartName="/xl/charts/chart393.xml" ContentType="application/vnd.openxmlformats-officedocument.drawingml.chart+xml"/>
  <Override PartName="/xl/charts/chart394.xml" ContentType="application/vnd.openxmlformats-officedocument.drawingml.chart+xml"/>
  <Override PartName="/xl/charts/chart395.xml" ContentType="application/vnd.openxmlformats-officedocument.drawingml.chart+xml"/>
  <Override PartName="/xl/charts/chart396.xml" ContentType="application/vnd.openxmlformats-officedocument.drawingml.chart+xml"/>
  <Override PartName="/xl/charts/chart397.xml" ContentType="application/vnd.openxmlformats-officedocument.drawingml.chart+xml"/>
  <Override PartName="/xl/drawings/drawing81.xml" ContentType="application/vnd.openxmlformats-officedocument.drawingml.chartshapes+xml"/>
  <Override PartName="/xl/charts/chart398.xml" ContentType="application/vnd.openxmlformats-officedocument.drawingml.chart+xml"/>
  <Override PartName="/xl/charts/chart399.xml" ContentType="application/vnd.openxmlformats-officedocument.drawingml.chart+xml"/>
  <Override PartName="/xl/charts/chart400.xml" ContentType="application/vnd.openxmlformats-officedocument.drawingml.chart+xml"/>
  <Override PartName="/xl/drawings/drawing82.xml" ContentType="application/vnd.openxmlformats-officedocument.drawing+xml"/>
  <Override PartName="/xl/charts/chart401.xml" ContentType="application/vnd.openxmlformats-officedocument.drawingml.chart+xml"/>
  <Override PartName="/xl/charts/chart402.xml" ContentType="application/vnd.openxmlformats-officedocument.drawingml.chart+xml"/>
  <Override PartName="/xl/charts/chart403.xml" ContentType="application/vnd.openxmlformats-officedocument.drawingml.chart+xml"/>
  <Override PartName="/xl/charts/chart404.xml" ContentType="application/vnd.openxmlformats-officedocument.drawingml.chart+xml"/>
  <Override PartName="/xl/charts/chart405.xml" ContentType="application/vnd.openxmlformats-officedocument.drawingml.chart+xml"/>
  <Override PartName="/xl/charts/chart406.xml" ContentType="application/vnd.openxmlformats-officedocument.drawingml.chart+xml"/>
  <Override PartName="/xl/charts/chart407.xml" ContentType="application/vnd.openxmlformats-officedocument.drawingml.chart+xml"/>
  <Override PartName="/xl/drawings/drawing83.xml" ContentType="application/vnd.openxmlformats-officedocument.drawingml.chartshapes+xml"/>
  <Override PartName="/xl/charts/chart408.xml" ContentType="application/vnd.openxmlformats-officedocument.drawingml.chart+xml"/>
  <Override PartName="/xl/charts/chart409.xml" ContentType="application/vnd.openxmlformats-officedocument.drawingml.chart+xml"/>
  <Override PartName="/xl/charts/chart410.xml" ContentType="application/vnd.openxmlformats-officedocument.drawingml.chart+xml"/>
  <Override PartName="/xl/drawings/drawing84.xml" ContentType="application/vnd.openxmlformats-officedocument.drawing+xml"/>
  <Override PartName="/xl/charts/chart411.xml" ContentType="application/vnd.openxmlformats-officedocument.drawingml.chart+xml"/>
  <Override PartName="/xl/charts/chart412.xml" ContentType="application/vnd.openxmlformats-officedocument.drawingml.chart+xml"/>
  <Override PartName="/xl/charts/chart413.xml" ContentType="application/vnd.openxmlformats-officedocument.drawingml.chart+xml"/>
  <Override PartName="/xl/charts/chart414.xml" ContentType="application/vnd.openxmlformats-officedocument.drawingml.chart+xml"/>
  <Override PartName="/xl/charts/chart415.xml" ContentType="application/vnd.openxmlformats-officedocument.drawingml.chart+xml"/>
  <Override PartName="/xl/charts/chart416.xml" ContentType="application/vnd.openxmlformats-officedocument.drawingml.chart+xml"/>
  <Override PartName="/xl/charts/chart417.xml" ContentType="application/vnd.openxmlformats-officedocument.drawingml.chart+xml"/>
  <Override PartName="/xl/drawings/drawing85.xml" ContentType="application/vnd.openxmlformats-officedocument.drawingml.chartshapes+xml"/>
  <Override PartName="/xl/charts/chart418.xml" ContentType="application/vnd.openxmlformats-officedocument.drawingml.chart+xml"/>
  <Override PartName="/xl/charts/chart419.xml" ContentType="application/vnd.openxmlformats-officedocument.drawingml.chart+xml"/>
  <Override PartName="/xl/charts/chart420.xml" ContentType="application/vnd.openxmlformats-officedocument.drawingml.chart+xml"/>
  <Override PartName="/xl/drawings/drawing86.xml" ContentType="application/vnd.openxmlformats-officedocument.drawing+xml"/>
  <Override PartName="/xl/charts/chart421.xml" ContentType="application/vnd.openxmlformats-officedocument.drawingml.chart+xml"/>
  <Override PartName="/xl/charts/chart422.xml" ContentType="application/vnd.openxmlformats-officedocument.drawingml.chart+xml"/>
  <Override PartName="/xl/charts/chart423.xml" ContentType="application/vnd.openxmlformats-officedocument.drawingml.chart+xml"/>
  <Override PartName="/xl/charts/chart424.xml" ContentType="application/vnd.openxmlformats-officedocument.drawingml.chart+xml"/>
  <Override PartName="/xl/charts/chart425.xml" ContentType="application/vnd.openxmlformats-officedocument.drawingml.chart+xml"/>
  <Override PartName="/xl/charts/chart426.xml" ContentType="application/vnd.openxmlformats-officedocument.drawingml.chart+xml"/>
  <Override PartName="/xl/charts/chart427.xml" ContentType="application/vnd.openxmlformats-officedocument.drawingml.chart+xml"/>
  <Override PartName="/xl/drawings/drawing87.xml" ContentType="application/vnd.openxmlformats-officedocument.drawingml.chartshapes+xml"/>
  <Override PartName="/xl/charts/chart428.xml" ContentType="application/vnd.openxmlformats-officedocument.drawingml.chart+xml"/>
  <Override PartName="/xl/charts/chart429.xml" ContentType="application/vnd.openxmlformats-officedocument.drawingml.chart+xml"/>
  <Override PartName="/xl/charts/chart430.xml" ContentType="application/vnd.openxmlformats-officedocument.drawingml.chart+xml"/>
  <Override PartName="/xl/drawings/drawing88.xml" ContentType="application/vnd.openxmlformats-officedocument.drawing+xml"/>
  <Override PartName="/xl/charts/chart431.xml" ContentType="application/vnd.openxmlformats-officedocument.drawingml.chart+xml"/>
  <Override PartName="/xl/charts/chart432.xml" ContentType="application/vnd.openxmlformats-officedocument.drawingml.chart+xml"/>
  <Override PartName="/xl/charts/chart433.xml" ContentType="application/vnd.openxmlformats-officedocument.drawingml.chart+xml"/>
  <Override PartName="/xl/charts/chart434.xml" ContentType="application/vnd.openxmlformats-officedocument.drawingml.chart+xml"/>
  <Override PartName="/xl/charts/chart435.xml" ContentType="application/vnd.openxmlformats-officedocument.drawingml.chart+xml"/>
  <Override PartName="/xl/charts/chart436.xml" ContentType="application/vnd.openxmlformats-officedocument.drawingml.chart+xml"/>
  <Override PartName="/xl/charts/chart437.xml" ContentType="application/vnd.openxmlformats-officedocument.drawingml.chart+xml"/>
  <Override PartName="/xl/drawings/drawing89.xml" ContentType="application/vnd.openxmlformats-officedocument.drawingml.chartshapes+xml"/>
  <Override PartName="/xl/charts/chart438.xml" ContentType="application/vnd.openxmlformats-officedocument.drawingml.chart+xml"/>
  <Override PartName="/xl/charts/chart439.xml" ContentType="application/vnd.openxmlformats-officedocument.drawingml.chart+xml"/>
  <Override PartName="/xl/charts/chart440.xml" ContentType="application/vnd.openxmlformats-officedocument.drawingml.chart+xml"/>
  <Override PartName="/xl/drawings/drawing90.xml" ContentType="application/vnd.openxmlformats-officedocument.drawing+xml"/>
  <Override PartName="/xl/charts/chart441.xml" ContentType="application/vnd.openxmlformats-officedocument.drawingml.chart+xml"/>
  <Override PartName="/xl/charts/chart442.xml" ContentType="application/vnd.openxmlformats-officedocument.drawingml.chart+xml"/>
  <Override PartName="/xl/charts/chart443.xml" ContentType="application/vnd.openxmlformats-officedocument.drawingml.chart+xml"/>
  <Override PartName="/xl/charts/chart444.xml" ContentType="application/vnd.openxmlformats-officedocument.drawingml.chart+xml"/>
  <Override PartName="/xl/charts/chart445.xml" ContentType="application/vnd.openxmlformats-officedocument.drawingml.chart+xml"/>
  <Override PartName="/xl/charts/chart446.xml" ContentType="application/vnd.openxmlformats-officedocument.drawingml.chart+xml"/>
  <Override PartName="/xl/charts/chart447.xml" ContentType="application/vnd.openxmlformats-officedocument.drawingml.chart+xml"/>
  <Override PartName="/xl/drawings/drawing91.xml" ContentType="application/vnd.openxmlformats-officedocument.drawingml.chartshapes+xml"/>
  <Override PartName="/xl/charts/chart448.xml" ContentType="application/vnd.openxmlformats-officedocument.drawingml.chart+xml"/>
  <Override PartName="/xl/charts/chart449.xml" ContentType="application/vnd.openxmlformats-officedocument.drawingml.chart+xml"/>
  <Override PartName="/xl/charts/chart450.xml" ContentType="application/vnd.openxmlformats-officedocument.drawingml.chart+xml"/>
  <Override PartName="/xl/drawings/drawing92.xml" ContentType="application/vnd.openxmlformats-officedocument.drawing+xml"/>
  <Override PartName="/xl/charts/chart451.xml" ContentType="application/vnd.openxmlformats-officedocument.drawingml.chart+xml"/>
  <Override PartName="/xl/charts/chart452.xml" ContentType="application/vnd.openxmlformats-officedocument.drawingml.chart+xml"/>
  <Override PartName="/xl/charts/chart453.xml" ContentType="application/vnd.openxmlformats-officedocument.drawingml.chart+xml"/>
  <Override PartName="/xl/charts/chart454.xml" ContentType="application/vnd.openxmlformats-officedocument.drawingml.chart+xml"/>
  <Override PartName="/xl/charts/chart455.xml" ContentType="application/vnd.openxmlformats-officedocument.drawingml.chart+xml"/>
  <Override PartName="/xl/charts/chart456.xml" ContentType="application/vnd.openxmlformats-officedocument.drawingml.chart+xml"/>
  <Override PartName="/xl/charts/chart457.xml" ContentType="application/vnd.openxmlformats-officedocument.drawingml.chart+xml"/>
  <Override PartName="/xl/drawings/drawing93.xml" ContentType="application/vnd.openxmlformats-officedocument.drawingml.chartshapes+xml"/>
  <Override PartName="/xl/charts/chart458.xml" ContentType="application/vnd.openxmlformats-officedocument.drawingml.chart+xml"/>
  <Override PartName="/xl/charts/chart459.xml" ContentType="application/vnd.openxmlformats-officedocument.drawingml.chart+xml"/>
  <Override PartName="/xl/charts/chart460.xml" ContentType="application/vnd.openxmlformats-officedocument.drawingml.chart+xml"/>
  <Override PartName="/xl/drawings/drawing94.xml" ContentType="application/vnd.openxmlformats-officedocument.drawing+xml"/>
  <Override PartName="/xl/charts/chart461.xml" ContentType="application/vnd.openxmlformats-officedocument.drawingml.chart+xml"/>
  <Override PartName="/xl/charts/chart462.xml" ContentType="application/vnd.openxmlformats-officedocument.drawingml.chart+xml"/>
  <Override PartName="/xl/charts/chart463.xml" ContentType="application/vnd.openxmlformats-officedocument.drawingml.chart+xml"/>
  <Override PartName="/xl/charts/chart464.xml" ContentType="application/vnd.openxmlformats-officedocument.drawingml.chart+xml"/>
  <Override PartName="/xl/charts/chart465.xml" ContentType="application/vnd.openxmlformats-officedocument.drawingml.chart+xml"/>
  <Override PartName="/xl/charts/chart466.xml" ContentType="application/vnd.openxmlformats-officedocument.drawingml.chart+xml"/>
  <Override PartName="/xl/charts/chart467.xml" ContentType="application/vnd.openxmlformats-officedocument.drawingml.chart+xml"/>
  <Override PartName="/xl/drawings/drawing95.xml" ContentType="application/vnd.openxmlformats-officedocument.drawingml.chartshapes+xml"/>
  <Override PartName="/xl/charts/chart468.xml" ContentType="application/vnd.openxmlformats-officedocument.drawingml.chart+xml"/>
  <Override PartName="/xl/charts/chart469.xml" ContentType="application/vnd.openxmlformats-officedocument.drawingml.chart+xml"/>
  <Override PartName="/xl/charts/chart470.xml" ContentType="application/vnd.openxmlformats-officedocument.drawingml.chart+xml"/>
  <Override PartName="/xl/drawings/drawing96.xml" ContentType="application/vnd.openxmlformats-officedocument.drawing+xml"/>
  <Override PartName="/xl/charts/chart471.xml" ContentType="application/vnd.openxmlformats-officedocument.drawingml.chart+xml"/>
  <Override PartName="/xl/charts/chart472.xml" ContentType="application/vnd.openxmlformats-officedocument.drawingml.chart+xml"/>
  <Override PartName="/xl/charts/chart473.xml" ContentType="application/vnd.openxmlformats-officedocument.drawingml.chart+xml"/>
  <Override PartName="/xl/charts/chart474.xml" ContentType="application/vnd.openxmlformats-officedocument.drawingml.chart+xml"/>
  <Override PartName="/xl/charts/chart475.xml" ContentType="application/vnd.openxmlformats-officedocument.drawingml.chart+xml"/>
  <Override PartName="/xl/charts/chart476.xml" ContentType="application/vnd.openxmlformats-officedocument.drawingml.chart+xml"/>
  <Override PartName="/xl/charts/chart477.xml" ContentType="application/vnd.openxmlformats-officedocument.drawingml.chart+xml"/>
  <Override PartName="/xl/drawings/drawing97.xml" ContentType="application/vnd.openxmlformats-officedocument.drawingml.chartshapes+xml"/>
  <Override PartName="/xl/charts/chart478.xml" ContentType="application/vnd.openxmlformats-officedocument.drawingml.chart+xml"/>
  <Override PartName="/xl/charts/chart479.xml" ContentType="application/vnd.openxmlformats-officedocument.drawingml.chart+xml"/>
  <Override PartName="/xl/charts/chart480.xml" ContentType="application/vnd.openxmlformats-officedocument.drawingml.chart+xml"/>
  <Override PartName="/xl/drawings/drawing98.xml" ContentType="application/vnd.openxmlformats-officedocument.drawing+xml"/>
  <Override PartName="/xl/charts/chart481.xml" ContentType="application/vnd.openxmlformats-officedocument.drawingml.chart+xml"/>
  <Override PartName="/xl/charts/chart482.xml" ContentType="application/vnd.openxmlformats-officedocument.drawingml.chart+xml"/>
  <Override PartName="/xl/charts/chart483.xml" ContentType="application/vnd.openxmlformats-officedocument.drawingml.chart+xml"/>
  <Override PartName="/xl/charts/chart484.xml" ContentType="application/vnd.openxmlformats-officedocument.drawingml.chart+xml"/>
  <Override PartName="/xl/charts/chart485.xml" ContentType="application/vnd.openxmlformats-officedocument.drawingml.chart+xml"/>
  <Override PartName="/xl/charts/chart486.xml" ContentType="application/vnd.openxmlformats-officedocument.drawingml.chart+xml"/>
  <Override PartName="/xl/charts/chart487.xml" ContentType="application/vnd.openxmlformats-officedocument.drawingml.chart+xml"/>
  <Override PartName="/xl/drawings/drawing99.xml" ContentType="application/vnd.openxmlformats-officedocument.drawingml.chartshapes+xml"/>
  <Override PartName="/xl/charts/chart488.xml" ContentType="application/vnd.openxmlformats-officedocument.drawingml.chart+xml"/>
  <Override PartName="/xl/charts/chart489.xml" ContentType="application/vnd.openxmlformats-officedocument.drawingml.chart+xml"/>
  <Override PartName="/xl/charts/chart490.xml" ContentType="application/vnd.openxmlformats-officedocument.drawingml.chart+xml"/>
  <Override PartName="/xl/drawings/drawing100.xml" ContentType="application/vnd.openxmlformats-officedocument.drawing+xml"/>
  <Override PartName="/xl/charts/chart491.xml" ContentType="application/vnd.openxmlformats-officedocument.drawingml.chart+xml"/>
  <Override PartName="/xl/charts/chart492.xml" ContentType="application/vnd.openxmlformats-officedocument.drawingml.chart+xml"/>
  <Override PartName="/xl/charts/chart493.xml" ContentType="application/vnd.openxmlformats-officedocument.drawingml.chart+xml"/>
  <Override PartName="/xl/charts/chart494.xml" ContentType="application/vnd.openxmlformats-officedocument.drawingml.chart+xml"/>
  <Override PartName="/xl/charts/chart495.xml" ContentType="application/vnd.openxmlformats-officedocument.drawingml.chart+xml"/>
  <Override PartName="/xl/charts/chart496.xml" ContentType="application/vnd.openxmlformats-officedocument.drawingml.chart+xml"/>
  <Override PartName="/xl/charts/chart497.xml" ContentType="application/vnd.openxmlformats-officedocument.drawingml.chart+xml"/>
  <Override PartName="/xl/drawings/drawing101.xml" ContentType="application/vnd.openxmlformats-officedocument.drawingml.chartshapes+xml"/>
  <Override PartName="/xl/charts/chart498.xml" ContentType="application/vnd.openxmlformats-officedocument.drawingml.chart+xml"/>
  <Override PartName="/xl/charts/chart499.xml" ContentType="application/vnd.openxmlformats-officedocument.drawingml.chart+xml"/>
  <Override PartName="/xl/charts/chart500.xml" ContentType="application/vnd.openxmlformats-officedocument.drawingml.chart+xml"/>
  <Override PartName="/xl/drawings/drawing102.xml" ContentType="application/vnd.openxmlformats-officedocument.drawing+xml"/>
  <Override PartName="/xl/charts/chart501.xml" ContentType="application/vnd.openxmlformats-officedocument.drawingml.chart+xml"/>
  <Override PartName="/xl/charts/chart502.xml" ContentType="application/vnd.openxmlformats-officedocument.drawingml.chart+xml"/>
  <Override PartName="/xl/charts/chart503.xml" ContentType="application/vnd.openxmlformats-officedocument.drawingml.chart+xml"/>
  <Override PartName="/xl/charts/chart504.xml" ContentType="application/vnd.openxmlformats-officedocument.drawingml.chart+xml"/>
  <Override PartName="/xl/charts/chart505.xml" ContentType="application/vnd.openxmlformats-officedocument.drawingml.chart+xml"/>
  <Override PartName="/xl/charts/chart506.xml" ContentType="application/vnd.openxmlformats-officedocument.drawingml.chart+xml"/>
  <Override PartName="/xl/charts/chart507.xml" ContentType="application/vnd.openxmlformats-officedocument.drawingml.chart+xml"/>
  <Override PartName="/xl/drawings/drawing103.xml" ContentType="application/vnd.openxmlformats-officedocument.drawingml.chartshapes+xml"/>
  <Override PartName="/xl/charts/chart508.xml" ContentType="application/vnd.openxmlformats-officedocument.drawingml.chart+xml"/>
  <Override PartName="/xl/charts/chart509.xml" ContentType="application/vnd.openxmlformats-officedocument.drawingml.chart+xml"/>
  <Override PartName="/xl/charts/chart510.xml" ContentType="application/vnd.openxmlformats-officedocument.drawingml.chart+xml"/>
  <Override PartName="/xl/drawings/drawing104.xml" ContentType="application/vnd.openxmlformats-officedocument.drawing+xml"/>
  <Override PartName="/xl/charts/chart511.xml" ContentType="application/vnd.openxmlformats-officedocument.drawingml.chart+xml"/>
  <Override PartName="/xl/charts/chart512.xml" ContentType="application/vnd.openxmlformats-officedocument.drawingml.chart+xml"/>
  <Override PartName="/xl/charts/chart513.xml" ContentType="application/vnd.openxmlformats-officedocument.drawingml.chart+xml"/>
  <Override PartName="/xl/charts/chart514.xml" ContentType="application/vnd.openxmlformats-officedocument.drawingml.chart+xml"/>
  <Override PartName="/xl/charts/chart515.xml" ContentType="application/vnd.openxmlformats-officedocument.drawingml.chart+xml"/>
  <Override PartName="/xl/charts/chart516.xml" ContentType="application/vnd.openxmlformats-officedocument.drawingml.chart+xml"/>
  <Override PartName="/xl/charts/chart517.xml" ContentType="application/vnd.openxmlformats-officedocument.drawingml.chart+xml"/>
  <Override PartName="/xl/drawings/drawing105.xml" ContentType="application/vnd.openxmlformats-officedocument.drawingml.chartshapes+xml"/>
  <Override PartName="/xl/charts/chart518.xml" ContentType="application/vnd.openxmlformats-officedocument.drawingml.chart+xml"/>
  <Override PartName="/xl/charts/chart519.xml" ContentType="application/vnd.openxmlformats-officedocument.drawingml.chart+xml"/>
  <Override PartName="/xl/charts/chart520.xml" ContentType="application/vnd.openxmlformats-officedocument.drawingml.chart+xml"/>
  <Override PartName="/xl/drawings/drawing106.xml" ContentType="application/vnd.openxmlformats-officedocument.drawing+xml"/>
  <Override PartName="/xl/charts/chart521.xml" ContentType="application/vnd.openxmlformats-officedocument.drawingml.chart+xml"/>
  <Override PartName="/xl/charts/chart522.xml" ContentType="application/vnd.openxmlformats-officedocument.drawingml.chart+xml"/>
  <Override PartName="/xl/charts/chart523.xml" ContentType="application/vnd.openxmlformats-officedocument.drawingml.chart+xml"/>
  <Override PartName="/xl/charts/chart524.xml" ContentType="application/vnd.openxmlformats-officedocument.drawingml.chart+xml"/>
  <Override PartName="/xl/charts/chart525.xml" ContentType="application/vnd.openxmlformats-officedocument.drawingml.chart+xml"/>
  <Override PartName="/xl/charts/chart526.xml" ContentType="application/vnd.openxmlformats-officedocument.drawingml.chart+xml"/>
  <Override PartName="/xl/charts/chart527.xml" ContentType="application/vnd.openxmlformats-officedocument.drawingml.chart+xml"/>
  <Override PartName="/xl/drawings/drawing107.xml" ContentType="application/vnd.openxmlformats-officedocument.drawingml.chartshapes+xml"/>
  <Override PartName="/xl/charts/chart528.xml" ContentType="application/vnd.openxmlformats-officedocument.drawingml.chart+xml"/>
  <Override PartName="/xl/charts/chart529.xml" ContentType="application/vnd.openxmlformats-officedocument.drawingml.chart+xml"/>
  <Override PartName="/xl/charts/chart530.xml" ContentType="application/vnd.openxmlformats-officedocument.drawingml.chart+xml"/>
  <Override PartName="/xl/drawings/drawing108.xml" ContentType="application/vnd.openxmlformats-officedocument.drawing+xml"/>
  <Override PartName="/xl/charts/chart531.xml" ContentType="application/vnd.openxmlformats-officedocument.drawingml.chart+xml"/>
  <Override PartName="/xl/charts/chart532.xml" ContentType="application/vnd.openxmlformats-officedocument.drawingml.chart+xml"/>
  <Override PartName="/xl/charts/chart533.xml" ContentType="application/vnd.openxmlformats-officedocument.drawingml.chart+xml"/>
  <Override PartName="/xl/charts/chart534.xml" ContentType="application/vnd.openxmlformats-officedocument.drawingml.chart+xml"/>
  <Override PartName="/xl/charts/chart535.xml" ContentType="application/vnd.openxmlformats-officedocument.drawingml.chart+xml"/>
  <Override PartName="/xl/charts/chart536.xml" ContentType="application/vnd.openxmlformats-officedocument.drawingml.chart+xml"/>
  <Override PartName="/xl/charts/chart537.xml" ContentType="application/vnd.openxmlformats-officedocument.drawingml.chart+xml"/>
  <Override PartName="/xl/drawings/drawing109.xml" ContentType="application/vnd.openxmlformats-officedocument.drawingml.chartshapes+xml"/>
  <Override PartName="/xl/charts/chart538.xml" ContentType="application/vnd.openxmlformats-officedocument.drawingml.chart+xml"/>
  <Override PartName="/xl/charts/chart539.xml" ContentType="application/vnd.openxmlformats-officedocument.drawingml.chart+xml"/>
  <Override PartName="/xl/charts/chart540.xml" ContentType="application/vnd.openxmlformats-officedocument.drawingml.chart+xml"/>
  <Override PartName="/xl/drawings/drawing110.xml" ContentType="application/vnd.openxmlformats-officedocument.drawing+xml"/>
  <Override PartName="/xl/charts/chart541.xml" ContentType="application/vnd.openxmlformats-officedocument.drawingml.chart+xml"/>
  <Override PartName="/xl/charts/chart542.xml" ContentType="application/vnd.openxmlformats-officedocument.drawingml.chart+xml"/>
  <Override PartName="/xl/charts/chart543.xml" ContentType="application/vnd.openxmlformats-officedocument.drawingml.chart+xml"/>
  <Override PartName="/xl/charts/chart544.xml" ContentType="application/vnd.openxmlformats-officedocument.drawingml.chart+xml"/>
  <Override PartName="/xl/charts/chart545.xml" ContentType="application/vnd.openxmlformats-officedocument.drawingml.chart+xml"/>
  <Override PartName="/xl/charts/chart546.xml" ContentType="application/vnd.openxmlformats-officedocument.drawingml.chart+xml"/>
  <Override PartName="/xl/charts/chart547.xml" ContentType="application/vnd.openxmlformats-officedocument.drawingml.chart+xml"/>
  <Override PartName="/xl/drawings/drawing111.xml" ContentType="application/vnd.openxmlformats-officedocument.drawingml.chartshapes+xml"/>
  <Override PartName="/xl/charts/chart548.xml" ContentType="application/vnd.openxmlformats-officedocument.drawingml.chart+xml"/>
  <Override PartName="/xl/charts/chart549.xml" ContentType="application/vnd.openxmlformats-officedocument.drawingml.chart+xml"/>
  <Override PartName="/xl/charts/chart550.xml" ContentType="application/vnd.openxmlformats-officedocument.drawingml.chart+xml"/>
  <Override PartName="/xl/drawings/drawing112.xml" ContentType="application/vnd.openxmlformats-officedocument.drawing+xml"/>
  <Override PartName="/xl/charts/chart551.xml" ContentType="application/vnd.openxmlformats-officedocument.drawingml.chart+xml"/>
  <Override PartName="/xl/charts/chart552.xml" ContentType="application/vnd.openxmlformats-officedocument.drawingml.chart+xml"/>
  <Override PartName="/xl/charts/chart553.xml" ContentType="application/vnd.openxmlformats-officedocument.drawingml.chart+xml"/>
  <Override PartName="/xl/charts/chart554.xml" ContentType="application/vnd.openxmlformats-officedocument.drawingml.chart+xml"/>
  <Override PartName="/xl/charts/chart555.xml" ContentType="application/vnd.openxmlformats-officedocument.drawingml.chart+xml"/>
  <Override PartName="/xl/charts/chart556.xml" ContentType="application/vnd.openxmlformats-officedocument.drawingml.chart+xml"/>
  <Override PartName="/xl/charts/chart557.xml" ContentType="application/vnd.openxmlformats-officedocument.drawingml.chart+xml"/>
  <Override PartName="/xl/drawings/drawing113.xml" ContentType="application/vnd.openxmlformats-officedocument.drawingml.chartshapes+xml"/>
  <Override PartName="/xl/charts/chart558.xml" ContentType="application/vnd.openxmlformats-officedocument.drawingml.chart+xml"/>
  <Override PartName="/xl/charts/chart559.xml" ContentType="application/vnd.openxmlformats-officedocument.drawingml.chart+xml"/>
  <Override PartName="/xl/charts/chart560.xml" ContentType="application/vnd.openxmlformats-officedocument.drawingml.chart+xml"/>
  <Override PartName="/xl/drawings/drawing114.xml" ContentType="application/vnd.openxmlformats-officedocument.drawing+xml"/>
  <Override PartName="/xl/charts/chart561.xml" ContentType="application/vnd.openxmlformats-officedocument.drawingml.chart+xml"/>
  <Override PartName="/xl/charts/chart562.xml" ContentType="application/vnd.openxmlformats-officedocument.drawingml.chart+xml"/>
  <Override PartName="/xl/charts/chart563.xml" ContentType="application/vnd.openxmlformats-officedocument.drawingml.chart+xml"/>
  <Override PartName="/xl/charts/chart564.xml" ContentType="application/vnd.openxmlformats-officedocument.drawingml.chart+xml"/>
  <Override PartName="/xl/charts/chart565.xml" ContentType="application/vnd.openxmlformats-officedocument.drawingml.chart+xml"/>
  <Override PartName="/xl/charts/chart566.xml" ContentType="application/vnd.openxmlformats-officedocument.drawingml.chart+xml"/>
  <Override PartName="/xl/charts/chart567.xml" ContentType="application/vnd.openxmlformats-officedocument.drawingml.chart+xml"/>
  <Override PartName="/xl/drawings/drawing115.xml" ContentType="application/vnd.openxmlformats-officedocument.drawingml.chartshapes+xml"/>
  <Override PartName="/xl/charts/chart568.xml" ContentType="application/vnd.openxmlformats-officedocument.drawingml.chart+xml"/>
  <Override PartName="/xl/charts/chart569.xml" ContentType="application/vnd.openxmlformats-officedocument.drawingml.chart+xml"/>
  <Override PartName="/xl/charts/chart570.xml" ContentType="application/vnd.openxmlformats-officedocument.drawingml.chart+xml"/>
  <Override PartName="/xl/drawings/drawing116.xml" ContentType="application/vnd.openxmlformats-officedocument.drawing+xml"/>
  <Override PartName="/xl/charts/chart571.xml" ContentType="application/vnd.openxmlformats-officedocument.drawingml.chart+xml"/>
  <Override PartName="/xl/charts/chart572.xml" ContentType="application/vnd.openxmlformats-officedocument.drawingml.chart+xml"/>
  <Override PartName="/xl/charts/chart573.xml" ContentType="application/vnd.openxmlformats-officedocument.drawingml.chart+xml"/>
  <Override PartName="/xl/charts/chart574.xml" ContentType="application/vnd.openxmlformats-officedocument.drawingml.chart+xml"/>
  <Override PartName="/xl/charts/chart575.xml" ContentType="application/vnd.openxmlformats-officedocument.drawingml.chart+xml"/>
  <Override PartName="/xl/charts/chart576.xml" ContentType="application/vnd.openxmlformats-officedocument.drawingml.chart+xml"/>
  <Override PartName="/xl/charts/chart577.xml" ContentType="application/vnd.openxmlformats-officedocument.drawingml.chart+xml"/>
  <Override PartName="/xl/drawings/drawing117.xml" ContentType="application/vnd.openxmlformats-officedocument.drawingml.chartshapes+xml"/>
  <Override PartName="/xl/charts/chart578.xml" ContentType="application/vnd.openxmlformats-officedocument.drawingml.chart+xml"/>
  <Override PartName="/xl/charts/chart579.xml" ContentType="application/vnd.openxmlformats-officedocument.drawingml.chart+xml"/>
  <Override PartName="/xl/charts/chart580.xml" ContentType="application/vnd.openxmlformats-officedocument.drawingml.chart+xml"/>
  <Override PartName="/xl/drawings/drawing118.xml" ContentType="application/vnd.openxmlformats-officedocument.drawing+xml"/>
  <Override PartName="/xl/charts/chart581.xml" ContentType="application/vnd.openxmlformats-officedocument.drawingml.chart+xml"/>
  <Override PartName="/xl/charts/chart582.xml" ContentType="application/vnd.openxmlformats-officedocument.drawingml.chart+xml"/>
  <Override PartName="/xl/charts/chart583.xml" ContentType="application/vnd.openxmlformats-officedocument.drawingml.chart+xml"/>
  <Override PartName="/xl/charts/chart584.xml" ContentType="application/vnd.openxmlformats-officedocument.drawingml.chart+xml"/>
  <Override PartName="/xl/charts/chart585.xml" ContentType="application/vnd.openxmlformats-officedocument.drawingml.chart+xml"/>
  <Override PartName="/xl/charts/chart586.xml" ContentType="application/vnd.openxmlformats-officedocument.drawingml.chart+xml"/>
  <Override PartName="/xl/charts/chart587.xml" ContentType="application/vnd.openxmlformats-officedocument.drawingml.chart+xml"/>
  <Override PartName="/xl/drawings/drawing119.xml" ContentType="application/vnd.openxmlformats-officedocument.drawingml.chartshapes+xml"/>
  <Override PartName="/xl/charts/chart588.xml" ContentType="application/vnd.openxmlformats-officedocument.drawingml.chart+xml"/>
  <Override PartName="/xl/charts/chart589.xml" ContentType="application/vnd.openxmlformats-officedocument.drawingml.chart+xml"/>
  <Override PartName="/xl/charts/chart590.xml" ContentType="application/vnd.openxmlformats-officedocument.drawingml.chart+xml"/>
  <Override PartName="/xl/drawings/drawing120.xml" ContentType="application/vnd.openxmlformats-officedocument.drawing+xml"/>
  <Override PartName="/xl/charts/chart591.xml" ContentType="application/vnd.openxmlformats-officedocument.drawingml.chart+xml"/>
  <Override PartName="/xl/charts/chart592.xml" ContentType="application/vnd.openxmlformats-officedocument.drawingml.chart+xml"/>
  <Override PartName="/xl/charts/chart593.xml" ContentType="application/vnd.openxmlformats-officedocument.drawingml.chart+xml"/>
  <Override PartName="/xl/charts/chart594.xml" ContentType="application/vnd.openxmlformats-officedocument.drawingml.chart+xml"/>
  <Override PartName="/xl/charts/chart595.xml" ContentType="application/vnd.openxmlformats-officedocument.drawingml.chart+xml"/>
  <Override PartName="/xl/charts/chart596.xml" ContentType="application/vnd.openxmlformats-officedocument.drawingml.chart+xml"/>
  <Override PartName="/xl/charts/chart597.xml" ContentType="application/vnd.openxmlformats-officedocument.drawingml.chart+xml"/>
  <Override PartName="/xl/drawings/drawing121.xml" ContentType="application/vnd.openxmlformats-officedocument.drawingml.chartshapes+xml"/>
  <Override PartName="/xl/charts/chart598.xml" ContentType="application/vnd.openxmlformats-officedocument.drawingml.chart+xml"/>
  <Override PartName="/xl/charts/chart599.xml" ContentType="application/vnd.openxmlformats-officedocument.drawingml.chart+xml"/>
  <Override PartName="/xl/charts/chart600.xml" ContentType="application/vnd.openxmlformats-officedocument.drawingml.chart+xml"/>
  <Override PartName="/xl/drawings/drawing122.xml" ContentType="application/vnd.openxmlformats-officedocument.drawing+xml"/>
  <Override PartName="/xl/charts/chart601.xml" ContentType="application/vnd.openxmlformats-officedocument.drawingml.chart+xml"/>
  <Override PartName="/xl/charts/chart602.xml" ContentType="application/vnd.openxmlformats-officedocument.drawingml.chart+xml"/>
  <Override PartName="/xl/charts/chart603.xml" ContentType="application/vnd.openxmlformats-officedocument.drawingml.chart+xml"/>
  <Override PartName="/xl/charts/chart604.xml" ContentType="application/vnd.openxmlformats-officedocument.drawingml.chart+xml"/>
  <Override PartName="/xl/charts/chart605.xml" ContentType="application/vnd.openxmlformats-officedocument.drawingml.chart+xml"/>
  <Override PartName="/xl/charts/chart606.xml" ContentType="application/vnd.openxmlformats-officedocument.drawingml.chart+xml"/>
  <Override PartName="/xl/charts/chart607.xml" ContentType="application/vnd.openxmlformats-officedocument.drawingml.chart+xml"/>
  <Override PartName="/xl/drawings/drawing123.xml" ContentType="application/vnd.openxmlformats-officedocument.drawingml.chartshapes+xml"/>
  <Override PartName="/xl/charts/chart608.xml" ContentType="application/vnd.openxmlformats-officedocument.drawingml.chart+xml"/>
  <Override PartName="/xl/charts/chart609.xml" ContentType="application/vnd.openxmlformats-officedocument.drawingml.chart+xml"/>
  <Override PartName="/xl/charts/chart610.xml" ContentType="application/vnd.openxmlformats-officedocument.drawingml.chart+xml"/>
  <Override PartName="/xl/drawings/drawing124.xml" ContentType="application/vnd.openxmlformats-officedocument.drawing+xml"/>
  <Override PartName="/xl/charts/chart611.xml" ContentType="application/vnd.openxmlformats-officedocument.drawingml.chart+xml"/>
  <Override PartName="/xl/charts/chart612.xml" ContentType="application/vnd.openxmlformats-officedocument.drawingml.chart+xml"/>
  <Override PartName="/xl/charts/chart613.xml" ContentType="application/vnd.openxmlformats-officedocument.drawingml.chart+xml"/>
  <Override PartName="/xl/charts/chart614.xml" ContentType="application/vnd.openxmlformats-officedocument.drawingml.chart+xml"/>
  <Override PartName="/xl/charts/chart615.xml" ContentType="application/vnd.openxmlformats-officedocument.drawingml.chart+xml"/>
  <Override PartName="/xl/charts/chart616.xml" ContentType="application/vnd.openxmlformats-officedocument.drawingml.chart+xml"/>
  <Override PartName="/xl/charts/chart617.xml" ContentType="application/vnd.openxmlformats-officedocument.drawingml.chart+xml"/>
  <Override PartName="/xl/drawings/drawing125.xml" ContentType="application/vnd.openxmlformats-officedocument.drawingml.chartshapes+xml"/>
  <Override PartName="/xl/charts/chart618.xml" ContentType="application/vnd.openxmlformats-officedocument.drawingml.chart+xml"/>
  <Override PartName="/xl/charts/chart619.xml" ContentType="application/vnd.openxmlformats-officedocument.drawingml.chart+xml"/>
  <Override PartName="/xl/charts/chart620.xml" ContentType="application/vnd.openxmlformats-officedocument.drawingml.chart+xml"/>
  <Override PartName="/xl/drawings/drawing126.xml" ContentType="application/vnd.openxmlformats-officedocument.drawing+xml"/>
  <Override PartName="/xl/charts/chart621.xml" ContentType="application/vnd.openxmlformats-officedocument.drawingml.chart+xml"/>
  <Override PartName="/xl/charts/chart622.xml" ContentType="application/vnd.openxmlformats-officedocument.drawingml.chart+xml"/>
  <Override PartName="/xl/charts/chart623.xml" ContentType="application/vnd.openxmlformats-officedocument.drawingml.chart+xml"/>
  <Override PartName="/xl/charts/chart624.xml" ContentType="application/vnd.openxmlformats-officedocument.drawingml.chart+xml"/>
  <Override PartName="/xl/charts/chart625.xml" ContentType="application/vnd.openxmlformats-officedocument.drawingml.chart+xml"/>
  <Override PartName="/xl/charts/chart626.xml" ContentType="application/vnd.openxmlformats-officedocument.drawingml.chart+xml"/>
  <Override PartName="/xl/charts/chart627.xml" ContentType="application/vnd.openxmlformats-officedocument.drawingml.chart+xml"/>
  <Override PartName="/xl/drawings/drawing127.xml" ContentType="application/vnd.openxmlformats-officedocument.drawingml.chartshapes+xml"/>
  <Override PartName="/xl/charts/chart628.xml" ContentType="application/vnd.openxmlformats-officedocument.drawingml.chart+xml"/>
  <Override PartName="/xl/charts/chart629.xml" ContentType="application/vnd.openxmlformats-officedocument.drawingml.chart+xml"/>
  <Override PartName="/xl/charts/chart630.xml" ContentType="application/vnd.openxmlformats-officedocument.drawingml.chart+xml"/>
  <Override PartName="/xl/drawings/drawing128.xml" ContentType="application/vnd.openxmlformats-officedocument.drawing+xml"/>
  <Override PartName="/xl/charts/chart631.xml" ContentType="application/vnd.openxmlformats-officedocument.drawingml.chart+xml"/>
  <Override PartName="/xl/charts/chart632.xml" ContentType="application/vnd.openxmlformats-officedocument.drawingml.chart+xml"/>
  <Override PartName="/xl/charts/chart633.xml" ContentType="application/vnd.openxmlformats-officedocument.drawingml.chart+xml"/>
  <Override PartName="/xl/charts/chart634.xml" ContentType="application/vnd.openxmlformats-officedocument.drawingml.chart+xml"/>
  <Override PartName="/xl/charts/chart635.xml" ContentType="application/vnd.openxmlformats-officedocument.drawingml.chart+xml"/>
  <Override PartName="/xl/charts/chart636.xml" ContentType="application/vnd.openxmlformats-officedocument.drawingml.chart+xml"/>
  <Override PartName="/xl/charts/chart637.xml" ContentType="application/vnd.openxmlformats-officedocument.drawingml.chart+xml"/>
  <Override PartName="/xl/drawings/drawing129.xml" ContentType="application/vnd.openxmlformats-officedocument.drawingml.chartshapes+xml"/>
  <Override PartName="/xl/charts/chart638.xml" ContentType="application/vnd.openxmlformats-officedocument.drawingml.chart+xml"/>
  <Override PartName="/xl/charts/chart639.xml" ContentType="application/vnd.openxmlformats-officedocument.drawingml.chart+xml"/>
  <Override PartName="/xl/charts/chart640.xml" ContentType="application/vnd.openxmlformats-officedocument.drawingml.chart+xml"/>
  <Override PartName="/xl/drawings/drawing130.xml" ContentType="application/vnd.openxmlformats-officedocument.drawing+xml"/>
  <Override PartName="/xl/charts/chart641.xml" ContentType="application/vnd.openxmlformats-officedocument.drawingml.chart+xml"/>
  <Override PartName="/xl/charts/chart642.xml" ContentType="application/vnd.openxmlformats-officedocument.drawingml.chart+xml"/>
  <Override PartName="/xl/charts/chart643.xml" ContentType="application/vnd.openxmlformats-officedocument.drawingml.chart+xml"/>
  <Override PartName="/xl/charts/chart644.xml" ContentType="application/vnd.openxmlformats-officedocument.drawingml.chart+xml"/>
  <Override PartName="/xl/charts/chart645.xml" ContentType="application/vnd.openxmlformats-officedocument.drawingml.chart+xml"/>
  <Override PartName="/xl/charts/chart646.xml" ContentType="application/vnd.openxmlformats-officedocument.drawingml.chart+xml"/>
  <Override PartName="/xl/charts/chart647.xml" ContentType="application/vnd.openxmlformats-officedocument.drawingml.chart+xml"/>
  <Override PartName="/xl/drawings/drawing131.xml" ContentType="application/vnd.openxmlformats-officedocument.drawingml.chartshapes+xml"/>
  <Override PartName="/xl/charts/chart648.xml" ContentType="application/vnd.openxmlformats-officedocument.drawingml.chart+xml"/>
  <Override PartName="/xl/charts/chart649.xml" ContentType="application/vnd.openxmlformats-officedocument.drawingml.chart+xml"/>
  <Override PartName="/xl/charts/chart650.xml" ContentType="application/vnd.openxmlformats-officedocument.drawingml.chart+xml"/>
  <Override PartName="/xl/drawings/drawing132.xml" ContentType="application/vnd.openxmlformats-officedocument.drawing+xml"/>
  <Override PartName="/xl/charts/chart651.xml" ContentType="application/vnd.openxmlformats-officedocument.drawingml.chart+xml"/>
  <Override PartName="/xl/charts/chart652.xml" ContentType="application/vnd.openxmlformats-officedocument.drawingml.chart+xml"/>
  <Override PartName="/xl/charts/chart653.xml" ContentType="application/vnd.openxmlformats-officedocument.drawingml.chart+xml"/>
  <Override PartName="/xl/charts/chart654.xml" ContentType="application/vnd.openxmlformats-officedocument.drawingml.chart+xml"/>
  <Override PartName="/xl/charts/chart655.xml" ContentType="application/vnd.openxmlformats-officedocument.drawingml.chart+xml"/>
  <Override PartName="/xl/charts/chart656.xml" ContentType="application/vnd.openxmlformats-officedocument.drawingml.chart+xml"/>
  <Override PartName="/xl/charts/chart657.xml" ContentType="application/vnd.openxmlformats-officedocument.drawingml.chart+xml"/>
  <Override PartName="/xl/drawings/drawing133.xml" ContentType="application/vnd.openxmlformats-officedocument.drawingml.chartshapes+xml"/>
  <Override PartName="/xl/charts/chart658.xml" ContentType="application/vnd.openxmlformats-officedocument.drawingml.chart+xml"/>
  <Override PartName="/xl/charts/chart659.xml" ContentType="application/vnd.openxmlformats-officedocument.drawingml.chart+xml"/>
  <Override PartName="/xl/charts/chart660.xml" ContentType="application/vnd.openxmlformats-officedocument.drawingml.chart+xml"/>
  <Override PartName="/xl/drawings/drawing134.xml" ContentType="application/vnd.openxmlformats-officedocument.drawing+xml"/>
  <Override PartName="/xl/charts/chart661.xml" ContentType="application/vnd.openxmlformats-officedocument.drawingml.chart+xml"/>
  <Override PartName="/xl/charts/chart662.xml" ContentType="application/vnd.openxmlformats-officedocument.drawingml.chart+xml"/>
  <Override PartName="/xl/charts/chart663.xml" ContentType="application/vnd.openxmlformats-officedocument.drawingml.chart+xml"/>
  <Override PartName="/xl/charts/chart664.xml" ContentType="application/vnd.openxmlformats-officedocument.drawingml.chart+xml"/>
  <Override PartName="/xl/charts/chart665.xml" ContentType="application/vnd.openxmlformats-officedocument.drawingml.chart+xml"/>
  <Override PartName="/xl/charts/chart666.xml" ContentType="application/vnd.openxmlformats-officedocument.drawingml.chart+xml"/>
  <Override PartName="/xl/charts/chart667.xml" ContentType="application/vnd.openxmlformats-officedocument.drawingml.chart+xml"/>
  <Override PartName="/xl/drawings/drawing135.xml" ContentType="application/vnd.openxmlformats-officedocument.drawingml.chartshapes+xml"/>
  <Override PartName="/xl/charts/chart668.xml" ContentType="application/vnd.openxmlformats-officedocument.drawingml.chart+xml"/>
  <Override PartName="/xl/charts/chart669.xml" ContentType="application/vnd.openxmlformats-officedocument.drawingml.chart+xml"/>
  <Override PartName="/xl/charts/chart670.xml" ContentType="application/vnd.openxmlformats-officedocument.drawingml.chart+xml"/>
  <Override PartName="/xl/drawings/drawing136.xml" ContentType="application/vnd.openxmlformats-officedocument.drawing+xml"/>
  <Override PartName="/xl/charts/chart671.xml" ContentType="application/vnd.openxmlformats-officedocument.drawingml.chart+xml"/>
  <Override PartName="/xl/charts/chart672.xml" ContentType="application/vnd.openxmlformats-officedocument.drawingml.chart+xml"/>
  <Override PartName="/xl/charts/chart673.xml" ContentType="application/vnd.openxmlformats-officedocument.drawingml.chart+xml"/>
  <Override PartName="/xl/charts/chart674.xml" ContentType="application/vnd.openxmlformats-officedocument.drawingml.chart+xml"/>
  <Override PartName="/xl/charts/chart675.xml" ContentType="application/vnd.openxmlformats-officedocument.drawingml.chart+xml"/>
  <Override PartName="/xl/charts/chart676.xml" ContentType="application/vnd.openxmlformats-officedocument.drawingml.chart+xml"/>
  <Override PartName="/xl/charts/chart677.xml" ContentType="application/vnd.openxmlformats-officedocument.drawingml.chart+xml"/>
  <Override PartName="/xl/drawings/drawing137.xml" ContentType="application/vnd.openxmlformats-officedocument.drawingml.chartshapes+xml"/>
  <Override PartName="/xl/charts/chart678.xml" ContentType="application/vnd.openxmlformats-officedocument.drawingml.chart+xml"/>
  <Override PartName="/xl/charts/chart679.xml" ContentType="application/vnd.openxmlformats-officedocument.drawingml.chart+xml"/>
  <Override PartName="/xl/charts/chart680.xml" ContentType="application/vnd.openxmlformats-officedocument.drawingml.chart+xml"/>
  <Override PartName="/xl/drawings/drawing138.xml" ContentType="application/vnd.openxmlformats-officedocument.drawing+xml"/>
  <Override PartName="/xl/charts/chart681.xml" ContentType="application/vnd.openxmlformats-officedocument.drawingml.chart+xml"/>
  <Override PartName="/xl/charts/chart682.xml" ContentType="application/vnd.openxmlformats-officedocument.drawingml.chart+xml"/>
  <Override PartName="/xl/charts/chart683.xml" ContentType="application/vnd.openxmlformats-officedocument.drawingml.chart+xml"/>
  <Override PartName="/xl/charts/chart684.xml" ContentType="application/vnd.openxmlformats-officedocument.drawingml.chart+xml"/>
  <Override PartName="/xl/charts/chart685.xml" ContentType="application/vnd.openxmlformats-officedocument.drawingml.chart+xml"/>
  <Override PartName="/xl/charts/chart686.xml" ContentType="application/vnd.openxmlformats-officedocument.drawingml.chart+xml"/>
  <Override PartName="/xl/charts/chart687.xml" ContentType="application/vnd.openxmlformats-officedocument.drawingml.chart+xml"/>
  <Override PartName="/xl/drawings/drawing139.xml" ContentType="application/vnd.openxmlformats-officedocument.drawingml.chartshapes+xml"/>
  <Override PartName="/xl/charts/chart688.xml" ContentType="application/vnd.openxmlformats-officedocument.drawingml.chart+xml"/>
  <Override PartName="/xl/charts/chart689.xml" ContentType="application/vnd.openxmlformats-officedocument.drawingml.chart+xml"/>
  <Override PartName="/xl/charts/chart690.xml" ContentType="application/vnd.openxmlformats-officedocument.drawingml.chart+xml"/>
  <Override PartName="/xl/drawings/drawing140.xml" ContentType="application/vnd.openxmlformats-officedocument.drawing+xml"/>
  <Override PartName="/xl/charts/chart691.xml" ContentType="application/vnd.openxmlformats-officedocument.drawingml.chart+xml"/>
  <Override PartName="/xl/charts/chart692.xml" ContentType="application/vnd.openxmlformats-officedocument.drawingml.chart+xml"/>
  <Override PartName="/xl/charts/chart693.xml" ContentType="application/vnd.openxmlformats-officedocument.drawingml.chart+xml"/>
  <Override PartName="/xl/charts/chart694.xml" ContentType="application/vnd.openxmlformats-officedocument.drawingml.chart+xml"/>
  <Override PartName="/xl/charts/chart695.xml" ContentType="application/vnd.openxmlformats-officedocument.drawingml.chart+xml"/>
  <Override PartName="/xl/charts/chart696.xml" ContentType="application/vnd.openxmlformats-officedocument.drawingml.chart+xml"/>
  <Override PartName="/xl/charts/chart697.xml" ContentType="application/vnd.openxmlformats-officedocument.drawingml.chart+xml"/>
  <Override PartName="/xl/drawings/drawing141.xml" ContentType="application/vnd.openxmlformats-officedocument.drawingml.chartshapes+xml"/>
  <Override PartName="/xl/charts/chart698.xml" ContentType="application/vnd.openxmlformats-officedocument.drawingml.chart+xml"/>
  <Override PartName="/xl/charts/chart699.xml" ContentType="application/vnd.openxmlformats-officedocument.drawingml.chart+xml"/>
  <Override PartName="/xl/charts/chart700.xml" ContentType="application/vnd.openxmlformats-officedocument.drawingml.chart+xml"/>
  <Override PartName="/xl/drawings/drawing142.xml" ContentType="application/vnd.openxmlformats-officedocument.drawing+xml"/>
  <Override PartName="/xl/charts/chart701.xml" ContentType="application/vnd.openxmlformats-officedocument.drawingml.chart+xml"/>
  <Override PartName="/xl/charts/chart702.xml" ContentType="application/vnd.openxmlformats-officedocument.drawingml.chart+xml"/>
  <Override PartName="/xl/charts/chart703.xml" ContentType="application/vnd.openxmlformats-officedocument.drawingml.chart+xml"/>
  <Override PartName="/xl/charts/chart704.xml" ContentType="application/vnd.openxmlformats-officedocument.drawingml.chart+xml"/>
  <Override PartName="/xl/charts/chart705.xml" ContentType="application/vnd.openxmlformats-officedocument.drawingml.chart+xml"/>
  <Override PartName="/xl/charts/chart706.xml" ContentType="application/vnd.openxmlformats-officedocument.drawingml.chart+xml"/>
  <Override PartName="/xl/charts/chart707.xml" ContentType="application/vnd.openxmlformats-officedocument.drawingml.chart+xml"/>
  <Override PartName="/xl/drawings/drawing143.xml" ContentType="application/vnd.openxmlformats-officedocument.drawingml.chartshapes+xml"/>
  <Override PartName="/xl/charts/chart708.xml" ContentType="application/vnd.openxmlformats-officedocument.drawingml.chart+xml"/>
  <Override PartName="/xl/charts/chart709.xml" ContentType="application/vnd.openxmlformats-officedocument.drawingml.chart+xml"/>
  <Override PartName="/xl/charts/chart710.xml" ContentType="application/vnd.openxmlformats-officedocument.drawingml.chart+xml"/>
  <Override PartName="/xl/drawings/drawing144.xml" ContentType="application/vnd.openxmlformats-officedocument.drawing+xml"/>
  <Override PartName="/xl/charts/chart711.xml" ContentType="application/vnd.openxmlformats-officedocument.drawingml.chart+xml"/>
  <Override PartName="/xl/charts/chart712.xml" ContentType="application/vnd.openxmlformats-officedocument.drawingml.chart+xml"/>
  <Override PartName="/xl/charts/chart713.xml" ContentType="application/vnd.openxmlformats-officedocument.drawingml.chart+xml"/>
  <Override PartName="/xl/charts/chart714.xml" ContentType="application/vnd.openxmlformats-officedocument.drawingml.chart+xml"/>
  <Override PartName="/xl/charts/chart715.xml" ContentType="application/vnd.openxmlformats-officedocument.drawingml.chart+xml"/>
  <Override PartName="/xl/charts/chart716.xml" ContentType="application/vnd.openxmlformats-officedocument.drawingml.chart+xml"/>
  <Override PartName="/xl/charts/chart717.xml" ContentType="application/vnd.openxmlformats-officedocument.drawingml.chart+xml"/>
  <Override PartName="/xl/drawings/drawing145.xml" ContentType="application/vnd.openxmlformats-officedocument.drawingml.chartshapes+xml"/>
  <Override PartName="/xl/charts/chart718.xml" ContentType="application/vnd.openxmlformats-officedocument.drawingml.chart+xml"/>
  <Override PartName="/xl/charts/chart719.xml" ContentType="application/vnd.openxmlformats-officedocument.drawingml.chart+xml"/>
  <Override PartName="/xl/charts/chart720.xml" ContentType="application/vnd.openxmlformats-officedocument.drawingml.chart+xml"/>
  <Override PartName="/xl/drawings/drawing146.xml" ContentType="application/vnd.openxmlformats-officedocument.drawing+xml"/>
  <Override PartName="/xl/charts/chart721.xml" ContentType="application/vnd.openxmlformats-officedocument.drawingml.chart+xml"/>
  <Override PartName="/xl/charts/chart722.xml" ContentType="application/vnd.openxmlformats-officedocument.drawingml.chart+xml"/>
  <Override PartName="/xl/charts/chart723.xml" ContentType="application/vnd.openxmlformats-officedocument.drawingml.chart+xml"/>
  <Override PartName="/xl/charts/chart724.xml" ContentType="application/vnd.openxmlformats-officedocument.drawingml.chart+xml"/>
  <Override PartName="/xl/charts/chart725.xml" ContentType="application/vnd.openxmlformats-officedocument.drawingml.chart+xml"/>
  <Override PartName="/xl/charts/chart726.xml" ContentType="application/vnd.openxmlformats-officedocument.drawingml.chart+xml"/>
  <Override PartName="/xl/charts/chart727.xml" ContentType="application/vnd.openxmlformats-officedocument.drawingml.chart+xml"/>
  <Override PartName="/xl/drawings/drawing147.xml" ContentType="application/vnd.openxmlformats-officedocument.drawingml.chartshapes+xml"/>
  <Override PartName="/xl/charts/chart728.xml" ContentType="application/vnd.openxmlformats-officedocument.drawingml.chart+xml"/>
  <Override PartName="/xl/charts/chart729.xml" ContentType="application/vnd.openxmlformats-officedocument.drawingml.chart+xml"/>
  <Override PartName="/xl/charts/chart730.xml" ContentType="application/vnd.openxmlformats-officedocument.drawingml.chart+xml"/>
  <Override PartName="/xl/drawings/drawing148.xml" ContentType="application/vnd.openxmlformats-officedocument.drawing+xml"/>
  <Override PartName="/xl/charts/chart731.xml" ContentType="application/vnd.openxmlformats-officedocument.drawingml.chart+xml"/>
  <Override PartName="/xl/charts/chart732.xml" ContentType="application/vnd.openxmlformats-officedocument.drawingml.chart+xml"/>
  <Override PartName="/xl/charts/chart733.xml" ContentType="application/vnd.openxmlformats-officedocument.drawingml.chart+xml"/>
  <Override PartName="/xl/charts/chart734.xml" ContentType="application/vnd.openxmlformats-officedocument.drawingml.chart+xml"/>
  <Override PartName="/xl/charts/chart735.xml" ContentType="application/vnd.openxmlformats-officedocument.drawingml.chart+xml"/>
  <Override PartName="/xl/charts/chart736.xml" ContentType="application/vnd.openxmlformats-officedocument.drawingml.chart+xml"/>
  <Override PartName="/xl/charts/chart737.xml" ContentType="application/vnd.openxmlformats-officedocument.drawingml.chart+xml"/>
  <Override PartName="/xl/drawings/drawing149.xml" ContentType="application/vnd.openxmlformats-officedocument.drawingml.chartshapes+xml"/>
  <Override PartName="/xl/charts/chart738.xml" ContentType="application/vnd.openxmlformats-officedocument.drawingml.chart+xml"/>
  <Override PartName="/xl/charts/chart739.xml" ContentType="application/vnd.openxmlformats-officedocument.drawingml.chart+xml"/>
  <Override PartName="/xl/charts/chart740.xml" ContentType="application/vnd.openxmlformats-officedocument.drawingml.chart+xml"/>
  <Override PartName="/xl/drawings/drawing150.xml" ContentType="application/vnd.openxmlformats-officedocument.drawing+xml"/>
  <Override PartName="/xl/charts/chart741.xml" ContentType="application/vnd.openxmlformats-officedocument.drawingml.chart+xml"/>
  <Override PartName="/xl/charts/chart742.xml" ContentType="application/vnd.openxmlformats-officedocument.drawingml.chart+xml"/>
  <Override PartName="/xl/charts/chart743.xml" ContentType="application/vnd.openxmlformats-officedocument.drawingml.chart+xml"/>
  <Override PartName="/xl/charts/chart744.xml" ContentType="application/vnd.openxmlformats-officedocument.drawingml.chart+xml"/>
  <Override PartName="/xl/charts/chart745.xml" ContentType="application/vnd.openxmlformats-officedocument.drawingml.chart+xml"/>
  <Override PartName="/xl/charts/chart746.xml" ContentType="application/vnd.openxmlformats-officedocument.drawingml.chart+xml"/>
  <Override PartName="/xl/charts/chart747.xml" ContentType="application/vnd.openxmlformats-officedocument.drawingml.chart+xml"/>
  <Override PartName="/xl/drawings/drawing151.xml" ContentType="application/vnd.openxmlformats-officedocument.drawingml.chartshapes+xml"/>
  <Override PartName="/xl/charts/chart748.xml" ContentType="application/vnd.openxmlformats-officedocument.drawingml.chart+xml"/>
  <Override PartName="/xl/charts/chart749.xml" ContentType="application/vnd.openxmlformats-officedocument.drawingml.chart+xml"/>
  <Override PartName="/xl/charts/chart750.xml" ContentType="application/vnd.openxmlformats-officedocument.drawingml.chart+xml"/>
  <Override PartName="/xl/drawings/drawing152.xml" ContentType="application/vnd.openxmlformats-officedocument.drawing+xml"/>
  <Override PartName="/xl/charts/chart751.xml" ContentType="application/vnd.openxmlformats-officedocument.drawingml.chart+xml"/>
  <Override PartName="/xl/charts/chart752.xml" ContentType="application/vnd.openxmlformats-officedocument.drawingml.chart+xml"/>
  <Override PartName="/xl/charts/chart753.xml" ContentType="application/vnd.openxmlformats-officedocument.drawingml.chart+xml"/>
  <Override PartName="/xl/charts/chart754.xml" ContentType="application/vnd.openxmlformats-officedocument.drawingml.chart+xml"/>
  <Override PartName="/xl/charts/chart755.xml" ContentType="application/vnd.openxmlformats-officedocument.drawingml.chart+xml"/>
  <Override PartName="/xl/charts/chart756.xml" ContentType="application/vnd.openxmlformats-officedocument.drawingml.chart+xml"/>
  <Override PartName="/xl/charts/chart757.xml" ContentType="application/vnd.openxmlformats-officedocument.drawingml.chart+xml"/>
  <Override PartName="/xl/drawings/drawing153.xml" ContentType="application/vnd.openxmlformats-officedocument.drawingml.chartshapes+xml"/>
  <Override PartName="/xl/charts/chart758.xml" ContentType="application/vnd.openxmlformats-officedocument.drawingml.chart+xml"/>
  <Override PartName="/xl/charts/chart759.xml" ContentType="application/vnd.openxmlformats-officedocument.drawingml.chart+xml"/>
  <Override PartName="/xl/charts/chart760.xml" ContentType="application/vnd.openxmlformats-officedocument.drawingml.chart+xml"/>
  <Override PartName="/xl/drawings/drawing154.xml" ContentType="application/vnd.openxmlformats-officedocument.drawing+xml"/>
  <Override PartName="/xl/charts/chart761.xml" ContentType="application/vnd.openxmlformats-officedocument.drawingml.chart+xml"/>
  <Override PartName="/xl/charts/chart762.xml" ContentType="application/vnd.openxmlformats-officedocument.drawingml.chart+xml"/>
  <Override PartName="/xl/charts/chart763.xml" ContentType="application/vnd.openxmlformats-officedocument.drawingml.chart+xml"/>
  <Override PartName="/xl/charts/chart764.xml" ContentType="application/vnd.openxmlformats-officedocument.drawingml.chart+xml"/>
  <Override PartName="/xl/charts/chart765.xml" ContentType="application/vnd.openxmlformats-officedocument.drawingml.chart+xml"/>
  <Override PartName="/xl/charts/chart766.xml" ContentType="application/vnd.openxmlformats-officedocument.drawingml.chart+xml"/>
  <Override PartName="/xl/charts/chart767.xml" ContentType="application/vnd.openxmlformats-officedocument.drawingml.chart+xml"/>
  <Override PartName="/xl/drawings/drawing155.xml" ContentType="application/vnd.openxmlformats-officedocument.drawingml.chartshapes+xml"/>
  <Override PartName="/xl/charts/chart768.xml" ContentType="application/vnd.openxmlformats-officedocument.drawingml.chart+xml"/>
  <Override PartName="/xl/charts/chart769.xml" ContentType="application/vnd.openxmlformats-officedocument.drawingml.chart+xml"/>
  <Override PartName="/xl/charts/chart770.xml" ContentType="application/vnd.openxmlformats-officedocument.drawingml.chart+xml"/>
  <Override PartName="/xl/drawings/drawing156.xml" ContentType="application/vnd.openxmlformats-officedocument.drawing+xml"/>
  <Override PartName="/xl/charts/chart771.xml" ContentType="application/vnd.openxmlformats-officedocument.drawingml.chart+xml"/>
  <Override PartName="/xl/charts/chart772.xml" ContentType="application/vnd.openxmlformats-officedocument.drawingml.chart+xml"/>
  <Override PartName="/xl/charts/chart773.xml" ContentType="application/vnd.openxmlformats-officedocument.drawingml.chart+xml"/>
  <Override PartName="/xl/charts/chart774.xml" ContentType="application/vnd.openxmlformats-officedocument.drawingml.chart+xml"/>
  <Override PartName="/xl/charts/chart775.xml" ContentType="application/vnd.openxmlformats-officedocument.drawingml.chart+xml"/>
  <Override PartName="/xl/charts/chart776.xml" ContentType="application/vnd.openxmlformats-officedocument.drawingml.chart+xml"/>
  <Override PartName="/xl/charts/chart777.xml" ContentType="application/vnd.openxmlformats-officedocument.drawingml.chart+xml"/>
  <Override PartName="/xl/drawings/drawing157.xml" ContentType="application/vnd.openxmlformats-officedocument.drawingml.chartshapes+xml"/>
  <Override PartName="/xl/charts/chart778.xml" ContentType="application/vnd.openxmlformats-officedocument.drawingml.chart+xml"/>
  <Override PartName="/xl/charts/chart779.xml" ContentType="application/vnd.openxmlformats-officedocument.drawingml.chart+xml"/>
  <Override PartName="/xl/charts/chart78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codeName="ThisWorkbook"/>
  <mc:AlternateContent xmlns:mc="http://schemas.openxmlformats.org/markup-compatibility/2006">
    <mc:Choice Requires="x15">
      <x15ac:absPath xmlns:x15ac="http://schemas.microsoft.com/office/spreadsheetml/2010/11/ac" url="S:\LEED\2018 LEED Project\Output\2021 JIA Publication\Output tables\"/>
    </mc:Choice>
  </mc:AlternateContent>
  <xr:revisionPtr revIDLastSave="0" documentId="13_ncr:1_{89C93876-390B-48DC-A4A5-35DED207F939}" xr6:coauthVersionLast="45" xr6:coauthVersionMax="45" xr10:uidLastSave="{00000000-0000-0000-0000-000000000000}"/>
  <bookViews>
    <workbookView xWindow="-120" yWindow="-120" windowWidth="29040" windowHeight="15840" tabRatio="841" xr2:uid="{00000000-000D-0000-FFFF-FFFF00000000}"/>
  </bookViews>
  <sheets>
    <sheet name="Contents" sheetId="172" r:id="rId1"/>
    <sheet name="Table 9.1" sheetId="180" r:id="rId2"/>
    <sheet name="Table 9.2" sheetId="181" r:id="rId3"/>
    <sheet name="Table 9.3" sheetId="182" r:id="rId4"/>
    <sheet name="Table 9.4" sheetId="183" r:id="rId5"/>
    <sheet name="Table 9.5" sheetId="184" r:id="rId6"/>
    <sheet name="Table 9.6" sheetId="185" r:id="rId7"/>
    <sheet name="Table 9.7" sheetId="186" r:id="rId8"/>
    <sheet name="Table 9.8" sheetId="187" r:id="rId9"/>
    <sheet name="Table 9.9" sheetId="188" r:id="rId10"/>
    <sheet name="Table 9.10" sheetId="189" r:id="rId11"/>
    <sheet name="Table 9.11" sheetId="190" r:id="rId12"/>
    <sheet name="Table 9.12" sheetId="191" r:id="rId13"/>
    <sheet name="Table 9.13" sheetId="192" r:id="rId14"/>
    <sheet name="Table 9.14" sheetId="193" r:id="rId15"/>
    <sheet name="Table 9.15" sheetId="194" r:id="rId16"/>
    <sheet name="Table 9.16" sheetId="195" r:id="rId17"/>
    <sheet name="Table 9.17" sheetId="196" r:id="rId18"/>
    <sheet name="Table 9.18" sheetId="197" r:id="rId19"/>
    <sheet name="Table 9.19" sheetId="198" r:id="rId20"/>
    <sheet name="Table 9.20" sheetId="199" r:id="rId21"/>
    <sheet name="Table 9.21" sheetId="200" r:id="rId22"/>
    <sheet name="Table 9.22" sheetId="201" r:id="rId23"/>
    <sheet name="Table 9.23" sheetId="202" r:id="rId24"/>
    <sheet name="Table 9.24" sheetId="203" r:id="rId25"/>
    <sheet name="Table 9.25" sheetId="204" r:id="rId26"/>
    <sheet name="Table 9.26" sheetId="205" r:id="rId27"/>
    <sheet name="Table 9.27" sheetId="206" r:id="rId28"/>
    <sheet name="Table 9.28" sheetId="207" r:id="rId29"/>
    <sheet name="Table 9.29" sheetId="208" r:id="rId30"/>
    <sheet name="Table 9.30" sheetId="209" r:id="rId31"/>
    <sheet name="Table 9.31" sheetId="210" r:id="rId32"/>
    <sheet name="Table 9.32" sheetId="211" r:id="rId33"/>
    <sheet name="Table 9.33" sheetId="212" r:id="rId34"/>
    <sheet name="Table 9.34" sheetId="213" r:id="rId35"/>
    <sheet name="Table 9.35" sheetId="214" r:id="rId36"/>
    <sheet name="Table 9.36" sheetId="215" r:id="rId37"/>
    <sheet name="Table 9.37" sheetId="216" r:id="rId38"/>
    <sheet name="Table 9.38" sheetId="217" r:id="rId39"/>
    <sheet name="Table 9.39" sheetId="218" r:id="rId40"/>
    <sheet name="Table 9.40" sheetId="219" r:id="rId41"/>
    <sheet name="Table 9.41" sheetId="220" r:id="rId42"/>
    <sheet name="Table 9.42" sheetId="221" r:id="rId43"/>
    <sheet name="Table 9.43" sheetId="222" r:id="rId44"/>
    <sheet name="Table 9.44" sheetId="223" r:id="rId45"/>
    <sheet name="Table 9.45" sheetId="224" r:id="rId46"/>
    <sheet name="Table 9.46" sheetId="225" r:id="rId47"/>
    <sheet name="Table 9.47" sheetId="226" r:id="rId48"/>
    <sheet name="Table 9.48" sheetId="227" r:id="rId49"/>
    <sheet name="Table 9.49" sheetId="228" r:id="rId50"/>
    <sheet name="Table 9.50" sheetId="229" r:id="rId51"/>
    <sheet name="Table 9.51" sheetId="230" r:id="rId52"/>
    <sheet name="Table 9.52" sheetId="231" r:id="rId53"/>
    <sheet name="Table 9.53" sheetId="232" r:id="rId54"/>
    <sheet name="Table 9.54" sheetId="233" r:id="rId55"/>
    <sheet name="Table 9.55" sheetId="234" r:id="rId56"/>
    <sheet name="Table 9.56" sheetId="235" r:id="rId57"/>
    <sheet name="Table 9.57" sheetId="236" r:id="rId58"/>
    <sheet name="Table 9.58" sheetId="237" r:id="rId59"/>
    <sheet name="Table 9.59" sheetId="238" r:id="rId60"/>
    <sheet name="Table 9.60" sheetId="239" r:id="rId61"/>
    <sheet name="Table 9.61" sheetId="240" r:id="rId62"/>
    <sheet name="Table 9.62" sheetId="241" r:id="rId63"/>
    <sheet name="Table 9.63" sheetId="242" r:id="rId64"/>
    <sheet name="Table 9.64" sheetId="243" r:id="rId65"/>
    <sheet name="Table 9.65" sheetId="244" r:id="rId66"/>
    <sheet name="Table 9.66" sheetId="245" r:id="rId67"/>
    <sheet name="Table 9.67" sheetId="246" r:id="rId68"/>
    <sheet name="Table 9.68" sheetId="247" r:id="rId69"/>
    <sheet name="Table 9.69" sheetId="248" r:id="rId70"/>
    <sheet name="Table 9.70" sheetId="249" r:id="rId71"/>
    <sheet name="Table 9.71" sheetId="250" r:id="rId72"/>
    <sheet name="Table 9.72" sheetId="251" r:id="rId73"/>
    <sheet name="Table 9.73" sheetId="252" r:id="rId74"/>
    <sheet name="Table 9.74" sheetId="253" r:id="rId75"/>
    <sheet name="Table 9.75" sheetId="254" r:id="rId76"/>
    <sheet name="Table 9.76" sheetId="255" r:id="rId77"/>
    <sheet name="Table 9.77" sheetId="256" r:id="rId78"/>
    <sheet name="Table 9.78" sheetId="257" r:id="rId79"/>
    <sheet name="State data for spotlight" sheetId="179" state="hidden" r:id="rId80"/>
  </sheets>
  <definedNames>
    <definedName name="_AMO_UniqueIdentifier" hidden="1">"'2995e12c-7f92-4103-a2d1-a1d598d57c6f'"</definedName>
    <definedName name="_xlnm.Print_Area" localSheetId="1">'Table 9.1'!$A$1:$P$98</definedName>
    <definedName name="_xlnm.Print_Area" localSheetId="10">'Table 9.10'!$A$1:$P$98</definedName>
    <definedName name="_xlnm.Print_Area" localSheetId="11">'Table 9.11'!$A$1:$P$98</definedName>
    <definedName name="_xlnm.Print_Area" localSheetId="12">'Table 9.12'!$A$1:$P$98</definedName>
    <definedName name="_xlnm.Print_Area" localSheetId="13">'Table 9.13'!$A$1:$P$98</definedName>
    <definedName name="_xlnm.Print_Area" localSheetId="14">'Table 9.14'!$A$1:$P$98</definedName>
    <definedName name="_xlnm.Print_Area" localSheetId="15">'Table 9.15'!$A$1:$P$98</definedName>
    <definedName name="_xlnm.Print_Area" localSheetId="16">'Table 9.16'!$A$1:$P$98</definedName>
    <definedName name="_xlnm.Print_Area" localSheetId="17">'Table 9.17'!$A$1:$P$98</definedName>
    <definedName name="_xlnm.Print_Area" localSheetId="18">'Table 9.18'!$A$1:$P$98</definedName>
    <definedName name="_xlnm.Print_Area" localSheetId="19">'Table 9.19'!$A$1:$P$98</definedName>
    <definedName name="_xlnm.Print_Area" localSheetId="2">'Table 9.2'!$A$1:$P$98</definedName>
    <definedName name="_xlnm.Print_Area" localSheetId="20">'Table 9.20'!$A$1:$P$98</definedName>
    <definedName name="_xlnm.Print_Area" localSheetId="21">'Table 9.21'!$A$1:$P$98</definedName>
    <definedName name="_xlnm.Print_Area" localSheetId="22">'Table 9.22'!$A$1:$P$98</definedName>
    <definedName name="_xlnm.Print_Area" localSheetId="23">'Table 9.23'!$A$1:$P$98</definedName>
    <definedName name="_xlnm.Print_Area" localSheetId="24">'Table 9.24'!$A$1:$P$98</definedName>
    <definedName name="_xlnm.Print_Area" localSheetId="25">'Table 9.25'!$A$1:$P$98</definedName>
    <definedName name="_xlnm.Print_Area" localSheetId="26">'Table 9.26'!$A$1:$P$98</definedName>
    <definedName name="_xlnm.Print_Area" localSheetId="27">'Table 9.27'!$A$1:$P$98</definedName>
    <definedName name="_xlnm.Print_Area" localSheetId="28">'Table 9.28'!$A$1:$P$98</definedName>
    <definedName name="_xlnm.Print_Area" localSheetId="29">'Table 9.29'!$A$1:$P$98</definedName>
    <definedName name="_xlnm.Print_Area" localSheetId="3">'Table 9.3'!$A$1:$P$98</definedName>
    <definedName name="_xlnm.Print_Area" localSheetId="30">'Table 9.30'!$A$1:$P$98</definedName>
    <definedName name="_xlnm.Print_Area" localSheetId="31">'Table 9.31'!$A$1:$P$98</definedName>
    <definedName name="_xlnm.Print_Area" localSheetId="32">'Table 9.32'!$A$1:$P$98</definedName>
    <definedName name="_xlnm.Print_Area" localSheetId="33">'Table 9.33'!$A$1:$P$98</definedName>
    <definedName name="_xlnm.Print_Area" localSheetId="34">'Table 9.34'!$A$1:$P$98</definedName>
    <definedName name="_xlnm.Print_Area" localSheetId="35">'Table 9.35'!$A$1:$P$98</definedName>
    <definedName name="_xlnm.Print_Area" localSheetId="36">'Table 9.36'!$A$1:$P$98</definedName>
    <definedName name="_xlnm.Print_Area" localSheetId="37">'Table 9.37'!$A$1:$P$98</definedName>
    <definedName name="_xlnm.Print_Area" localSheetId="38">'Table 9.38'!$A$1:$P$98</definedName>
    <definedName name="_xlnm.Print_Area" localSheetId="39">'Table 9.39'!$A$1:$P$98</definedName>
    <definedName name="_xlnm.Print_Area" localSheetId="4">'Table 9.4'!$A$1:$P$98</definedName>
    <definedName name="_xlnm.Print_Area" localSheetId="40">'Table 9.40'!$A$1:$P$98</definedName>
    <definedName name="_xlnm.Print_Area" localSheetId="41">'Table 9.41'!$A$1:$P$98</definedName>
    <definedName name="_xlnm.Print_Area" localSheetId="42">'Table 9.42'!$A$1:$P$98</definedName>
    <definedName name="_xlnm.Print_Area" localSheetId="43">'Table 9.43'!$A$1:$P$98</definedName>
    <definedName name="_xlnm.Print_Area" localSheetId="44">'Table 9.44'!$A$1:$P$98</definedName>
    <definedName name="_xlnm.Print_Area" localSheetId="45">'Table 9.45'!$A$1:$P$98</definedName>
    <definedName name="_xlnm.Print_Area" localSheetId="46">'Table 9.46'!$A$1:$P$98</definedName>
    <definedName name="_xlnm.Print_Area" localSheetId="47">'Table 9.47'!$A$1:$P$98</definedName>
    <definedName name="_xlnm.Print_Area" localSheetId="48">'Table 9.48'!$A$1:$P$98</definedName>
    <definedName name="_xlnm.Print_Area" localSheetId="49">'Table 9.49'!$A$1:$P$98</definedName>
    <definedName name="_xlnm.Print_Area" localSheetId="5">'Table 9.5'!$A$1:$P$98</definedName>
    <definedName name="_xlnm.Print_Area" localSheetId="50">'Table 9.50'!$A$1:$P$98</definedName>
    <definedName name="_xlnm.Print_Area" localSheetId="51">'Table 9.51'!$A$1:$P$98</definedName>
    <definedName name="_xlnm.Print_Area" localSheetId="52">'Table 9.52'!$A$1:$P$98</definedName>
    <definedName name="_xlnm.Print_Area" localSheetId="53">'Table 9.53'!$A$1:$P$98</definedName>
    <definedName name="_xlnm.Print_Area" localSheetId="54">'Table 9.54'!$A$1:$P$98</definedName>
    <definedName name="_xlnm.Print_Area" localSheetId="55">'Table 9.55'!$A$1:$P$98</definedName>
    <definedName name="_xlnm.Print_Area" localSheetId="56">'Table 9.56'!$A$1:$P$98</definedName>
    <definedName name="_xlnm.Print_Area" localSheetId="57">'Table 9.57'!$A$1:$P$98</definedName>
    <definedName name="_xlnm.Print_Area" localSheetId="58">'Table 9.58'!$A$1:$P$98</definedName>
    <definedName name="_xlnm.Print_Area" localSheetId="59">'Table 9.59'!$A$1:$P$98</definedName>
    <definedName name="_xlnm.Print_Area" localSheetId="6">'Table 9.6'!$A$1:$P$98</definedName>
    <definedName name="_xlnm.Print_Area" localSheetId="60">'Table 9.60'!$A$1:$P$98</definedName>
    <definedName name="_xlnm.Print_Area" localSheetId="61">'Table 9.61'!$A$1:$P$98</definedName>
    <definedName name="_xlnm.Print_Area" localSheetId="62">'Table 9.62'!$A$1:$P$98</definedName>
    <definedName name="_xlnm.Print_Area" localSheetId="63">'Table 9.63'!$A$1:$P$98</definedName>
    <definedName name="_xlnm.Print_Area" localSheetId="64">'Table 9.64'!$A$1:$P$98</definedName>
    <definedName name="_xlnm.Print_Area" localSheetId="65">'Table 9.65'!$A$1:$P$98</definedName>
    <definedName name="_xlnm.Print_Area" localSheetId="66">'Table 9.66'!$A$1:$P$98</definedName>
    <definedName name="_xlnm.Print_Area" localSheetId="67">'Table 9.67'!$A$1:$P$98</definedName>
    <definedName name="_xlnm.Print_Area" localSheetId="68">'Table 9.68'!$A$1:$P$98</definedName>
    <definedName name="_xlnm.Print_Area" localSheetId="69">'Table 9.69'!$A$1:$P$98</definedName>
    <definedName name="_xlnm.Print_Area" localSheetId="7">'Table 9.7'!$A$1:$P$98</definedName>
    <definedName name="_xlnm.Print_Area" localSheetId="70">'Table 9.70'!$A$1:$P$98</definedName>
    <definedName name="_xlnm.Print_Area" localSheetId="71">'Table 9.71'!$A$1:$P$98</definedName>
    <definedName name="_xlnm.Print_Area" localSheetId="72">'Table 9.72'!$A$1:$P$98</definedName>
    <definedName name="_xlnm.Print_Area" localSheetId="73">'Table 9.73'!$A$1:$P$98</definedName>
    <definedName name="_xlnm.Print_Area" localSheetId="74">'Table 9.74'!$A$1:$P$98</definedName>
    <definedName name="_xlnm.Print_Area" localSheetId="75">'Table 9.75'!$A$1:$P$98</definedName>
    <definedName name="_xlnm.Print_Area" localSheetId="76">'Table 9.76'!$A$1:$P$98</definedName>
    <definedName name="_xlnm.Print_Area" localSheetId="77">'Table 9.77'!$A$1:$P$98</definedName>
    <definedName name="_xlnm.Print_Area" localSheetId="78">'Table 9.78'!$A$1:$P$98</definedName>
    <definedName name="_xlnm.Print_Area" localSheetId="8">'Table 9.8'!$A$1:$P$98</definedName>
    <definedName name="_xlnm.Print_Area" localSheetId="9">'Table 9.9'!$A$1:$P$98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15" i="181" l="1"/>
  <c r="O14" i="181"/>
  <c r="O15" i="182"/>
  <c r="O14" i="182"/>
  <c r="O15" i="183"/>
  <c r="O14" i="183"/>
  <c r="O15" i="184"/>
  <c r="O14" i="184"/>
  <c r="O15" i="185"/>
  <c r="O14" i="185"/>
  <c r="O15" i="186"/>
  <c r="O14" i="186"/>
  <c r="O15" i="187"/>
  <c r="O14" i="187"/>
  <c r="O15" i="188"/>
  <c r="O14" i="188"/>
  <c r="O15" i="189"/>
  <c r="O14" i="189"/>
  <c r="O15" i="190"/>
  <c r="O14" i="190"/>
  <c r="O15" i="191"/>
  <c r="O14" i="191"/>
  <c r="O15" i="192"/>
  <c r="O14" i="192"/>
  <c r="O15" i="193"/>
  <c r="O14" i="193"/>
  <c r="O15" i="194"/>
  <c r="O14" i="194"/>
  <c r="O15" i="195"/>
  <c r="O14" i="195"/>
  <c r="O15" i="196"/>
  <c r="O14" i="196"/>
  <c r="O15" i="197"/>
  <c r="O14" i="197"/>
  <c r="O15" i="198"/>
  <c r="O14" i="198"/>
  <c r="O15" i="199"/>
  <c r="O14" i="199"/>
  <c r="O15" i="200"/>
  <c r="O14" i="200"/>
  <c r="O15" i="201"/>
  <c r="O14" i="201"/>
  <c r="O15" i="202"/>
  <c r="O14" i="202"/>
  <c r="O15" i="203"/>
  <c r="O14" i="203"/>
  <c r="O15" i="204"/>
  <c r="O14" i="204"/>
  <c r="O15" i="205"/>
  <c r="O14" i="205"/>
  <c r="O15" i="206"/>
  <c r="O14" i="206"/>
  <c r="O15" i="207"/>
  <c r="O14" i="207"/>
  <c r="O15" i="208"/>
  <c r="O14" i="208"/>
  <c r="O15" i="209"/>
  <c r="O14" i="209"/>
  <c r="O15" i="210"/>
  <c r="O14" i="210"/>
  <c r="O15" i="211"/>
  <c r="O14" i="211"/>
  <c r="O15" i="212"/>
  <c r="O14" i="212"/>
  <c r="O15" i="213"/>
  <c r="O14" i="213"/>
  <c r="O15" i="214"/>
  <c r="O14" i="214"/>
  <c r="O15" i="215"/>
  <c r="O14" i="215"/>
  <c r="O15" i="216"/>
  <c r="O14" i="216"/>
  <c r="O15" i="217"/>
  <c r="O14" i="217"/>
  <c r="O15" i="218"/>
  <c r="O14" i="218"/>
  <c r="O15" i="219"/>
  <c r="O14" i="219"/>
  <c r="O15" i="220"/>
  <c r="O14" i="220"/>
  <c r="O15" i="221"/>
  <c r="O14" i="221"/>
  <c r="O15" i="222"/>
  <c r="O14" i="222"/>
  <c r="O15" i="223"/>
  <c r="O14" i="223"/>
  <c r="O15" i="224"/>
  <c r="O14" i="224"/>
  <c r="O15" i="225"/>
  <c r="O14" i="225"/>
  <c r="O15" i="226"/>
  <c r="O14" i="226"/>
  <c r="O15" i="227"/>
  <c r="O14" i="227"/>
  <c r="O15" i="228"/>
  <c r="O14" i="228"/>
  <c r="O15" i="229"/>
  <c r="O14" i="229"/>
  <c r="O15" i="230"/>
  <c r="O14" i="230"/>
  <c r="O15" i="231"/>
  <c r="O14" i="231"/>
  <c r="O15" i="232"/>
  <c r="O14" i="232"/>
  <c r="O15" i="233"/>
  <c r="O14" i="233"/>
  <c r="O15" i="234"/>
  <c r="O14" i="234"/>
  <c r="O15" i="235"/>
  <c r="O14" i="235"/>
  <c r="O15" i="236"/>
  <c r="O14" i="236"/>
  <c r="O15" i="237"/>
  <c r="O14" i="237"/>
  <c r="O15" i="238"/>
  <c r="O14" i="238"/>
  <c r="O15" i="239"/>
  <c r="O14" i="239"/>
  <c r="O15" i="240"/>
  <c r="O14" i="240"/>
  <c r="O15" i="241"/>
  <c r="O14" i="241"/>
  <c r="O15" i="242"/>
  <c r="O14" i="242"/>
  <c r="O15" i="243"/>
  <c r="O14" i="243"/>
  <c r="O15" i="244"/>
  <c r="O14" i="244"/>
  <c r="O15" i="245"/>
  <c r="O14" i="245"/>
  <c r="O15" i="246"/>
  <c r="O14" i="246"/>
  <c r="O15" i="247"/>
  <c r="O14" i="247"/>
  <c r="O15" i="248"/>
  <c r="O14" i="248"/>
  <c r="O15" i="249"/>
  <c r="O14" i="249"/>
  <c r="O15" i="250"/>
  <c r="O14" i="250"/>
  <c r="O15" i="251"/>
  <c r="O14" i="251"/>
  <c r="O15" i="252"/>
  <c r="O14" i="252"/>
  <c r="O15" i="253"/>
  <c r="O14" i="253"/>
  <c r="O15" i="254"/>
  <c r="O14" i="254"/>
  <c r="O15" i="255"/>
  <c r="O14" i="255"/>
  <c r="O15" i="256"/>
  <c r="O14" i="256"/>
  <c r="O15" i="257"/>
  <c r="O14" i="257"/>
  <c r="O15" i="180"/>
  <c r="O14" i="180"/>
  <c r="AB38" i="181"/>
  <c r="AB37" i="181"/>
  <c r="AB38" i="182"/>
  <c r="AB37" i="182"/>
  <c r="AB38" i="183"/>
  <c r="AB37" i="183"/>
  <c r="AB38" i="184"/>
  <c r="AB37" i="184"/>
  <c r="AB38" i="185"/>
  <c r="AB37" i="185"/>
  <c r="AB38" i="186"/>
  <c r="AB37" i="186"/>
  <c r="AB38" i="187"/>
  <c r="AB37" i="187"/>
  <c r="AB38" i="188"/>
  <c r="AB37" i="188"/>
  <c r="AB38" i="189"/>
  <c r="AB37" i="189"/>
  <c r="AB38" i="190"/>
  <c r="AB37" i="190"/>
  <c r="AB38" i="191"/>
  <c r="AB37" i="191"/>
  <c r="AB38" i="192"/>
  <c r="AB37" i="192"/>
  <c r="AB38" i="193"/>
  <c r="AB37" i="193"/>
  <c r="AB38" i="194"/>
  <c r="AB37" i="194"/>
  <c r="AB38" i="195"/>
  <c r="AB37" i="195"/>
  <c r="AB38" i="196"/>
  <c r="AB37" i="196"/>
  <c r="AB38" i="197"/>
  <c r="AB37" i="197"/>
  <c r="AB38" i="198"/>
  <c r="AB37" i="198"/>
  <c r="AB38" i="199"/>
  <c r="AB37" i="199"/>
  <c r="AB38" i="200"/>
  <c r="AB37" i="200"/>
  <c r="AB38" i="201"/>
  <c r="AB37" i="201"/>
  <c r="AB38" i="202"/>
  <c r="AB37" i="202"/>
  <c r="AB38" i="203"/>
  <c r="AB37" i="203"/>
  <c r="AB38" i="204"/>
  <c r="AB37" i="204"/>
  <c r="AB38" i="205"/>
  <c r="AB37" i="205"/>
  <c r="AB38" i="206"/>
  <c r="AB37" i="206"/>
  <c r="AB38" i="207"/>
  <c r="AB37" i="207"/>
  <c r="AB38" i="208"/>
  <c r="AB37" i="208"/>
  <c r="AB38" i="209"/>
  <c r="AB37" i="209"/>
  <c r="AB38" i="210"/>
  <c r="AB37" i="210"/>
  <c r="AB38" i="211"/>
  <c r="AB37" i="211"/>
  <c r="AB38" i="212"/>
  <c r="AB37" i="212"/>
  <c r="AB38" i="213"/>
  <c r="AB37" i="213"/>
  <c r="AB38" i="214"/>
  <c r="AB37" i="214"/>
  <c r="AB38" i="215"/>
  <c r="AB37" i="215"/>
  <c r="AB38" i="216"/>
  <c r="AB37" i="216"/>
  <c r="AB38" i="217"/>
  <c r="AB37" i="217"/>
  <c r="AB38" i="218"/>
  <c r="AB37" i="218"/>
  <c r="AB38" i="219"/>
  <c r="AB37" i="219"/>
  <c r="AB38" i="220"/>
  <c r="AB37" i="220"/>
  <c r="AB38" i="221"/>
  <c r="AB37" i="221"/>
  <c r="AB38" i="222"/>
  <c r="AB37" i="222"/>
  <c r="AB38" i="223"/>
  <c r="AB37" i="223"/>
  <c r="AB38" i="224"/>
  <c r="AB37" i="224"/>
  <c r="AB38" i="225"/>
  <c r="AB37" i="225"/>
  <c r="AB38" i="226"/>
  <c r="AB37" i="226"/>
  <c r="AB38" i="227"/>
  <c r="AB37" i="227"/>
  <c r="AB38" i="228"/>
  <c r="AB37" i="228"/>
  <c r="AB38" i="229"/>
  <c r="AB37" i="229"/>
  <c r="AB38" i="230"/>
  <c r="AB37" i="230"/>
  <c r="AB38" i="231"/>
  <c r="AB37" i="231"/>
  <c r="AB38" i="232"/>
  <c r="AB37" i="232"/>
  <c r="AB38" i="233"/>
  <c r="AB37" i="233"/>
  <c r="AB38" i="234"/>
  <c r="AB37" i="234"/>
  <c r="AB38" i="235"/>
  <c r="AB37" i="235"/>
  <c r="AB38" i="236"/>
  <c r="AB37" i="236"/>
  <c r="AB38" i="237"/>
  <c r="AB37" i="237"/>
  <c r="AB38" i="238"/>
  <c r="AB37" i="238"/>
  <c r="AB38" i="239"/>
  <c r="AB37" i="239"/>
  <c r="AB38" i="240"/>
  <c r="AB37" i="240"/>
  <c r="AB38" i="241"/>
  <c r="AB37" i="241"/>
  <c r="AB38" i="242"/>
  <c r="AB37" i="242"/>
  <c r="AB38" i="243"/>
  <c r="AB37" i="243"/>
  <c r="AB38" i="244"/>
  <c r="AB37" i="244"/>
  <c r="AB38" i="245"/>
  <c r="AB37" i="245"/>
  <c r="AB38" i="246"/>
  <c r="AB37" i="246"/>
  <c r="AB38" i="247"/>
  <c r="AB37" i="247"/>
  <c r="AB38" i="248"/>
  <c r="AB37" i="248"/>
  <c r="AB38" i="249"/>
  <c r="AB37" i="249"/>
  <c r="AB38" i="250"/>
  <c r="AB37" i="250"/>
  <c r="AB38" i="251"/>
  <c r="AB37" i="251"/>
  <c r="AB38" i="252"/>
  <c r="AB37" i="252"/>
  <c r="AB38" i="253"/>
  <c r="AB37" i="253"/>
  <c r="AB38" i="254"/>
  <c r="AB37" i="254"/>
  <c r="AB38" i="255"/>
  <c r="AB37" i="255"/>
  <c r="AB38" i="256"/>
  <c r="AB37" i="256"/>
  <c r="AB38" i="257"/>
  <c r="AB37" i="257"/>
  <c r="AB38" i="180"/>
  <c r="AB37" i="180"/>
  <c r="AD128" i="257"/>
  <c r="AB128" i="257"/>
  <c r="AD127" i="257"/>
  <c r="AB127" i="257"/>
  <c r="AD125" i="257"/>
  <c r="AB125" i="257"/>
  <c r="AD124" i="257"/>
  <c r="AB124" i="257"/>
  <c r="AB122" i="257"/>
  <c r="AB121" i="257"/>
  <c r="AB120" i="257"/>
  <c r="AB118" i="257"/>
  <c r="AD111" i="257"/>
  <c r="AB111" i="257"/>
  <c r="AD110" i="257"/>
  <c r="AB110" i="257"/>
  <c r="AD109" i="257"/>
  <c r="AB109" i="257"/>
  <c r="AD108" i="257"/>
  <c r="AB108" i="257"/>
  <c r="AD105" i="257"/>
  <c r="AB105" i="257"/>
  <c r="AD104" i="257"/>
  <c r="AB104" i="257"/>
  <c r="N9" i="179"/>
  <c r="O90" i="257"/>
  <c r="N90" i="257"/>
  <c r="L9" i="179"/>
  <c r="M90" i="257"/>
  <c r="L90" i="257"/>
  <c r="J9" i="179"/>
  <c r="K90" i="257"/>
  <c r="AF9" i="257"/>
  <c r="G90" i="257"/>
  <c r="F90" i="257"/>
  <c r="AD9" i="257"/>
  <c r="E90" i="257"/>
  <c r="D90" i="257"/>
  <c r="AB9" i="257"/>
  <c r="C90" i="257"/>
  <c r="N8" i="179"/>
  <c r="O89" i="257"/>
  <c r="N89" i="257"/>
  <c r="L8" i="179"/>
  <c r="M89" i="257"/>
  <c r="L89" i="257"/>
  <c r="J8" i="179"/>
  <c r="K89" i="257"/>
  <c r="AF8" i="257"/>
  <c r="G89" i="257"/>
  <c r="F89" i="257"/>
  <c r="AD8" i="257"/>
  <c r="E89" i="257"/>
  <c r="D89" i="257"/>
  <c r="AB8" i="257"/>
  <c r="C89" i="257"/>
  <c r="N7" i="179"/>
  <c r="O88" i="257"/>
  <c r="N88" i="257"/>
  <c r="L7" i="179"/>
  <c r="M88" i="257"/>
  <c r="L88" i="257"/>
  <c r="J7" i="179"/>
  <c r="J88" i="257"/>
  <c r="AF7" i="257"/>
  <c r="G88" i="257"/>
  <c r="F88" i="257"/>
  <c r="AD7" i="257"/>
  <c r="E88" i="257"/>
  <c r="D88" i="257"/>
  <c r="AB7" i="257"/>
  <c r="C88" i="257"/>
  <c r="N6" i="179"/>
  <c r="O87" i="257"/>
  <c r="N87" i="257"/>
  <c r="L6" i="179"/>
  <c r="M87" i="257"/>
  <c r="L87" i="257"/>
  <c r="J6" i="179"/>
  <c r="J87" i="257"/>
  <c r="AF6" i="257"/>
  <c r="G87" i="257"/>
  <c r="F87" i="257"/>
  <c r="AD6" i="257"/>
  <c r="E87" i="257"/>
  <c r="D87" i="257"/>
  <c r="AB6" i="257"/>
  <c r="C87" i="257"/>
  <c r="N5" i="179"/>
  <c r="O86" i="257"/>
  <c r="N86" i="257"/>
  <c r="L5" i="179"/>
  <c r="M86" i="257"/>
  <c r="L86" i="257"/>
  <c r="J5" i="179"/>
  <c r="J86" i="257"/>
  <c r="AF5" i="257"/>
  <c r="G86" i="257"/>
  <c r="F86" i="257"/>
  <c r="AD5" i="257"/>
  <c r="E86" i="257"/>
  <c r="D86" i="257"/>
  <c r="AB5" i="257"/>
  <c r="C86" i="257"/>
  <c r="N4" i="179"/>
  <c r="O85" i="257"/>
  <c r="N85" i="257"/>
  <c r="L4" i="179"/>
  <c r="M85" i="257"/>
  <c r="L85" i="257"/>
  <c r="J4" i="179"/>
  <c r="J85" i="257"/>
  <c r="AF4" i="257"/>
  <c r="G85" i="257"/>
  <c r="F85" i="257"/>
  <c r="AD4" i="257"/>
  <c r="E85" i="257"/>
  <c r="D85" i="257"/>
  <c r="AB4" i="257"/>
  <c r="C85" i="257"/>
  <c r="N84" i="257"/>
  <c r="F84" i="257"/>
  <c r="A1" i="179"/>
  <c r="J82" i="257"/>
  <c r="S1" i="257"/>
  <c r="C82" i="257"/>
  <c r="A64" i="257"/>
  <c r="A49" i="257"/>
  <c r="AB34" i="257"/>
  <c r="AB33" i="257"/>
  <c r="AB32" i="257"/>
  <c r="AB31" i="257"/>
  <c r="A31" i="257"/>
  <c r="AB30" i="257"/>
  <c r="AB29" i="257"/>
  <c r="AB28" i="257"/>
  <c r="AB27" i="257"/>
  <c r="AB26" i="257"/>
  <c r="AB25" i="257"/>
  <c r="AB24" i="257"/>
  <c r="AB23" i="257"/>
  <c r="AB22" i="257"/>
  <c r="AB21" i="257"/>
  <c r="AB20" i="257"/>
  <c r="AB19" i="257"/>
  <c r="AB18" i="257"/>
  <c r="G18" i="257"/>
  <c r="A18" i="257"/>
  <c r="AB17" i="257"/>
  <c r="AB16" i="257"/>
  <c r="AB15" i="257"/>
  <c r="D15" i="257"/>
  <c r="D14" i="257"/>
  <c r="O13" i="257"/>
  <c r="D13" i="257"/>
  <c r="O12" i="257"/>
  <c r="D12" i="257"/>
  <c r="O11" i="257"/>
  <c r="O10" i="257"/>
  <c r="D10" i="257"/>
  <c r="O9" i="257"/>
  <c r="D9" i="257"/>
  <c r="O8" i="257"/>
  <c r="D8" i="257"/>
  <c r="A7" i="257"/>
  <c r="A4" i="257"/>
  <c r="AB2" i="257"/>
  <c r="A2" i="257"/>
  <c r="Y1" i="257"/>
  <c r="AD128" i="256"/>
  <c r="AB128" i="256"/>
  <c r="AD127" i="256"/>
  <c r="AB127" i="256"/>
  <c r="AD125" i="256"/>
  <c r="AB125" i="256"/>
  <c r="AD124" i="256"/>
  <c r="AB124" i="256"/>
  <c r="AB122" i="256"/>
  <c r="AB121" i="256"/>
  <c r="AB120" i="256"/>
  <c r="AB118" i="256"/>
  <c r="AD111" i="256"/>
  <c r="AB111" i="256"/>
  <c r="AD110" i="256"/>
  <c r="AB110" i="256"/>
  <c r="AD109" i="256"/>
  <c r="AB109" i="256"/>
  <c r="AD108" i="256"/>
  <c r="AB108" i="256"/>
  <c r="AD105" i="256"/>
  <c r="AB105" i="256"/>
  <c r="AD104" i="256"/>
  <c r="AB104" i="256"/>
  <c r="O90" i="256"/>
  <c r="N90" i="256"/>
  <c r="M90" i="256"/>
  <c r="L90" i="256"/>
  <c r="K90" i="256"/>
  <c r="AF9" i="256"/>
  <c r="G90" i="256"/>
  <c r="F90" i="256"/>
  <c r="AD9" i="256"/>
  <c r="E90" i="256"/>
  <c r="D90" i="256"/>
  <c r="AB9" i="256"/>
  <c r="C90" i="256"/>
  <c r="O89" i="256"/>
  <c r="N89" i="256"/>
  <c r="M89" i="256"/>
  <c r="L89" i="256"/>
  <c r="K89" i="256"/>
  <c r="AF8" i="256"/>
  <c r="G89" i="256"/>
  <c r="F89" i="256"/>
  <c r="AD8" i="256"/>
  <c r="E89" i="256"/>
  <c r="D89" i="256"/>
  <c r="AB8" i="256"/>
  <c r="C89" i="256"/>
  <c r="O88" i="256"/>
  <c r="N88" i="256"/>
  <c r="M88" i="256"/>
  <c r="L88" i="256"/>
  <c r="AF7" i="256"/>
  <c r="G88" i="256"/>
  <c r="F88" i="256"/>
  <c r="AD7" i="256"/>
  <c r="E88" i="256"/>
  <c r="D88" i="256"/>
  <c r="AB7" i="256"/>
  <c r="C88" i="256"/>
  <c r="O87" i="256"/>
  <c r="N87" i="256"/>
  <c r="M87" i="256"/>
  <c r="J87" i="256"/>
  <c r="AF6" i="256"/>
  <c r="G87" i="256"/>
  <c r="F87" i="256"/>
  <c r="AD6" i="256"/>
  <c r="E87" i="256"/>
  <c r="D87" i="256"/>
  <c r="AB6" i="256"/>
  <c r="C87" i="256"/>
  <c r="O86" i="256"/>
  <c r="M86" i="256"/>
  <c r="L86" i="256"/>
  <c r="J86" i="256"/>
  <c r="AF5" i="256"/>
  <c r="G86" i="256"/>
  <c r="F86" i="256"/>
  <c r="AD5" i="256"/>
  <c r="E86" i="256"/>
  <c r="D86" i="256"/>
  <c r="AB5" i="256"/>
  <c r="C86" i="256"/>
  <c r="O85" i="256"/>
  <c r="N85" i="256"/>
  <c r="L85" i="256"/>
  <c r="J85" i="256"/>
  <c r="AF4" i="256"/>
  <c r="G85" i="256"/>
  <c r="F85" i="256"/>
  <c r="AD4" i="256"/>
  <c r="E85" i="256"/>
  <c r="D85" i="256"/>
  <c r="AB4" i="256"/>
  <c r="C85" i="256"/>
  <c r="N84" i="256"/>
  <c r="F84" i="256"/>
  <c r="S1" i="256"/>
  <c r="C82" i="256"/>
  <c r="A64" i="256"/>
  <c r="AB34" i="256"/>
  <c r="AB33" i="256"/>
  <c r="AB32" i="256"/>
  <c r="AB31" i="256"/>
  <c r="A31" i="256"/>
  <c r="AB30" i="256"/>
  <c r="AB29" i="256"/>
  <c r="AB28" i="256"/>
  <c r="AB27" i="256"/>
  <c r="AB26" i="256"/>
  <c r="AB25" i="256"/>
  <c r="AB24" i="256"/>
  <c r="AB23" i="256"/>
  <c r="AB22" i="256"/>
  <c r="AB21" i="256"/>
  <c r="AB20" i="256"/>
  <c r="AB19" i="256"/>
  <c r="AB18" i="256"/>
  <c r="G18" i="256"/>
  <c r="AB17" i="256"/>
  <c r="AB16" i="256"/>
  <c r="AB15" i="256"/>
  <c r="D15" i="256"/>
  <c r="D14" i="256"/>
  <c r="O13" i="256"/>
  <c r="D13" i="256"/>
  <c r="O12" i="256"/>
  <c r="D12" i="256"/>
  <c r="O11" i="256"/>
  <c r="O10" i="256"/>
  <c r="D10" i="256"/>
  <c r="O9" i="256"/>
  <c r="D9" i="256"/>
  <c r="O8" i="256"/>
  <c r="D8" i="256"/>
  <c r="A7" i="256"/>
  <c r="A4" i="256"/>
  <c r="AB2" i="256"/>
  <c r="A2" i="256"/>
  <c r="Y1" i="256"/>
  <c r="AD128" i="255"/>
  <c r="AB128" i="255"/>
  <c r="AD127" i="255"/>
  <c r="AB127" i="255"/>
  <c r="AD125" i="255"/>
  <c r="AB125" i="255"/>
  <c r="AD124" i="255"/>
  <c r="AB124" i="255"/>
  <c r="AB122" i="255"/>
  <c r="AB121" i="255"/>
  <c r="AB120" i="255"/>
  <c r="AB118" i="255"/>
  <c r="AD111" i="255"/>
  <c r="AB111" i="255"/>
  <c r="AD110" i="255"/>
  <c r="AB110" i="255"/>
  <c r="AD109" i="255"/>
  <c r="AB109" i="255"/>
  <c r="AD108" i="255"/>
  <c r="AB108" i="255"/>
  <c r="AD105" i="255"/>
  <c r="AB105" i="255"/>
  <c r="AD104" i="255"/>
  <c r="AB104" i="255"/>
  <c r="O90" i="255"/>
  <c r="N90" i="255"/>
  <c r="M90" i="255"/>
  <c r="L90" i="255"/>
  <c r="K90" i="255"/>
  <c r="AF9" i="255"/>
  <c r="G90" i="255"/>
  <c r="F90" i="255"/>
  <c r="AD9" i="255"/>
  <c r="E90" i="255"/>
  <c r="D90" i="255"/>
  <c r="AB9" i="255"/>
  <c r="C90" i="255"/>
  <c r="O89" i="255"/>
  <c r="N89" i="255"/>
  <c r="M89" i="255"/>
  <c r="L89" i="255"/>
  <c r="K89" i="255"/>
  <c r="AF8" i="255"/>
  <c r="G89" i="255"/>
  <c r="F89" i="255"/>
  <c r="AD8" i="255"/>
  <c r="E89" i="255"/>
  <c r="D89" i="255"/>
  <c r="AB8" i="255"/>
  <c r="C89" i="255"/>
  <c r="O88" i="255"/>
  <c r="N88" i="255"/>
  <c r="M88" i="255"/>
  <c r="L88" i="255"/>
  <c r="J88" i="255"/>
  <c r="AF7" i="255"/>
  <c r="G88" i="255"/>
  <c r="F88" i="255"/>
  <c r="AD7" i="255"/>
  <c r="E88" i="255"/>
  <c r="D88" i="255"/>
  <c r="AB7" i="255"/>
  <c r="C88" i="255"/>
  <c r="O87" i="255"/>
  <c r="N87" i="255"/>
  <c r="M87" i="255"/>
  <c r="L87" i="255"/>
  <c r="J87" i="255"/>
  <c r="AF6" i="255"/>
  <c r="G87" i="255"/>
  <c r="F87" i="255"/>
  <c r="AD6" i="255"/>
  <c r="E87" i="255"/>
  <c r="D87" i="255"/>
  <c r="AB6" i="255"/>
  <c r="C87" i="255"/>
  <c r="O86" i="255"/>
  <c r="N86" i="255"/>
  <c r="M86" i="255"/>
  <c r="L86" i="255"/>
  <c r="J86" i="255"/>
  <c r="AF5" i="255"/>
  <c r="G86" i="255"/>
  <c r="F86" i="255"/>
  <c r="AD5" i="255"/>
  <c r="E86" i="255"/>
  <c r="D86" i="255"/>
  <c r="AB5" i="255"/>
  <c r="C86" i="255"/>
  <c r="O85" i="255"/>
  <c r="N85" i="255"/>
  <c r="M85" i="255"/>
  <c r="L85" i="255"/>
  <c r="J85" i="255"/>
  <c r="AF4" i="255"/>
  <c r="G85" i="255"/>
  <c r="F85" i="255"/>
  <c r="AD4" i="255"/>
  <c r="E85" i="255"/>
  <c r="D85" i="255"/>
  <c r="AB4" i="255"/>
  <c r="C85" i="255"/>
  <c r="N84" i="255"/>
  <c r="F84" i="255"/>
  <c r="J82" i="255"/>
  <c r="S1" i="255"/>
  <c r="C82" i="255"/>
  <c r="A64" i="255"/>
  <c r="A49" i="255"/>
  <c r="AB34" i="255"/>
  <c r="AB33" i="255"/>
  <c r="AB32" i="255"/>
  <c r="AB31" i="255"/>
  <c r="A31" i="255"/>
  <c r="AB30" i="255"/>
  <c r="AB29" i="255"/>
  <c r="AB28" i="255"/>
  <c r="AB27" i="255"/>
  <c r="AB26" i="255"/>
  <c r="AB25" i="255"/>
  <c r="AB24" i="255"/>
  <c r="AB23" i="255"/>
  <c r="AB22" i="255"/>
  <c r="AB21" i="255"/>
  <c r="AB20" i="255"/>
  <c r="AB19" i="255"/>
  <c r="AB18" i="255"/>
  <c r="G18" i="255"/>
  <c r="A18" i="255"/>
  <c r="AB17" i="255"/>
  <c r="AB16" i="255"/>
  <c r="AB15" i="255"/>
  <c r="D15" i="255"/>
  <c r="D14" i="255"/>
  <c r="O13" i="255"/>
  <c r="D13" i="255"/>
  <c r="O12" i="255"/>
  <c r="D12" i="255"/>
  <c r="O11" i="255"/>
  <c r="O10" i="255"/>
  <c r="D10" i="255"/>
  <c r="O9" i="255"/>
  <c r="D9" i="255"/>
  <c r="O8" i="255"/>
  <c r="D8" i="255"/>
  <c r="A7" i="255"/>
  <c r="A4" i="255"/>
  <c r="AB2" i="255"/>
  <c r="A2" i="255"/>
  <c r="Y1" i="255"/>
  <c r="AD128" i="254"/>
  <c r="AB128" i="254"/>
  <c r="AD127" i="254"/>
  <c r="AB127" i="254"/>
  <c r="AD125" i="254"/>
  <c r="AB125" i="254"/>
  <c r="AD124" i="254"/>
  <c r="AB124" i="254"/>
  <c r="AB122" i="254"/>
  <c r="AB121" i="254"/>
  <c r="AB120" i="254"/>
  <c r="AB118" i="254"/>
  <c r="AD111" i="254"/>
  <c r="AB111" i="254"/>
  <c r="AD110" i="254"/>
  <c r="AB110" i="254"/>
  <c r="AD109" i="254"/>
  <c r="AB109" i="254"/>
  <c r="AD108" i="254"/>
  <c r="AB108" i="254"/>
  <c r="AD105" i="254"/>
  <c r="AB105" i="254"/>
  <c r="AD104" i="254"/>
  <c r="AB104" i="254"/>
  <c r="O90" i="254"/>
  <c r="N90" i="254"/>
  <c r="M90" i="254"/>
  <c r="L90" i="254"/>
  <c r="K90" i="254"/>
  <c r="AF9" i="254"/>
  <c r="G90" i="254"/>
  <c r="F90" i="254"/>
  <c r="AD9" i="254"/>
  <c r="E90" i="254"/>
  <c r="D90" i="254"/>
  <c r="AB9" i="254"/>
  <c r="C90" i="254"/>
  <c r="O89" i="254"/>
  <c r="N89" i="254"/>
  <c r="M89" i="254"/>
  <c r="L89" i="254"/>
  <c r="K89" i="254"/>
  <c r="AF8" i="254"/>
  <c r="G89" i="254"/>
  <c r="F89" i="254"/>
  <c r="AD8" i="254"/>
  <c r="E89" i="254"/>
  <c r="D89" i="254"/>
  <c r="AB8" i="254"/>
  <c r="C89" i="254"/>
  <c r="O88" i="254"/>
  <c r="N88" i="254"/>
  <c r="M88" i="254"/>
  <c r="L88" i="254"/>
  <c r="J88" i="254"/>
  <c r="AF7" i="254"/>
  <c r="G88" i="254"/>
  <c r="F88" i="254"/>
  <c r="AD7" i="254"/>
  <c r="E88" i="254"/>
  <c r="D88" i="254"/>
  <c r="AB7" i="254"/>
  <c r="C88" i="254"/>
  <c r="O87" i="254"/>
  <c r="N87" i="254"/>
  <c r="M87" i="254"/>
  <c r="L87" i="254"/>
  <c r="J87" i="254"/>
  <c r="AF6" i="254"/>
  <c r="G87" i="254"/>
  <c r="F87" i="254"/>
  <c r="AD6" i="254"/>
  <c r="E87" i="254"/>
  <c r="D87" i="254"/>
  <c r="AB6" i="254"/>
  <c r="C87" i="254"/>
  <c r="O86" i="254"/>
  <c r="N86" i="254"/>
  <c r="M86" i="254"/>
  <c r="L86" i="254"/>
  <c r="J86" i="254"/>
  <c r="AF5" i="254"/>
  <c r="G86" i="254"/>
  <c r="F86" i="254"/>
  <c r="AD5" i="254"/>
  <c r="E86" i="254"/>
  <c r="D86" i="254"/>
  <c r="AB5" i="254"/>
  <c r="C86" i="254"/>
  <c r="O85" i="254"/>
  <c r="N85" i="254"/>
  <c r="M85" i="254"/>
  <c r="L85" i="254"/>
  <c r="J85" i="254"/>
  <c r="AF4" i="254"/>
  <c r="G85" i="254"/>
  <c r="F85" i="254"/>
  <c r="AD4" i="254"/>
  <c r="E85" i="254"/>
  <c r="D85" i="254"/>
  <c r="AB4" i="254"/>
  <c r="C85" i="254"/>
  <c r="N84" i="254"/>
  <c r="F84" i="254"/>
  <c r="J82" i="254"/>
  <c r="S1" i="254"/>
  <c r="C82" i="254"/>
  <c r="A64" i="254"/>
  <c r="AB34" i="254"/>
  <c r="AB33" i="254"/>
  <c r="AB32" i="254"/>
  <c r="AB31" i="254"/>
  <c r="A31" i="254"/>
  <c r="AB30" i="254"/>
  <c r="AB29" i="254"/>
  <c r="AB28" i="254"/>
  <c r="AB27" i="254"/>
  <c r="AB26" i="254"/>
  <c r="AB25" i="254"/>
  <c r="AB24" i="254"/>
  <c r="AB23" i="254"/>
  <c r="AB22" i="254"/>
  <c r="AB21" i="254"/>
  <c r="AB20" i="254"/>
  <c r="AB19" i="254"/>
  <c r="AB18" i="254"/>
  <c r="G18" i="254"/>
  <c r="AB17" i="254"/>
  <c r="AB16" i="254"/>
  <c r="AB15" i="254"/>
  <c r="D15" i="254"/>
  <c r="D14" i="254"/>
  <c r="O13" i="254"/>
  <c r="D13" i="254"/>
  <c r="O12" i="254"/>
  <c r="D12" i="254"/>
  <c r="O11" i="254"/>
  <c r="O10" i="254"/>
  <c r="D10" i="254"/>
  <c r="O9" i="254"/>
  <c r="D9" i="254"/>
  <c r="O8" i="254"/>
  <c r="D8" i="254"/>
  <c r="A7" i="254"/>
  <c r="A4" i="254"/>
  <c r="AB2" i="254"/>
  <c r="A2" i="254"/>
  <c r="Y1" i="254"/>
  <c r="AD128" i="253"/>
  <c r="O10" i="253"/>
  <c r="AB128" i="253"/>
  <c r="AD127" i="253"/>
  <c r="O9" i="253"/>
  <c r="AB127" i="253"/>
  <c r="AD125" i="253"/>
  <c r="AB125" i="253"/>
  <c r="AD124" i="253"/>
  <c r="AB124" i="253"/>
  <c r="AB122" i="253"/>
  <c r="AB121" i="253"/>
  <c r="AB120" i="253"/>
  <c r="AB118" i="253"/>
  <c r="AD111" i="253"/>
  <c r="AB111" i="253"/>
  <c r="AD110" i="253"/>
  <c r="D14" i="253"/>
  <c r="AB110" i="253"/>
  <c r="AD109" i="253"/>
  <c r="D13" i="253"/>
  <c r="AB109" i="253"/>
  <c r="AD108" i="253"/>
  <c r="D12" i="253"/>
  <c r="AB108" i="253"/>
  <c r="AD105" i="253"/>
  <c r="AB105" i="253"/>
  <c r="AD104" i="253"/>
  <c r="AB104" i="253"/>
  <c r="O90" i="253"/>
  <c r="N90" i="253"/>
  <c r="M90" i="253"/>
  <c r="L90" i="253"/>
  <c r="K90" i="253"/>
  <c r="AF9" i="253"/>
  <c r="G90" i="253"/>
  <c r="F90" i="253"/>
  <c r="AD9" i="253"/>
  <c r="E90" i="253"/>
  <c r="D90" i="253"/>
  <c r="AB9" i="253"/>
  <c r="C90" i="253"/>
  <c r="O89" i="253"/>
  <c r="N89" i="253"/>
  <c r="M89" i="253"/>
  <c r="L89" i="253"/>
  <c r="K89" i="253"/>
  <c r="AF8" i="253"/>
  <c r="G89" i="253"/>
  <c r="F89" i="253"/>
  <c r="AD8" i="253"/>
  <c r="E89" i="253"/>
  <c r="D89" i="253"/>
  <c r="AB8" i="253"/>
  <c r="C89" i="253"/>
  <c r="O88" i="253"/>
  <c r="N88" i="253"/>
  <c r="M88" i="253"/>
  <c r="L88" i="253"/>
  <c r="J88" i="253"/>
  <c r="AF7" i="253"/>
  <c r="G88" i="253"/>
  <c r="F88" i="253"/>
  <c r="AD7" i="253"/>
  <c r="E88" i="253"/>
  <c r="D88" i="253"/>
  <c r="AB7" i="253"/>
  <c r="C88" i="253"/>
  <c r="O87" i="253"/>
  <c r="N87" i="253"/>
  <c r="M87" i="253"/>
  <c r="L87" i="253"/>
  <c r="J87" i="253"/>
  <c r="AF6" i="253"/>
  <c r="G87" i="253"/>
  <c r="F87" i="253"/>
  <c r="AD6" i="253"/>
  <c r="E87" i="253"/>
  <c r="D87" i="253"/>
  <c r="AB6" i="253"/>
  <c r="C87" i="253"/>
  <c r="O86" i="253"/>
  <c r="N86" i="253"/>
  <c r="M86" i="253"/>
  <c r="L86" i="253"/>
  <c r="J86" i="253"/>
  <c r="AF5" i="253"/>
  <c r="G86" i="253"/>
  <c r="F86" i="253"/>
  <c r="AD5" i="253"/>
  <c r="E86" i="253"/>
  <c r="D86" i="253"/>
  <c r="AB5" i="253"/>
  <c r="C86" i="253"/>
  <c r="O85" i="253"/>
  <c r="N85" i="253"/>
  <c r="M85" i="253"/>
  <c r="L85" i="253"/>
  <c r="J85" i="253"/>
  <c r="AF4" i="253"/>
  <c r="G85" i="253"/>
  <c r="F85" i="253"/>
  <c r="AD4" i="253"/>
  <c r="E85" i="253"/>
  <c r="D85" i="253"/>
  <c r="AB4" i="253"/>
  <c r="C85" i="253"/>
  <c r="N84" i="253"/>
  <c r="F84" i="253"/>
  <c r="J82" i="253"/>
  <c r="S1" i="253"/>
  <c r="C82" i="253"/>
  <c r="A64" i="253"/>
  <c r="A49" i="253"/>
  <c r="AB34" i="253"/>
  <c r="AB33" i="253"/>
  <c r="AB32" i="253"/>
  <c r="AB31" i="253"/>
  <c r="A31" i="253"/>
  <c r="AB30" i="253"/>
  <c r="AB29" i="253"/>
  <c r="AB28" i="253"/>
  <c r="AB27" i="253"/>
  <c r="AB26" i="253"/>
  <c r="AB25" i="253"/>
  <c r="AB24" i="253"/>
  <c r="AB23" i="253"/>
  <c r="AB22" i="253"/>
  <c r="AB21" i="253"/>
  <c r="AB20" i="253"/>
  <c r="AB19" i="253"/>
  <c r="AB18" i="253"/>
  <c r="G18" i="253"/>
  <c r="A18" i="253"/>
  <c r="AB17" i="253"/>
  <c r="AB16" i="253"/>
  <c r="AB15" i="253"/>
  <c r="D15" i="253"/>
  <c r="O13" i="253"/>
  <c r="O12" i="253"/>
  <c r="O11" i="253"/>
  <c r="D10" i="253"/>
  <c r="D9" i="253"/>
  <c r="O8" i="253"/>
  <c r="D8" i="253"/>
  <c r="A7" i="253"/>
  <c r="A4" i="253"/>
  <c r="AB2" i="253"/>
  <c r="A2" i="253"/>
  <c r="Y1" i="253"/>
  <c r="AD128" i="252"/>
  <c r="AB128" i="252"/>
  <c r="AD127" i="252"/>
  <c r="AB127" i="252"/>
  <c r="AD125" i="252"/>
  <c r="AB125" i="252"/>
  <c r="AD124" i="252"/>
  <c r="AB124" i="252"/>
  <c r="AB122" i="252"/>
  <c r="AB121" i="252"/>
  <c r="AB120" i="252"/>
  <c r="AB118" i="252"/>
  <c r="AD111" i="252"/>
  <c r="AB111" i="252"/>
  <c r="AD110" i="252"/>
  <c r="AB110" i="252"/>
  <c r="AD109" i="252"/>
  <c r="AB109" i="252"/>
  <c r="AD108" i="252"/>
  <c r="AB108" i="252"/>
  <c r="AD105" i="252"/>
  <c r="AB105" i="252"/>
  <c r="AD104" i="252"/>
  <c r="AB104" i="252"/>
  <c r="O90" i="252"/>
  <c r="N90" i="252"/>
  <c r="M90" i="252"/>
  <c r="L90" i="252"/>
  <c r="K90" i="252"/>
  <c r="AF9" i="252"/>
  <c r="G90" i="252"/>
  <c r="F90" i="252"/>
  <c r="AD9" i="252"/>
  <c r="E90" i="252"/>
  <c r="D90" i="252"/>
  <c r="AB9" i="252"/>
  <c r="C90" i="252"/>
  <c r="O89" i="252"/>
  <c r="N89" i="252"/>
  <c r="M89" i="252"/>
  <c r="L89" i="252"/>
  <c r="K89" i="252"/>
  <c r="AF8" i="252"/>
  <c r="G89" i="252"/>
  <c r="F89" i="252"/>
  <c r="AD8" i="252"/>
  <c r="E89" i="252"/>
  <c r="D89" i="252"/>
  <c r="AB8" i="252"/>
  <c r="C89" i="252"/>
  <c r="O88" i="252"/>
  <c r="N88" i="252"/>
  <c r="M88" i="252"/>
  <c r="L88" i="252"/>
  <c r="J88" i="252"/>
  <c r="AF7" i="252"/>
  <c r="G88" i="252"/>
  <c r="F88" i="252"/>
  <c r="AD7" i="252"/>
  <c r="E88" i="252"/>
  <c r="D88" i="252"/>
  <c r="AB7" i="252"/>
  <c r="C88" i="252"/>
  <c r="O87" i="252"/>
  <c r="N87" i="252"/>
  <c r="M87" i="252"/>
  <c r="L87" i="252"/>
  <c r="J87" i="252"/>
  <c r="AF6" i="252"/>
  <c r="G87" i="252"/>
  <c r="F87" i="252"/>
  <c r="AD6" i="252"/>
  <c r="E87" i="252"/>
  <c r="D87" i="252"/>
  <c r="AB6" i="252"/>
  <c r="C87" i="252"/>
  <c r="O86" i="252"/>
  <c r="N86" i="252"/>
  <c r="M86" i="252"/>
  <c r="L86" i="252"/>
  <c r="J86" i="252"/>
  <c r="AF5" i="252"/>
  <c r="G86" i="252"/>
  <c r="F86" i="252"/>
  <c r="AD5" i="252"/>
  <c r="E86" i="252"/>
  <c r="D86" i="252"/>
  <c r="AB5" i="252"/>
  <c r="C86" i="252"/>
  <c r="O85" i="252"/>
  <c r="N85" i="252"/>
  <c r="M85" i="252"/>
  <c r="L85" i="252"/>
  <c r="J85" i="252"/>
  <c r="AF4" i="252"/>
  <c r="G85" i="252"/>
  <c r="F85" i="252"/>
  <c r="AD4" i="252"/>
  <c r="E85" i="252"/>
  <c r="D85" i="252"/>
  <c r="AB4" i="252"/>
  <c r="C85" i="252"/>
  <c r="N84" i="252"/>
  <c r="F84" i="252"/>
  <c r="J82" i="252"/>
  <c r="S1" i="252"/>
  <c r="C82" i="252"/>
  <c r="A64" i="252"/>
  <c r="AB34" i="252"/>
  <c r="AB33" i="252"/>
  <c r="AB32" i="252"/>
  <c r="AB31" i="252"/>
  <c r="A31" i="252"/>
  <c r="AB30" i="252"/>
  <c r="AB29" i="252"/>
  <c r="AB28" i="252"/>
  <c r="AB27" i="252"/>
  <c r="AB26" i="252"/>
  <c r="AB25" i="252"/>
  <c r="AB24" i="252"/>
  <c r="AB23" i="252"/>
  <c r="AB22" i="252"/>
  <c r="AB21" i="252"/>
  <c r="AB20" i="252"/>
  <c r="AB19" i="252"/>
  <c r="AB18" i="252"/>
  <c r="G18" i="252"/>
  <c r="AB17" i="252"/>
  <c r="AB16" i="252"/>
  <c r="AB15" i="252"/>
  <c r="D15" i="252"/>
  <c r="D14" i="252"/>
  <c r="O13" i="252"/>
  <c r="D13" i="252"/>
  <c r="O12" i="252"/>
  <c r="D12" i="252"/>
  <c r="O11" i="252"/>
  <c r="O10" i="252"/>
  <c r="D10" i="252"/>
  <c r="O9" i="252"/>
  <c r="D9" i="252"/>
  <c r="O8" i="252"/>
  <c r="D8" i="252"/>
  <c r="A7" i="252"/>
  <c r="A4" i="252"/>
  <c r="AB2" i="252"/>
  <c r="A2" i="252"/>
  <c r="Y1" i="252"/>
  <c r="AD128" i="251"/>
  <c r="AB128" i="251"/>
  <c r="AD127" i="251"/>
  <c r="AB127" i="251"/>
  <c r="AD125" i="251"/>
  <c r="AB125" i="251"/>
  <c r="AD124" i="251"/>
  <c r="AB124" i="251"/>
  <c r="AB122" i="251"/>
  <c r="AB121" i="251"/>
  <c r="AB120" i="251"/>
  <c r="AB118" i="251"/>
  <c r="AD111" i="251"/>
  <c r="AB111" i="251"/>
  <c r="AD110" i="251"/>
  <c r="AB110" i="251"/>
  <c r="AD109" i="251"/>
  <c r="AB109" i="251"/>
  <c r="AD108" i="251"/>
  <c r="AB108" i="251"/>
  <c r="AD105" i="251"/>
  <c r="AB105" i="251"/>
  <c r="AD104" i="251"/>
  <c r="AB104" i="251"/>
  <c r="O90" i="251"/>
  <c r="N90" i="251"/>
  <c r="M90" i="251"/>
  <c r="L90" i="251"/>
  <c r="K90" i="251"/>
  <c r="AF9" i="251"/>
  <c r="G90" i="251"/>
  <c r="F90" i="251"/>
  <c r="AD9" i="251"/>
  <c r="E90" i="251"/>
  <c r="D90" i="251"/>
  <c r="AB9" i="251"/>
  <c r="C90" i="251"/>
  <c r="O89" i="251"/>
  <c r="N89" i="251"/>
  <c r="M89" i="251"/>
  <c r="L89" i="251"/>
  <c r="K89" i="251"/>
  <c r="AF8" i="251"/>
  <c r="G89" i="251"/>
  <c r="F89" i="251"/>
  <c r="AD8" i="251"/>
  <c r="E89" i="251"/>
  <c r="D89" i="251"/>
  <c r="AB8" i="251"/>
  <c r="C89" i="251"/>
  <c r="O88" i="251"/>
  <c r="N88" i="251"/>
  <c r="M88" i="251"/>
  <c r="L88" i="251"/>
  <c r="J88" i="251"/>
  <c r="AF7" i="251"/>
  <c r="G88" i="251"/>
  <c r="F88" i="251"/>
  <c r="AD7" i="251"/>
  <c r="E88" i="251"/>
  <c r="D88" i="251"/>
  <c r="AB7" i="251"/>
  <c r="C88" i="251"/>
  <c r="O87" i="251"/>
  <c r="N87" i="251"/>
  <c r="M87" i="251"/>
  <c r="L87" i="251"/>
  <c r="J87" i="251"/>
  <c r="AF6" i="251"/>
  <c r="G87" i="251"/>
  <c r="F87" i="251"/>
  <c r="AD6" i="251"/>
  <c r="E87" i="251"/>
  <c r="D87" i="251"/>
  <c r="AB6" i="251"/>
  <c r="C87" i="251"/>
  <c r="O86" i="251"/>
  <c r="N86" i="251"/>
  <c r="M86" i="251"/>
  <c r="L86" i="251"/>
  <c r="J86" i="251"/>
  <c r="AF5" i="251"/>
  <c r="G86" i="251"/>
  <c r="F86" i="251"/>
  <c r="AD5" i="251"/>
  <c r="E86" i="251"/>
  <c r="D86" i="251"/>
  <c r="AB5" i="251"/>
  <c r="C86" i="251"/>
  <c r="O85" i="251"/>
  <c r="N85" i="251"/>
  <c r="M85" i="251"/>
  <c r="L85" i="251"/>
  <c r="J85" i="251"/>
  <c r="AF4" i="251"/>
  <c r="G85" i="251"/>
  <c r="F85" i="251"/>
  <c r="AD4" i="251"/>
  <c r="E85" i="251"/>
  <c r="D85" i="251"/>
  <c r="AB4" i="251"/>
  <c r="C85" i="251"/>
  <c r="N84" i="251"/>
  <c r="F84" i="251"/>
  <c r="J82" i="251"/>
  <c r="S1" i="251"/>
  <c r="C82" i="251"/>
  <c r="A64" i="251"/>
  <c r="AB34" i="251"/>
  <c r="AB33" i="251"/>
  <c r="AB32" i="251"/>
  <c r="AB31" i="251"/>
  <c r="A31" i="251"/>
  <c r="AB30" i="251"/>
  <c r="AB29" i="251"/>
  <c r="AB28" i="251"/>
  <c r="AB27" i="251"/>
  <c r="AB26" i="251"/>
  <c r="AB25" i="251"/>
  <c r="AB24" i="251"/>
  <c r="AB23" i="251"/>
  <c r="AB22" i="251"/>
  <c r="AB21" i="251"/>
  <c r="AB20" i="251"/>
  <c r="AB19" i="251"/>
  <c r="AB18" i="251"/>
  <c r="G18" i="251"/>
  <c r="AB17" i="251"/>
  <c r="AB16" i="251"/>
  <c r="AB15" i="251"/>
  <c r="D15" i="251"/>
  <c r="D14" i="251"/>
  <c r="O13" i="251"/>
  <c r="D13" i="251"/>
  <c r="O12" i="251"/>
  <c r="D12" i="251"/>
  <c r="O11" i="251"/>
  <c r="O10" i="251"/>
  <c r="D10" i="251"/>
  <c r="O9" i="251"/>
  <c r="D9" i="251"/>
  <c r="O8" i="251"/>
  <c r="D8" i="251"/>
  <c r="A7" i="251"/>
  <c r="A4" i="251"/>
  <c r="AB2" i="251"/>
  <c r="A2" i="251"/>
  <c r="Y1" i="251"/>
  <c r="AD128" i="250"/>
  <c r="AB128" i="250"/>
  <c r="AD127" i="250"/>
  <c r="AB127" i="250"/>
  <c r="AD125" i="250"/>
  <c r="AB125" i="250"/>
  <c r="AD124" i="250"/>
  <c r="AB124" i="250"/>
  <c r="AB122" i="250"/>
  <c r="AB121" i="250"/>
  <c r="AB120" i="250"/>
  <c r="AB118" i="250"/>
  <c r="AD111" i="250"/>
  <c r="AB111" i="250"/>
  <c r="AD110" i="250"/>
  <c r="AB110" i="250"/>
  <c r="AD109" i="250"/>
  <c r="AB109" i="250"/>
  <c r="AD108" i="250"/>
  <c r="AB108" i="250"/>
  <c r="AD105" i="250"/>
  <c r="AB105" i="250"/>
  <c r="AD104" i="250"/>
  <c r="AB104" i="250"/>
  <c r="O90" i="250"/>
  <c r="N90" i="250"/>
  <c r="M90" i="250"/>
  <c r="L90" i="250"/>
  <c r="K90" i="250"/>
  <c r="AF9" i="250"/>
  <c r="G90" i="250"/>
  <c r="F90" i="250"/>
  <c r="AD9" i="250"/>
  <c r="E90" i="250"/>
  <c r="D90" i="250"/>
  <c r="AB9" i="250"/>
  <c r="C90" i="250"/>
  <c r="O89" i="250"/>
  <c r="N89" i="250"/>
  <c r="M89" i="250"/>
  <c r="L89" i="250"/>
  <c r="K89" i="250"/>
  <c r="AF8" i="250"/>
  <c r="G89" i="250"/>
  <c r="F89" i="250"/>
  <c r="AD8" i="250"/>
  <c r="E89" i="250"/>
  <c r="D89" i="250"/>
  <c r="AB8" i="250"/>
  <c r="C89" i="250"/>
  <c r="O88" i="250"/>
  <c r="N88" i="250"/>
  <c r="M88" i="250"/>
  <c r="L88" i="250"/>
  <c r="J88" i="250"/>
  <c r="AF7" i="250"/>
  <c r="G88" i="250"/>
  <c r="F88" i="250"/>
  <c r="AD7" i="250"/>
  <c r="E88" i="250"/>
  <c r="D88" i="250"/>
  <c r="AB7" i="250"/>
  <c r="C88" i="250"/>
  <c r="O87" i="250"/>
  <c r="N87" i="250"/>
  <c r="M87" i="250"/>
  <c r="L87" i="250"/>
  <c r="J87" i="250"/>
  <c r="AF6" i="250"/>
  <c r="G87" i="250"/>
  <c r="F87" i="250"/>
  <c r="AD6" i="250"/>
  <c r="E87" i="250"/>
  <c r="D87" i="250"/>
  <c r="AB6" i="250"/>
  <c r="C87" i="250"/>
  <c r="O86" i="250"/>
  <c r="N86" i="250"/>
  <c r="M86" i="250"/>
  <c r="L86" i="250"/>
  <c r="J86" i="250"/>
  <c r="AF5" i="250"/>
  <c r="G86" i="250"/>
  <c r="F86" i="250"/>
  <c r="AD5" i="250"/>
  <c r="E86" i="250"/>
  <c r="D86" i="250"/>
  <c r="AB5" i="250"/>
  <c r="C86" i="250"/>
  <c r="O85" i="250"/>
  <c r="N85" i="250"/>
  <c r="M85" i="250"/>
  <c r="L85" i="250"/>
  <c r="J85" i="250"/>
  <c r="AF4" i="250"/>
  <c r="G85" i="250"/>
  <c r="F85" i="250"/>
  <c r="AD4" i="250"/>
  <c r="E85" i="250"/>
  <c r="D85" i="250"/>
  <c r="AB4" i="250"/>
  <c r="C85" i="250"/>
  <c r="N84" i="250"/>
  <c r="F84" i="250"/>
  <c r="J82" i="250"/>
  <c r="S1" i="250"/>
  <c r="C82" i="250"/>
  <c r="A64" i="250"/>
  <c r="AB34" i="250"/>
  <c r="AB33" i="250"/>
  <c r="AB32" i="250"/>
  <c r="AB31" i="250"/>
  <c r="A31" i="250"/>
  <c r="AB30" i="250"/>
  <c r="AB29" i="250"/>
  <c r="AB28" i="250"/>
  <c r="AB27" i="250"/>
  <c r="AB26" i="250"/>
  <c r="AB25" i="250"/>
  <c r="AB24" i="250"/>
  <c r="AB23" i="250"/>
  <c r="AB22" i="250"/>
  <c r="AB21" i="250"/>
  <c r="AB20" i="250"/>
  <c r="AB19" i="250"/>
  <c r="AB18" i="250"/>
  <c r="G18" i="250"/>
  <c r="AB17" i="250"/>
  <c r="AB16" i="250"/>
  <c r="AB15" i="250"/>
  <c r="D15" i="250"/>
  <c r="D14" i="250"/>
  <c r="O13" i="250"/>
  <c r="D13" i="250"/>
  <c r="O12" i="250"/>
  <c r="D12" i="250"/>
  <c r="O11" i="250"/>
  <c r="O10" i="250"/>
  <c r="D10" i="250"/>
  <c r="O9" i="250"/>
  <c r="D9" i="250"/>
  <c r="O8" i="250"/>
  <c r="D8" i="250"/>
  <c r="A7" i="250"/>
  <c r="A4" i="250"/>
  <c r="AB2" i="250"/>
  <c r="A2" i="250"/>
  <c r="Y1" i="250"/>
  <c r="AD128" i="249"/>
  <c r="AB128" i="249"/>
  <c r="AD127" i="249"/>
  <c r="AB127" i="249"/>
  <c r="AD125" i="249"/>
  <c r="AB125" i="249"/>
  <c r="AD124" i="249"/>
  <c r="AB124" i="249"/>
  <c r="AB122" i="249"/>
  <c r="AB121" i="249"/>
  <c r="AB120" i="249"/>
  <c r="AB118" i="249"/>
  <c r="AD111" i="249"/>
  <c r="AB111" i="249"/>
  <c r="AD110" i="249"/>
  <c r="AB110" i="249"/>
  <c r="AD109" i="249"/>
  <c r="AB109" i="249"/>
  <c r="AD108" i="249"/>
  <c r="AB108" i="249"/>
  <c r="AD105" i="249"/>
  <c r="AB105" i="249"/>
  <c r="AD104" i="249"/>
  <c r="AB104" i="249"/>
  <c r="O90" i="249"/>
  <c r="N90" i="249"/>
  <c r="M90" i="249"/>
  <c r="L90" i="249"/>
  <c r="K90" i="249"/>
  <c r="AF9" i="249"/>
  <c r="G90" i="249"/>
  <c r="F90" i="249"/>
  <c r="AD9" i="249"/>
  <c r="E90" i="249"/>
  <c r="D90" i="249"/>
  <c r="AB9" i="249"/>
  <c r="C90" i="249"/>
  <c r="O89" i="249"/>
  <c r="N89" i="249"/>
  <c r="M89" i="249"/>
  <c r="L89" i="249"/>
  <c r="K89" i="249"/>
  <c r="AF8" i="249"/>
  <c r="G89" i="249"/>
  <c r="F89" i="249"/>
  <c r="AD8" i="249"/>
  <c r="E89" i="249"/>
  <c r="D89" i="249"/>
  <c r="AB8" i="249"/>
  <c r="C89" i="249"/>
  <c r="O88" i="249"/>
  <c r="N88" i="249"/>
  <c r="M88" i="249"/>
  <c r="L88" i="249"/>
  <c r="J88" i="249"/>
  <c r="AF7" i="249"/>
  <c r="G88" i="249"/>
  <c r="F88" i="249"/>
  <c r="AD7" i="249"/>
  <c r="E88" i="249"/>
  <c r="D88" i="249"/>
  <c r="AB7" i="249"/>
  <c r="C88" i="249"/>
  <c r="O87" i="249"/>
  <c r="N87" i="249"/>
  <c r="M87" i="249"/>
  <c r="L87" i="249"/>
  <c r="J87" i="249"/>
  <c r="AF6" i="249"/>
  <c r="G87" i="249"/>
  <c r="F87" i="249"/>
  <c r="AD6" i="249"/>
  <c r="E87" i="249"/>
  <c r="D87" i="249"/>
  <c r="AB6" i="249"/>
  <c r="C87" i="249"/>
  <c r="O86" i="249"/>
  <c r="N86" i="249"/>
  <c r="M86" i="249"/>
  <c r="L86" i="249"/>
  <c r="J86" i="249"/>
  <c r="AF5" i="249"/>
  <c r="G86" i="249"/>
  <c r="F86" i="249"/>
  <c r="AD5" i="249"/>
  <c r="E86" i="249"/>
  <c r="D86" i="249"/>
  <c r="AB5" i="249"/>
  <c r="C86" i="249"/>
  <c r="O85" i="249"/>
  <c r="N85" i="249"/>
  <c r="M85" i="249"/>
  <c r="L85" i="249"/>
  <c r="J85" i="249"/>
  <c r="AF4" i="249"/>
  <c r="G85" i="249"/>
  <c r="F85" i="249"/>
  <c r="AD4" i="249"/>
  <c r="E85" i="249"/>
  <c r="D85" i="249"/>
  <c r="AB4" i="249"/>
  <c r="C85" i="249"/>
  <c r="N84" i="249"/>
  <c r="F84" i="249"/>
  <c r="J82" i="249"/>
  <c r="S1" i="249"/>
  <c r="C82" i="249"/>
  <c r="A64" i="249"/>
  <c r="AB34" i="249"/>
  <c r="AB33" i="249"/>
  <c r="AB32" i="249"/>
  <c r="AB31" i="249"/>
  <c r="A31" i="249"/>
  <c r="AB30" i="249"/>
  <c r="AB29" i="249"/>
  <c r="AB28" i="249"/>
  <c r="AB27" i="249"/>
  <c r="AB26" i="249"/>
  <c r="AB25" i="249"/>
  <c r="AB24" i="249"/>
  <c r="AB23" i="249"/>
  <c r="AB22" i="249"/>
  <c r="AB21" i="249"/>
  <c r="AB20" i="249"/>
  <c r="AB19" i="249"/>
  <c r="AB18" i="249"/>
  <c r="G18" i="249"/>
  <c r="AB17" i="249"/>
  <c r="AB16" i="249"/>
  <c r="AB15" i="249"/>
  <c r="D15" i="249"/>
  <c r="D14" i="249"/>
  <c r="O13" i="249"/>
  <c r="D13" i="249"/>
  <c r="O12" i="249"/>
  <c r="D12" i="249"/>
  <c r="O11" i="249"/>
  <c r="O10" i="249"/>
  <c r="D10" i="249"/>
  <c r="O9" i="249"/>
  <c r="D9" i="249"/>
  <c r="O8" i="249"/>
  <c r="D8" i="249"/>
  <c r="A7" i="249"/>
  <c r="A4" i="249"/>
  <c r="AB2" i="249"/>
  <c r="A2" i="249"/>
  <c r="Y1" i="249"/>
  <c r="AD128" i="248"/>
  <c r="O10" i="248"/>
  <c r="AB128" i="248"/>
  <c r="AD127" i="248"/>
  <c r="O9" i="248"/>
  <c r="AB127" i="248"/>
  <c r="AD125" i="248"/>
  <c r="AB125" i="248"/>
  <c r="AD124" i="248"/>
  <c r="AB124" i="248"/>
  <c r="AB122" i="248"/>
  <c r="AB121" i="248"/>
  <c r="AB120" i="248"/>
  <c r="AB118" i="248"/>
  <c r="AD111" i="248"/>
  <c r="AB111" i="248"/>
  <c r="AD110" i="248"/>
  <c r="D14" i="248"/>
  <c r="AB110" i="248"/>
  <c r="AD109" i="248"/>
  <c r="D13" i="248"/>
  <c r="AB109" i="248"/>
  <c r="AD108" i="248"/>
  <c r="D12" i="248"/>
  <c r="AB108" i="248"/>
  <c r="AD105" i="248"/>
  <c r="AB105" i="248"/>
  <c r="AD104" i="248"/>
  <c r="AB104" i="248"/>
  <c r="O90" i="248"/>
  <c r="N90" i="248"/>
  <c r="M90" i="248"/>
  <c r="L90" i="248"/>
  <c r="K90" i="248"/>
  <c r="AF9" i="248"/>
  <c r="G90" i="248"/>
  <c r="F90" i="248"/>
  <c r="AD9" i="248"/>
  <c r="E90" i="248"/>
  <c r="D90" i="248"/>
  <c r="AB9" i="248"/>
  <c r="C90" i="248"/>
  <c r="O89" i="248"/>
  <c r="N89" i="248"/>
  <c r="M89" i="248"/>
  <c r="L89" i="248"/>
  <c r="K89" i="248"/>
  <c r="AF8" i="248"/>
  <c r="G89" i="248"/>
  <c r="F89" i="248"/>
  <c r="AD8" i="248"/>
  <c r="E89" i="248"/>
  <c r="D89" i="248"/>
  <c r="AB8" i="248"/>
  <c r="C89" i="248"/>
  <c r="O88" i="248"/>
  <c r="N88" i="248"/>
  <c r="M88" i="248"/>
  <c r="L88" i="248"/>
  <c r="J88" i="248"/>
  <c r="AF7" i="248"/>
  <c r="G88" i="248"/>
  <c r="F88" i="248"/>
  <c r="AD7" i="248"/>
  <c r="E88" i="248"/>
  <c r="D88" i="248"/>
  <c r="AB7" i="248"/>
  <c r="C88" i="248"/>
  <c r="O87" i="248"/>
  <c r="N87" i="248"/>
  <c r="M87" i="248"/>
  <c r="L87" i="248"/>
  <c r="J87" i="248"/>
  <c r="AF6" i="248"/>
  <c r="G87" i="248"/>
  <c r="F87" i="248"/>
  <c r="AD6" i="248"/>
  <c r="E87" i="248"/>
  <c r="D87" i="248"/>
  <c r="AB6" i="248"/>
  <c r="C87" i="248"/>
  <c r="O86" i="248"/>
  <c r="N86" i="248"/>
  <c r="M86" i="248"/>
  <c r="L86" i="248"/>
  <c r="J86" i="248"/>
  <c r="AF5" i="248"/>
  <c r="G86" i="248"/>
  <c r="F86" i="248"/>
  <c r="AD5" i="248"/>
  <c r="E86" i="248"/>
  <c r="D86" i="248"/>
  <c r="AB5" i="248"/>
  <c r="C86" i="248"/>
  <c r="O85" i="248"/>
  <c r="N85" i="248"/>
  <c r="M85" i="248"/>
  <c r="L85" i="248"/>
  <c r="J85" i="248"/>
  <c r="AF4" i="248"/>
  <c r="G85" i="248"/>
  <c r="F85" i="248"/>
  <c r="AD4" i="248"/>
  <c r="E85" i="248"/>
  <c r="D85" i="248"/>
  <c r="AB4" i="248"/>
  <c r="C85" i="248"/>
  <c r="N84" i="248"/>
  <c r="F84" i="248"/>
  <c r="J82" i="248"/>
  <c r="S1" i="248"/>
  <c r="C82" i="248"/>
  <c r="A64" i="248"/>
  <c r="A49" i="248"/>
  <c r="AB34" i="248"/>
  <c r="AB33" i="248"/>
  <c r="AB32" i="248"/>
  <c r="AB31" i="248"/>
  <c r="A31" i="248"/>
  <c r="AB30" i="248"/>
  <c r="AB29" i="248"/>
  <c r="AB28" i="248"/>
  <c r="AB27" i="248"/>
  <c r="AB26" i="248"/>
  <c r="AB25" i="248"/>
  <c r="AB24" i="248"/>
  <c r="AB23" i="248"/>
  <c r="AB22" i="248"/>
  <c r="AB21" i="248"/>
  <c r="AB20" i="248"/>
  <c r="AB19" i="248"/>
  <c r="AB18" i="248"/>
  <c r="G18" i="248"/>
  <c r="A18" i="248"/>
  <c r="AB17" i="248"/>
  <c r="AB16" i="248"/>
  <c r="AB15" i="248"/>
  <c r="D15" i="248"/>
  <c r="O13" i="248"/>
  <c r="O12" i="248"/>
  <c r="O11" i="248"/>
  <c r="D10" i="248"/>
  <c r="D9" i="248"/>
  <c r="O8" i="248"/>
  <c r="D8" i="248"/>
  <c r="A7" i="248"/>
  <c r="A4" i="248"/>
  <c r="AB2" i="248"/>
  <c r="A2" i="248"/>
  <c r="Y1" i="248"/>
  <c r="AD128" i="247"/>
  <c r="AB128" i="247"/>
  <c r="AD127" i="247"/>
  <c r="AB127" i="247"/>
  <c r="AD125" i="247"/>
  <c r="AB125" i="247"/>
  <c r="AD124" i="247"/>
  <c r="AB124" i="247"/>
  <c r="AB122" i="247"/>
  <c r="AB121" i="247"/>
  <c r="AB120" i="247"/>
  <c r="AB118" i="247"/>
  <c r="AD111" i="247"/>
  <c r="AB111" i="247"/>
  <c r="AD110" i="247"/>
  <c r="AB110" i="247"/>
  <c r="AD109" i="247"/>
  <c r="AB109" i="247"/>
  <c r="AD108" i="247"/>
  <c r="AB108" i="247"/>
  <c r="AD105" i="247"/>
  <c r="AB105" i="247"/>
  <c r="AD104" i="247"/>
  <c r="AB104" i="247"/>
  <c r="O90" i="247"/>
  <c r="N90" i="247"/>
  <c r="M90" i="247"/>
  <c r="L90" i="247"/>
  <c r="K90" i="247"/>
  <c r="AF9" i="247"/>
  <c r="G90" i="247"/>
  <c r="F90" i="247"/>
  <c r="AD9" i="247"/>
  <c r="E90" i="247"/>
  <c r="D90" i="247"/>
  <c r="AB9" i="247"/>
  <c r="C90" i="247"/>
  <c r="O89" i="247"/>
  <c r="N89" i="247"/>
  <c r="M89" i="247"/>
  <c r="L89" i="247"/>
  <c r="K89" i="247"/>
  <c r="AF8" i="247"/>
  <c r="G89" i="247"/>
  <c r="F89" i="247"/>
  <c r="AD8" i="247"/>
  <c r="E89" i="247"/>
  <c r="D89" i="247"/>
  <c r="AB8" i="247"/>
  <c r="C89" i="247"/>
  <c r="O88" i="247"/>
  <c r="N88" i="247"/>
  <c r="M88" i="247"/>
  <c r="L88" i="247"/>
  <c r="J88" i="247"/>
  <c r="AF7" i="247"/>
  <c r="G88" i="247"/>
  <c r="F88" i="247"/>
  <c r="AD7" i="247"/>
  <c r="E88" i="247"/>
  <c r="D88" i="247"/>
  <c r="AB7" i="247"/>
  <c r="C88" i="247"/>
  <c r="O87" i="247"/>
  <c r="N87" i="247"/>
  <c r="M87" i="247"/>
  <c r="L87" i="247"/>
  <c r="J87" i="247"/>
  <c r="AF6" i="247"/>
  <c r="G87" i="247"/>
  <c r="F87" i="247"/>
  <c r="AD6" i="247"/>
  <c r="E87" i="247"/>
  <c r="D87" i="247"/>
  <c r="AB6" i="247"/>
  <c r="C87" i="247"/>
  <c r="O86" i="247"/>
  <c r="N86" i="247"/>
  <c r="M86" i="247"/>
  <c r="L86" i="247"/>
  <c r="J86" i="247"/>
  <c r="AF5" i="247"/>
  <c r="G86" i="247"/>
  <c r="F86" i="247"/>
  <c r="AD5" i="247"/>
  <c r="E86" i="247"/>
  <c r="D86" i="247"/>
  <c r="AB5" i="247"/>
  <c r="C86" i="247"/>
  <c r="O85" i="247"/>
  <c r="N85" i="247"/>
  <c r="M85" i="247"/>
  <c r="L85" i="247"/>
  <c r="J85" i="247"/>
  <c r="AF4" i="247"/>
  <c r="G85" i="247"/>
  <c r="F85" i="247"/>
  <c r="AD4" i="247"/>
  <c r="E85" i="247"/>
  <c r="D85" i="247"/>
  <c r="AB4" i="247"/>
  <c r="C85" i="247"/>
  <c r="N84" i="247"/>
  <c r="F84" i="247"/>
  <c r="J82" i="247"/>
  <c r="S1" i="247"/>
  <c r="C82" i="247"/>
  <c r="A64" i="247"/>
  <c r="AB34" i="247"/>
  <c r="AB33" i="247"/>
  <c r="AB32" i="247"/>
  <c r="AB31" i="247"/>
  <c r="A31" i="247"/>
  <c r="AB30" i="247"/>
  <c r="AB29" i="247"/>
  <c r="AB28" i="247"/>
  <c r="AB27" i="247"/>
  <c r="AB26" i="247"/>
  <c r="AB25" i="247"/>
  <c r="AB24" i="247"/>
  <c r="AB23" i="247"/>
  <c r="AB22" i="247"/>
  <c r="AB21" i="247"/>
  <c r="AB20" i="247"/>
  <c r="AB19" i="247"/>
  <c r="AB18" i="247"/>
  <c r="G18" i="247"/>
  <c r="AB17" i="247"/>
  <c r="AB16" i="247"/>
  <c r="AB15" i="247"/>
  <c r="D15" i="247"/>
  <c r="D14" i="247"/>
  <c r="O13" i="247"/>
  <c r="D13" i="247"/>
  <c r="O12" i="247"/>
  <c r="D12" i="247"/>
  <c r="O11" i="247"/>
  <c r="O10" i="247"/>
  <c r="D10" i="247"/>
  <c r="O9" i="247"/>
  <c r="D9" i="247"/>
  <c r="O8" i="247"/>
  <c r="D8" i="247"/>
  <c r="A7" i="247"/>
  <c r="A4" i="247"/>
  <c r="AB2" i="247"/>
  <c r="A2" i="247"/>
  <c r="Y1" i="247"/>
  <c r="AD128" i="246"/>
  <c r="O10" i="246"/>
  <c r="AB128" i="246"/>
  <c r="AD127" i="246"/>
  <c r="O9" i="246"/>
  <c r="AB127" i="246"/>
  <c r="AD125" i="246"/>
  <c r="AB125" i="246"/>
  <c r="AD124" i="246"/>
  <c r="AB124" i="246"/>
  <c r="AB122" i="246"/>
  <c r="AB121" i="246"/>
  <c r="AB120" i="246"/>
  <c r="AB118" i="246"/>
  <c r="AD111" i="246"/>
  <c r="AB111" i="246"/>
  <c r="AD110" i="246"/>
  <c r="D14" i="246"/>
  <c r="AB110" i="246"/>
  <c r="AD109" i="246"/>
  <c r="D13" i="246"/>
  <c r="AB109" i="246"/>
  <c r="AD108" i="246"/>
  <c r="D12" i="246"/>
  <c r="AB108" i="246"/>
  <c r="AD105" i="246"/>
  <c r="AB105" i="246"/>
  <c r="AD104" i="246"/>
  <c r="AB104" i="246"/>
  <c r="O90" i="246"/>
  <c r="N90" i="246"/>
  <c r="M90" i="246"/>
  <c r="L90" i="246"/>
  <c r="K90" i="246"/>
  <c r="AF9" i="246"/>
  <c r="G90" i="246"/>
  <c r="F90" i="246"/>
  <c r="AD9" i="246"/>
  <c r="E90" i="246"/>
  <c r="D90" i="246"/>
  <c r="AB9" i="246"/>
  <c r="C90" i="246"/>
  <c r="O89" i="246"/>
  <c r="N89" i="246"/>
  <c r="M89" i="246"/>
  <c r="L89" i="246"/>
  <c r="K89" i="246"/>
  <c r="AF8" i="246"/>
  <c r="G89" i="246"/>
  <c r="F89" i="246"/>
  <c r="AD8" i="246"/>
  <c r="E89" i="246"/>
  <c r="D89" i="246"/>
  <c r="AB8" i="246"/>
  <c r="C89" i="246"/>
  <c r="O88" i="246"/>
  <c r="N88" i="246"/>
  <c r="M88" i="246"/>
  <c r="L88" i="246"/>
  <c r="J88" i="246"/>
  <c r="AF7" i="246"/>
  <c r="G88" i="246"/>
  <c r="F88" i="246"/>
  <c r="AD7" i="246"/>
  <c r="E88" i="246"/>
  <c r="D88" i="246"/>
  <c r="AB7" i="246"/>
  <c r="C88" i="246"/>
  <c r="O87" i="246"/>
  <c r="N87" i="246"/>
  <c r="M87" i="246"/>
  <c r="L87" i="246"/>
  <c r="J87" i="246"/>
  <c r="AF6" i="246"/>
  <c r="G87" i="246"/>
  <c r="F87" i="246"/>
  <c r="AD6" i="246"/>
  <c r="E87" i="246"/>
  <c r="D87" i="246"/>
  <c r="AB6" i="246"/>
  <c r="C87" i="246"/>
  <c r="O86" i="246"/>
  <c r="N86" i="246"/>
  <c r="M86" i="246"/>
  <c r="L86" i="246"/>
  <c r="J86" i="246"/>
  <c r="AF5" i="246"/>
  <c r="G86" i="246"/>
  <c r="F86" i="246"/>
  <c r="AD5" i="246"/>
  <c r="E86" i="246"/>
  <c r="D86" i="246"/>
  <c r="AB5" i="246"/>
  <c r="C86" i="246"/>
  <c r="O85" i="246"/>
  <c r="N85" i="246"/>
  <c r="M85" i="246"/>
  <c r="L85" i="246"/>
  <c r="J85" i="246"/>
  <c r="AF4" i="246"/>
  <c r="G85" i="246"/>
  <c r="F85" i="246"/>
  <c r="AD4" i="246"/>
  <c r="E85" i="246"/>
  <c r="D85" i="246"/>
  <c r="AB4" i="246"/>
  <c r="C85" i="246"/>
  <c r="N84" i="246"/>
  <c r="F84" i="246"/>
  <c r="J82" i="246"/>
  <c r="S1" i="246"/>
  <c r="C82" i="246"/>
  <c r="A64" i="246"/>
  <c r="A49" i="246"/>
  <c r="AB34" i="246"/>
  <c r="AB33" i="246"/>
  <c r="AB32" i="246"/>
  <c r="AB31" i="246"/>
  <c r="A31" i="246"/>
  <c r="AB30" i="246"/>
  <c r="AB29" i="246"/>
  <c r="AB28" i="246"/>
  <c r="AB27" i="246"/>
  <c r="AB26" i="246"/>
  <c r="AB25" i="246"/>
  <c r="AB24" i="246"/>
  <c r="AB23" i="246"/>
  <c r="AB22" i="246"/>
  <c r="AB21" i="246"/>
  <c r="AB20" i="246"/>
  <c r="AB19" i="246"/>
  <c r="AB18" i="246"/>
  <c r="G18" i="246"/>
  <c r="A18" i="246"/>
  <c r="AB17" i="246"/>
  <c r="AB16" i="246"/>
  <c r="AB15" i="246"/>
  <c r="D15" i="246"/>
  <c r="O13" i="246"/>
  <c r="O12" i="246"/>
  <c r="O11" i="246"/>
  <c r="D10" i="246"/>
  <c r="D9" i="246"/>
  <c r="O8" i="246"/>
  <c r="D8" i="246"/>
  <c r="A7" i="246"/>
  <c r="A4" i="246"/>
  <c r="AB2" i="246"/>
  <c r="A2" i="246"/>
  <c r="Y1" i="246"/>
  <c r="AD128" i="245"/>
  <c r="AB128" i="245"/>
  <c r="AD127" i="245"/>
  <c r="AB127" i="245"/>
  <c r="AD125" i="245"/>
  <c r="AB125" i="245"/>
  <c r="AD124" i="245"/>
  <c r="AB124" i="245"/>
  <c r="AB122" i="245"/>
  <c r="AB121" i="245"/>
  <c r="AB120" i="245"/>
  <c r="AB118" i="245"/>
  <c r="AD111" i="245"/>
  <c r="AB111" i="245"/>
  <c r="AD110" i="245"/>
  <c r="AB110" i="245"/>
  <c r="AD109" i="245"/>
  <c r="AB109" i="245"/>
  <c r="AD108" i="245"/>
  <c r="AB108" i="245"/>
  <c r="AD105" i="245"/>
  <c r="AB105" i="245"/>
  <c r="AD104" i="245"/>
  <c r="AB104" i="245"/>
  <c r="O90" i="245"/>
  <c r="N90" i="245"/>
  <c r="M90" i="245"/>
  <c r="L90" i="245"/>
  <c r="K90" i="245"/>
  <c r="AF9" i="245"/>
  <c r="G90" i="245"/>
  <c r="F90" i="245"/>
  <c r="AD9" i="245"/>
  <c r="E90" i="245"/>
  <c r="D90" i="245"/>
  <c r="AB9" i="245"/>
  <c r="C90" i="245"/>
  <c r="O89" i="245"/>
  <c r="N89" i="245"/>
  <c r="M89" i="245"/>
  <c r="L89" i="245"/>
  <c r="K89" i="245"/>
  <c r="AF8" i="245"/>
  <c r="G89" i="245"/>
  <c r="F89" i="245"/>
  <c r="AD8" i="245"/>
  <c r="E89" i="245"/>
  <c r="D89" i="245"/>
  <c r="AB8" i="245"/>
  <c r="C89" i="245"/>
  <c r="O88" i="245"/>
  <c r="N88" i="245"/>
  <c r="M88" i="245"/>
  <c r="L88" i="245"/>
  <c r="J88" i="245"/>
  <c r="AF7" i="245"/>
  <c r="G88" i="245"/>
  <c r="F88" i="245"/>
  <c r="AD7" i="245"/>
  <c r="E88" i="245"/>
  <c r="D88" i="245"/>
  <c r="AB7" i="245"/>
  <c r="C88" i="245"/>
  <c r="O87" i="245"/>
  <c r="N87" i="245"/>
  <c r="M87" i="245"/>
  <c r="L87" i="245"/>
  <c r="J87" i="245"/>
  <c r="AF6" i="245"/>
  <c r="G87" i="245"/>
  <c r="F87" i="245"/>
  <c r="AD6" i="245"/>
  <c r="E87" i="245"/>
  <c r="D87" i="245"/>
  <c r="AB6" i="245"/>
  <c r="C87" i="245"/>
  <c r="O86" i="245"/>
  <c r="N86" i="245"/>
  <c r="M86" i="245"/>
  <c r="L86" i="245"/>
  <c r="J86" i="245"/>
  <c r="AF5" i="245"/>
  <c r="G86" i="245"/>
  <c r="F86" i="245"/>
  <c r="AD5" i="245"/>
  <c r="E86" i="245"/>
  <c r="D86" i="245"/>
  <c r="AB5" i="245"/>
  <c r="C86" i="245"/>
  <c r="O85" i="245"/>
  <c r="N85" i="245"/>
  <c r="M85" i="245"/>
  <c r="L85" i="245"/>
  <c r="J85" i="245"/>
  <c r="AF4" i="245"/>
  <c r="G85" i="245"/>
  <c r="F85" i="245"/>
  <c r="AD4" i="245"/>
  <c r="E85" i="245"/>
  <c r="D85" i="245"/>
  <c r="AB4" i="245"/>
  <c r="C85" i="245"/>
  <c r="N84" i="245"/>
  <c r="F84" i="245"/>
  <c r="J82" i="245"/>
  <c r="S1" i="245"/>
  <c r="C82" i="245"/>
  <c r="A64" i="245"/>
  <c r="AB34" i="245"/>
  <c r="AB33" i="245"/>
  <c r="AB32" i="245"/>
  <c r="AB31" i="245"/>
  <c r="A31" i="245"/>
  <c r="AB30" i="245"/>
  <c r="AB29" i="245"/>
  <c r="AB28" i="245"/>
  <c r="AB27" i="245"/>
  <c r="AB26" i="245"/>
  <c r="AB25" i="245"/>
  <c r="AB24" i="245"/>
  <c r="AB23" i="245"/>
  <c r="AB22" i="245"/>
  <c r="AB21" i="245"/>
  <c r="AB20" i="245"/>
  <c r="AB19" i="245"/>
  <c r="AB18" i="245"/>
  <c r="G18" i="245"/>
  <c r="AB17" i="245"/>
  <c r="AB16" i="245"/>
  <c r="AB15" i="245"/>
  <c r="D15" i="245"/>
  <c r="D14" i="245"/>
  <c r="O13" i="245"/>
  <c r="D13" i="245"/>
  <c r="O12" i="245"/>
  <c r="D12" i="245"/>
  <c r="O11" i="245"/>
  <c r="O10" i="245"/>
  <c r="D10" i="245"/>
  <c r="O9" i="245"/>
  <c r="D9" i="245"/>
  <c r="O8" i="245"/>
  <c r="D8" i="245"/>
  <c r="A7" i="245"/>
  <c r="A4" i="245"/>
  <c r="AB2" i="245"/>
  <c r="A2" i="245"/>
  <c r="Y1" i="245"/>
  <c r="AD128" i="244"/>
  <c r="O10" i="244"/>
  <c r="AB128" i="244"/>
  <c r="AD127" i="244"/>
  <c r="O9" i="244"/>
  <c r="AB127" i="244"/>
  <c r="AD125" i="244"/>
  <c r="AB125" i="244"/>
  <c r="AD124" i="244"/>
  <c r="AB124" i="244"/>
  <c r="AB122" i="244"/>
  <c r="AB121" i="244"/>
  <c r="AB120" i="244"/>
  <c r="AB118" i="244"/>
  <c r="AD111" i="244"/>
  <c r="AB111" i="244"/>
  <c r="AD110" i="244"/>
  <c r="D14" i="244"/>
  <c r="AB110" i="244"/>
  <c r="AD109" i="244"/>
  <c r="D13" i="244"/>
  <c r="AB109" i="244"/>
  <c r="AD108" i="244"/>
  <c r="D12" i="244"/>
  <c r="AB108" i="244"/>
  <c r="AD105" i="244"/>
  <c r="AB105" i="244"/>
  <c r="AD104" i="244"/>
  <c r="AB104" i="244"/>
  <c r="O90" i="244"/>
  <c r="N90" i="244"/>
  <c r="M90" i="244"/>
  <c r="L90" i="244"/>
  <c r="K90" i="244"/>
  <c r="AF9" i="244"/>
  <c r="G90" i="244"/>
  <c r="F90" i="244"/>
  <c r="AD9" i="244"/>
  <c r="E90" i="244"/>
  <c r="D90" i="244"/>
  <c r="AB9" i="244"/>
  <c r="C90" i="244"/>
  <c r="O89" i="244"/>
  <c r="N89" i="244"/>
  <c r="M89" i="244"/>
  <c r="L89" i="244"/>
  <c r="K89" i="244"/>
  <c r="AF8" i="244"/>
  <c r="G89" i="244"/>
  <c r="F89" i="244"/>
  <c r="AD8" i="244"/>
  <c r="E89" i="244"/>
  <c r="D89" i="244"/>
  <c r="AB8" i="244"/>
  <c r="C89" i="244"/>
  <c r="O88" i="244"/>
  <c r="N88" i="244"/>
  <c r="M88" i="244"/>
  <c r="L88" i="244"/>
  <c r="J88" i="244"/>
  <c r="AF7" i="244"/>
  <c r="G88" i="244"/>
  <c r="F88" i="244"/>
  <c r="AD7" i="244"/>
  <c r="E88" i="244"/>
  <c r="D88" i="244"/>
  <c r="AB7" i="244"/>
  <c r="C88" i="244"/>
  <c r="O87" i="244"/>
  <c r="N87" i="244"/>
  <c r="M87" i="244"/>
  <c r="L87" i="244"/>
  <c r="J87" i="244"/>
  <c r="AF6" i="244"/>
  <c r="G87" i="244"/>
  <c r="F87" i="244"/>
  <c r="AD6" i="244"/>
  <c r="E87" i="244"/>
  <c r="D87" i="244"/>
  <c r="AB6" i="244"/>
  <c r="C87" i="244"/>
  <c r="O86" i="244"/>
  <c r="N86" i="244"/>
  <c r="M86" i="244"/>
  <c r="L86" i="244"/>
  <c r="J86" i="244"/>
  <c r="AF5" i="244"/>
  <c r="G86" i="244"/>
  <c r="F86" i="244"/>
  <c r="AD5" i="244"/>
  <c r="E86" i="244"/>
  <c r="D86" i="244"/>
  <c r="AB5" i="244"/>
  <c r="C86" i="244"/>
  <c r="O85" i="244"/>
  <c r="N85" i="244"/>
  <c r="M85" i="244"/>
  <c r="L85" i="244"/>
  <c r="J85" i="244"/>
  <c r="AF4" i="244"/>
  <c r="G85" i="244"/>
  <c r="F85" i="244"/>
  <c r="AD4" i="244"/>
  <c r="E85" i="244"/>
  <c r="D85" i="244"/>
  <c r="AB4" i="244"/>
  <c r="C85" i="244"/>
  <c r="N84" i="244"/>
  <c r="F84" i="244"/>
  <c r="J82" i="244"/>
  <c r="S1" i="244"/>
  <c r="C82" i="244"/>
  <c r="A64" i="244"/>
  <c r="A49" i="244"/>
  <c r="AB34" i="244"/>
  <c r="AB33" i="244"/>
  <c r="AB32" i="244"/>
  <c r="AB31" i="244"/>
  <c r="A31" i="244"/>
  <c r="AB30" i="244"/>
  <c r="AB29" i="244"/>
  <c r="AB28" i="244"/>
  <c r="AB27" i="244"/>
  <c r="AB26" i="244"/>
  <c r="AB25" i="244"/>
  <c r="AB24" i="244"/>
  <c r="AB23" i="244"/>
  <c r="AB22" i="244"/>
  <c r="AB21" i="244"/>
  <c r="AB20" i="244"/>
  <c r="AB19" i="244"/>
  <c r="AB18" i="244"/>
  <c r="G18" i="244"/>
  <c r="A18" i="244"/>
  <c r="AB17" i="244"/>
  <c r="AB16" i="244"/>
  <c r="AB15" i="244"/>
  <c r="D15" i="244"/>
  <c r="O13" i="244"/>
  <c r="O12" i="244"/>
  <c r="O11" i="244"/>
  <c r="D10" i="244"/>
  <c r="D9" i="244"/>
  <c r="O8" i="244"/>
  <c r="D8" i="244"/>
  <c r="A7" i="244"/>
  <c r="A4" i="244"/>
  <c r="AB2" i="244"/>
  <c r="A2" i="244"/>
  <c r="Y1" i="244"/>
  <c r="AD128" i="243"/>
  <c r="AB128" i="243"/>
  <c r="AD127" i="243"/>
  <c r="AB127" i="243"/>
  <c r="AD125" i="243"/>
  <c r="AB125" i="243"/>
  <c r="AD124" i="243"/>
  <c r="AB124" i="243"/>
  <c r="AB122" i="243"/>
  <c r="AB121" i="243"/>
  <c r="AB120" i="243"/>
  <c r="AB118" i="243"/>
  <c r="AD111" i="243"/>
  <c r="AB111" i="243"/>
  <c r="AD110" i="243"/>
  <c r="AB110" i="243"/>
  <c r="AD109" i="243"/>
  <c r="AB109" i="243"/>
  <c r="AD108" i="243"/>
  <c r="AB108" i="243"/>
  <c r="AD105" i="243"/>
  <c r="AB105" i="243"/>
  <c r="AD104" i="243"/>
  <c r="AB104" i="243"/>
  <c r="O90" i="243"/>
  <c r="N90" i="243"/>
  <c r="M90" i="243"/>
  <c r="L90" i="243"/>
  <c r="K90" i="243"/>
  <c r="AF9" i="243"/>
  <c r="G90" i="243"/>
  <c r="F90" i="243"/>
  <c r="AD9" i="243"/>
  <c r="E90" i="243"/>
  <c r="D90" i="243"/>
  <c r="AB9" i="243"/>
  <c r="C90" i="243"/>
  <c r="O89" i="243"/>
  <c r="N89" i="243"/>
  <c r="M89" i="243"/>
  <c r="L89" i="243"/>
  <c r="K89" i="243"/>
  <c r="AF8" i="243"/>
  <c r="G89" i="243"/>
  <c r="F89" i="243"/>
  <c r="AD8" i="243"/>
  <c r="E89" i="243"/>
  <c r="D89" i="243"/>
  <c r="AB8" i="243"/>
  <c r="C89" i="243"/>
  <c r="O88" i="243"/>
  <c r="N88" i="243"/>
  <c r="M88" i="243"/>
  <c r="L88" i="243"/>
  <c r="J88" i="243"/>
  <c r="AF7" i="243"/>
  <c r="G88" i="243"/>
  <c r="F88" i="243"/>
  <c r="AD7" i="243"/>
  <c r="E88" i="243"/>
  <c r="D88" i="243"/>
  <c r="AB7" i="243"/>
  <c r="C88" i="243"/>
  <c r="O87" i="243"/>
  <c r="N87" i="243"/>
  <c r="M87" i="243"/>
  <c r="L87" i="243"/>
  <c r="J87" i="243"/>
  <c r="AF6" i="243"/>
  <c r="G87" i="243"/>
  <c r="F87" i="243"/>
  <c r="AD6" i="243"/>
  <c r="E87" i="243"/>
  <c r="D87" i="243"/>
  <c r="AB6" i="243"/>
  <c r="C87" i="243"/>
  <c r="O86" i="243"/>
  <c r="N86" i="243"/>
  <c r="M86" i="243"/>
  <c r="L86" i="243"/>
  <c r="J86" i="243"/>
  <c r="AF5" i="243"/>
  <c r="G86" i="243"/>
  <c r="F86" i="243"/>
  <c r="AD5" i="243"/>
  <c r="E86" i="243"/>
  <c r="D86" i="243"/>
  <c r="AB5" i="243"/>
  <c r="C86" i="243"/>
  <c r="O85" i="243"/>
  <c r="N85" i="243"/>
  <c r="M85" i="243"/>
  <c r="L85" i="243"/>
  <c r="J85" i="243"/>
  <c r="AF4" i="243"/>
  <c r="G85" i="243"/>
  <c r="F85" i="243"/>
  <c r="AD4" i="243"/>
  <c r="E85" i="243"/>
  <c r="D85" i="243"/>
  <c r="AB4" i="243"/>
  <c r="C85" i="243"/>
  <c r="N84" i="243"/>
  <c r="F84" i="243"/>
  <c r="J82" i="243"/>
  <c r="S1" i="243"/>
  <c r="C82" i="243"/>
  <c r="A64" i="243"/>
  <c r="AB34" i="243"/>
  <c r="AB33" i="243"/>
  <c r="AB32" i="243"/>
  <c r="AB31" i="243"/>
  <c r="A31" i="243"/>
  <c r="AB30" i="243"/>
  <c r="AB29" i="243"/>
  <c r="AB28" i="243"/>
  <c r="AB27" i="243"/>
  <c r="AB26" i="243"/>
  <c r="AB25" i="243"/>
  <c r="AB24" i="243"/>
  <c r="AB23" i="243"/>
  <c r="AB22" i="243"/>
  <c r="AB21" i="243"/>
  <c r="AB20" i="243"/>
  <c r="AB19" i="243"/>
  <c r="AB18" i="243"/>
  <c r="G18" i="243"/>
  <c r="AB17" i="243"/>
  <c r="AB16" i="243"/>
  <c r="AB15" i="243"/>
  <c r="D15" i="243"/>
  <c r="D14" i="243"/>
  <c r="O13" i="243"/>
  <c r="D13" i="243"/>
  <c r="O12" i="243"/>
  <c r="D12" i="243"/>
  <c r="O11" i="243"/>
  <c r="O10" i="243"/>
  <c r="D10" i="243"/>
  <c r="O9" i="243"/>
  <c r="D9" i="243"/>
  <c r="O8" i="243"/>
  <c r="D8" i="243"/>
  <c r="A7" i="243"/>
  <c r="A4" i="243"/>
  <c r="AB2" i="243"/>
  <c r="A2" i="243"/>
  <c r="Y1" i="243"/>
  <c r="AD128" i="242"/>
  <c r="AB128" i="242"/>
  <c r="AD127" i="242"/>
  <c r="AB127" i="242"/>
  <c r="AD125" i="242"/>
  <c r="AB125" i="242"/>
  <c r="AD124" i="242"/>
  <c r="AB124" i="242"/>
  <c r="AB122" i="242"/>
  <c r="AB121" i="242"/>
  <c r="AB120" i="242"/>
  <c r="AB118" i="242"/>
  <c r="AD111" i="242"/>
  <c r="AB111" i="242"/>
  <c r="AD110" i="242"/>
  <c r="AB110" i="242"/>
  <c r="AD109" i="242"/>
  <c r="AB109" i="242"/>
  <c r="AD108" i="242"/>
  <c r="AB108" i="242"/>
  <c r="AD105" i="242"/>
  <c r="AB105" i="242"/>
  <c r="AD104" i="242"/>
  <c r="AB104" i="242"/>
  <c r="O90" i="242"/>
  <c r="N90" i="242"/>
  <c r="M90" i="242"/>
  <c r="L90" i="242"/>
  <c r="K90" i="242"/>
  <c r="AF9" i="242"/>
  <c r="G90" i="242"/>
  <c r="F90" i="242"/>
  <c r="AD9" i="242"/>
  <c r="E90" i="242"/>
  <c r="D90" i="242"/>
  <c r="AB9" i="242"/>
  <c r="C90" i="242"/>
  <c r="O89" i="242"/>
  <c r="N89" i="242"/>
  <c r="M89" i="242"/>
  <c r="L89" i="242"/>
  <c r="K89" i="242"/>
  <c r="AF8" i="242"/>
  <c r="G89" i="242"/>
  <c r="F89" i="242"/>
  <c r="AD8" i="242"/>
  <c r="E89" i="242"/>
  <c r="D89" i="242"/>
  <c r="AB8" i="242"/>
  <c r="C89" i="242"/>
  <c r="O88" i="242"/>
  <c r="N88" i="242"/>
  <c r="M88" i="242"/>
  <c r="L88" i="242"/>
  <c r="J88" i="242"/>
  <c r="AF7" i="242"/>
  <c r="G88" i="242"/>
  <c r="F88" i="242"/>
  <c r="AD7" i="242"/>
  <c r="E88" i="242"/>
  <c r="D88" i="242"/>
  <c r="AB7" i="242"/>
  <c r="C88" i="242"/>
  <c r="O87" i="242"/>
  <c r="N87" i="242"/>
  <c r="M87" i="242"/>
  <c r="L87" i="242"/>
  <c r="J87" i="242"/>
  <c r="AF6" i="242"/>
  <c r="G87" i="242"/>
  <c r="F87" i="242"/>
  <c r="AD6" i="242"/>
  <c r="E87" i="242"/>
  <c r="D87" i="242"/>
  <c r="AB6" i="242"/>
  <c r="C87" i="242"/>
  <c r="O86" i="242"/>
  <c r="N86" i="242"/>
  <c r="M86" i="242"/>
  <c r="L86" i="242"/>
  <c r="J86" i="242"/>
  <c r="AF5" i="242"/>
  <c r="G86" i="242"/>
  <c r="F86" i="242"/>
  <c r="AD5" i="242"/>
  <c r="E86" i="242"/>
  <c r="D86" i="242"/>
  <c r="AB5" i="242"/>
  <c r="C86" i="242"/>
  <c r="O85" i="242"/>
  <c r="N85" i="242"/>
  <c r="M85" i="242"/>
  <c r="L85" i="242"/>
  <c r="J85" i="242"/>
  <c r="AF4" i="242"/>
  <c r="G85" i="242"/>
  <c r="F85" i="242"/>
  <c r="AD4" i="242"/>
  <c r="E85" i="242"/>
  <c r="D85" i="242"/>
  <c r="AB4" i="242"/>
  <c r="C85" i="242"/>
  <c r="N84" i="242"/>
  <c r="F84" i="242"/>
  <c r="J82" i="242"/>
  <c r="S1" i="242"/>
  <c r="C82" i="242"/>
  <c r="A64" i="242"/>
  <c r="AB34" i="242"/>
  <c r="AB33" i="242"/>
  <c r="AB32" i="242"/>
  <c r="AB31" i="242"/>
  <c r="A31" i="242"/>
  <c r="AB30" i="242"/>
  <c r="AB29" i="242"/>
  <c r="AB28" i="242"/>
  <c r="AB27" i="242"/>
  <c r="AB26" i="242"/>
  <c r="AB25" i="242"/>
  <c r="AB24" i="242"/>
  <c r="AB23" i="242"/>
  <c r="AB22" i="242"/>
  <c r="AB21" i="242"/>
  <c r="AB20" i="242"/>
  <c r="AB19" i="242"/>
  <c r="AB18" i="242"/>
  <c r="G18" i="242"/>
  <c r="AB17" i="242"/>
  <c r="AB16" i="242"/>
  <c r="AB15" i="242"/>
  <c r="D15" i="242"/>
  <c r="D14" i="242"/>
  <c r="O13" i="242"/>
  <c r="D13" i="242"/>
  <c r="O12" i="242"/>
  <c r="D12" i="242"/>
  <c r="O11" i="242"/>
  <c r="O10" i="242"/>
  <c r="D10" i="242"/>
  <c r="O9" i="242"/>
  <c r="D9" i="242"/>
  <c r="O8" i="242"/>
  <c r="D8" i="242"/>
  <c r="A7" i="242"/>
  <c r="A4" i="242"/>
  <c r="AB2" i="242"/>
  <c r="A2" i="242"/>
  <c r="Y1" i="242"/>
  <c r="AD128" i="241"/>
  <c r="AB128" i="241"/>
  <c r="AD127" i="241"/>
  <c r="AB127" i="241"/>
  <c r="AD125" i="241"/>
  <c r="AB125" i="241"/>
  <c r="AD124" i="241"/>
  <c r="AB124" i="241"/>
  <c r="AB122" i="241"/>
  <c r="AB121" i="241"/>
  <c r="AB120" i="241"/>
  <c r="AB118" i="241"/>
  <c r="AD111" i="241"/>
  <c r="AB111" i="241"/>
  <c r="AD110" i="241"/>
  <c r="AB110" i="241"/>
  <c r="AD109" i="241"/>
  <c r="AB109" i="241"/>
  <c r="AD108" i="241"/>
  <c r="AB108" i="241"/>
  <c r="AD105" i="241"/>
  <c r="AB105" i="241"/>
  <c r="AD104" i="241"/>
  <c r="AB104" i="241"/>
  <c r="O90" i="241"/>
  <c r="N90" i="241"/>
  <c r="M90" i="241"/>
  <c r="L90" i="241"/>
  <c r="K90" i="241"/>
  <c r="AF9" i="241"/>
  <c r="G90" i="241"/>
  <c r="F90" i="241"/>
  <c r="AD9" i="241"/>
  <c r="E90" i="241"/>
  <c r="D90" i="241"/>
  <c r="AB9" i="241"/>
  <c r="C90" i="241"/>
  <c r="O89" i="241"/>
  <c r="N89" i="241"/>
  <c r="M89" i="241"/>
  <c r="L89" i="241"/>
  <c r="K89" i="241"/>
  <c r="AF8" i="241"/>
  <c r="G89" i="241"/>
  <c r="F89" i="241"/>
  <c r="AD8" i="241"/>
  <c r="E89" i="241"/>
  <c r="D89" i="241"/>
  <c r="AB8" i="241"/>
  <c r="C89" i="241"/>
  <c r="O88" i="241"/>
  <c r="N88" i="241"/>
  <c r="M88" i="241"/>
  <c r="L88" i="241"/>
  <c r="J88" i="241"/>
  <c r="AF7" i="241"/>
  <c r="G88" i="241"/>
  <c r="F88" i="241"/>
  <c r="AD7" i="241"/>
  <c r="E88" i="241"/>
  <c r="D88" i="241"/>
  <c r="AB7" i="241"/>
  <c r="C88" i="241"/>
  <c r="O87" i="241"/>
  <c r="N87" i="241"/>
  <c r="M87" i="241"/>
  <c r="L87" i="241"/>
  <c r="J87" i="241"/>
  <c r="AF6" i="241"/>
  <c r="G87" i="241"/>
  <c r="F87" i="241"/>
  <c r="AD6" i="241"/>
  <c r="E87" i="241"/>
  <c r="D87" i="241"/>
  <c r="AB6" i="241"/>
  <c r="C87" i="241"/>
  <c r="O86" i="241"/>
  <c r="N86" i="241"/>
  <c r="M86" i="241"/>
  <c r="L86" i="241"/>
  <c r="J86" i="241"/>
  <c r="AF5" i="241"/>
  <c r="G86" i="241"/>
  <c r="F86" i="241"/>
  <c r="AD5" i="241"/>
  <c r="E86" i="241"/>
  <c r="D86" i="241"/>
  <c r="AB5" i="241"/>
  <c r="C86" i="241"/>
  <c r="O85" i="241"/>
  <c r="N85" i="241"/>
  <c r="M85" i="241"/>
  <c r="L85" i="241"/>
  <c r="J85" i="241"/>
  <c r="AF4" i="241"/>
  <c r="G85" i="241"/>
  <c r="F85" i="241"/>
  <c r="AD4" i="241"/>
  <c r="E85" i="241"/>
  <c r="D85" i="241"/>
  <c r="AB4" i="241"/>
  <c r="C85" i="241"/>
  <c r="N84" i="241"/>
  <c r="F84" i="241"/>
  <c r="J82" i="241"/>
  <c r="S1" i="241"/>
  <c r="C82" i="241"/>
  <c r="A64" i="241"/>
  <c r="A49" i="241"/>
  <c r="AB34" i="241"/>
  <c r="AB33" i="241"/>
  <c r="AB32" i="241"/>
  <c r="AB31" i="241"/>
  <c r="A31" i="241"/>
  <c r="AB30" i="241"/>
  <c r="AB29" i="241"/>
  <c r="AB28" i="241"/>
  <c r="AB27" i="241"/>
  <c r="AB26" i="241"/>
  <c r="AB25" i="241"/>
  <c r="AB24" i="241"/>
  <c r="AB23" i="241"/>
  <c r="AB22" i="241"/>
  <c r="AB21" i="241"/>
  <c r="AB20" i="241"/>
  <c r="AB19" i="241"/>
  <c r="AB18" i="241"/>
  <c r="G18" i="241"/>
  <c r="A18" i="241"/>
  <c r="AB17" i="241"/>
  <c r="AB16" i="241"/>
  <c r="AB15" i="241"/>
  <c r="D15" i="241"/>
  <c r="D14" i="241"/>
  <c r="O13" i="241"/>
  <c r="D13" i="241"/>
  <c r="O12" i="241"/>
  <c r="D12" i="241"/>
  <c r="O11" i="241"/>
  <c r="O10" i="241"/>
  <c r="D10" i="241"/>
  <c r="O9" i="241"/>
  <c r="D9" i="241"/>
  <c r="O8" i="241"/>
  <c r="D8" i="241"/>
  <c r="A7" i="241"/>
  <c r="A4" i="241"/>
  <c r="AB2" i="241"/>
  <c r="A2" i="241"/>
  <c r="Y1" i="241"/>
  <c r="AD128" i="240"/>
  <c r="AB128" i="240"/>
  <c r="AD127" i="240"/>
  <c r="AB127" i="240"/>
  <c r="AD125" i="240"/>
  <c r="AB125" i="240"/>
  <c r="AD124" i="240"/>
  <c r="AB124" i="240"/>
  <c r="AB122" i="240"/>
  <c r="AB121" i="240"/>
  <c r="AB120" i="240"/>
  <c r="AB118" i="240"/>
  <c r="AD111" i="240"/>
  <c r="AB111" i="240"/>
  <c r="AD110" i="240"/>
  <c r="AB110" i="240"/>
  <c r="AD109" i="240"/>
  <c r="AB109" i="240"/>
  <c r="AD108" i="240"/>
  <c r="AB108" i="240"/>
  <c r="AD105" i="240"/>
  <c r="AB105" i="240"/>
  <c r="AD104" i="240"/>
  <c r="AB104" i="240"/>
  <c r="O90" i="240"/>
  <c r="N90" i="240"/>
  <c r="M90" i="240"/>
  <c r="L90" i="240"/>
  <c r="K90" i="240"/>
  <c r="AF9" i="240"/>
  <c r="G90" i="240"/>
  <c r="F90" i="240"/>
  <c r="AD9" i="240"/>
  <c r="E90" i="240"/>
  <c r="D90" i="240"/>
  <c r="AB9" i="240"/>
  <c r="C90" i="240"/>
  <c r="O89" i="240"/>
  <c r="N89" i="240"/>
  <c r="M89" i="240"/>
  <c r="L89" i="240"/>
  <c r="K89" i="240"/>
  <c r="AF8" i="240"/>
  <c r="G89" i="240"/>
  <c r="F89" i="240"/>
  <c r="AD8" i="240"/>
  <c r="E89" i="240"/>
  <c r="D89" i="240"/>
  <c r="AB8" i="240"/>
  <c r="C89" i="240"/>
  <c r="O88" i="240"/>
  <c r="N88" i="240"/>
  <c r="M88" i="240"/>
  <c r="L88" i="240"/>
  <c r="J88" i="240"/>
  <c r="AF7" i="240"/>
  <c r="G88" i="240"/>
  <c r="F88" i="240"/>
  <c r="AD7" i="240"/>
  <c r="E88" i="240"/>
  <c r="D88" i="240"/>
  <c r="AB7" i="240"/>
  <c r="C88" i="240"/>
  <c r="O87" i="240"/>
  <c r="N87" i="240"/>
  <c r="M87" i="240"/>
  <c r="L87" i="240"/>
  <c r="J87" i="240"/>
  <c r="AF6" i="240"/>
  <c r="G87" i="240"/>
  <c r="F87" i="240"/>
  <c r="AD6" i="240"/>
  <c r="E87" i="240"/>
  <c r="D87" i="240"/>
  <c r="AB6" i="240"/>
  <c r="C87" i="240"/>
  <c r="O86" i="240"/>
  <c r="N86" i="240"/>
  <c r="M86" i="240"/>
  <c r="L86" i="240"/>
  <c r="J86" i="240"/>
  <c r="AF5" i="240"/>
  <c r="G86" i="240"/>
  <c r="F86" i="240"/>
  <c r="AD5" i="240"/>
  <c r="E86" i="240"/>
  <c r="D86" i="240"/>
  <c r="AB5" i="240"/>
  <c r="C86" i="240"/>
  <c r="O85" i="240"/>
  <c r="N85" i="240"/>
  <c r="M85" i="240"/>
  <c r="L85" i="240"/>
  <c r="J85" i="240"/>
  <c r="AF4" i="240"/>
  <c r="G85" i="240"/>
  <c r="F85" i="240"/>
  <c r="AD4" i="240"/>
  <c r="E85" i="240"/>
  <c r="D85" i="240"/>
  <c r="AB4" i="240"/>
  <c r="C85" i="240"/>
  <c r="N84" i="240"/>
  <c r="F84" i="240"/>
  <c r="J82" i="240"/>
  <c r="S1" i="240"/>
  <c r="C82" i="240"/>
  <c r="A64" i="240"/>
  <c r="AB34" i="240"/>
  <c r="AB33" i="240"/>
  <c r="AB32" i="240"/>
  <c r="AB31" i="240"/>
  <c r="A31" i="240"/>
  <c r="AB30" i="240"/>
  <c r="AB29" i="240"/>
  <c r="AB28" i="240"/>
  <c r="AB27" i="240"/>
  <c r="AB26" i="240"/>
  <c r="AB25" i="240"/>
  <c r="AB24" i="240"/>
  <c r="AB23" i="240"/>
  <c r="AB22" i="240"/>
  <c r="AB21" i="240"/>
  <c r="AB20" i="240"/>
  <c r="AB19" i="240"/>
  <c r="AB18" i="240"/>
  <c r="G18" i="240"/>
  <c r="AB17" i="240"/>
  <c r="AB16" i="240"/>
  <c r="AB15" i="240"/>
  <c r="D15" i="240"/>
  <c r="D14" i="240"/>
  <c r="O13" i="240"/>
  <c r="D13" i="240"/>
  <c r="O12" i="240"/>
  <c r="D12" i="240"/>
  <c r="O11" i="240"/>
  <c r="O10" i="240"/>
  <c r="D10" i="240"/>
  <c r="O9" i="240"/>
  <c r="D9" i="240"/>
  <c r="O8" i="240"/>
  <c r="D8" i="240"/>
  <c r="A7" i="240"/>
  <c r="A4" i="240"/>
  <c r="AB2" i="240"/>
  <c r="A2" i="240"/>
  <c r="Y1" i="240"/>
  <c r="AD128" i="239"/>
  <c r="O10" i="239"/>
  <c r="AB128" i="239"/>
  <c r="AD127" i="239"/>
  <c r="O9" i="239"/>
  <c r="AB127" i="239"/>
  <c r="AD125" i="239"/>
  <c r="AB125" i="239"/>
  <c r="AD124" i="239"/>
  <c r="AB124" i="239"/>
  <c r="AB122" i="239"/>
  <c r="AB121" i="239"/>
  <c r="AB120" i="239"/>
  <c r="AB118" i="239"/>
  <c r="AD111" i="239"/>
  <c r="AB111" i="239"/>
  <c r="AD110" i="239"/>
  <c r="D14" i="239"/>
  <c r="AB110" i="239"/>
  <c r="AD109" i="239"/>
  <c r="D13" i="239"/>
  <c r="AB109" i="239"/>
  <c r="AD108" i="239"/>
  <c r="D12" i="239"/>
  <c r="AB108" i="239"/>
  <c r="AD105" i="239"/>
  <c r="AB105" i="239"/>
  <c r="AD104" i="239"/>
  <c r="AB104" i="239"/>
  <c r="O90" i="239"/>
  <c r="N90" i="239"/>
  <c r="M90" i="239"/>
  <c r="L90" i="239"/>
  <c r="K90" i="239"/>
  <c r="AF9" i="239"/>
  <c r="G90" i="239"/>
  <c r="F90" i="239"/>
  <c r="AD9" i="239"/>
  <c r="E90" i="239"/>
  <c r="D90" i="239"/>
  <c r="AB9" i="239"/>
  <c r="C90" i="239"/>
  <c r="O89" i="239"/>
  <c r="N89" i="239"/>
  <c r="M89" i="239"/>
  <c r="L89" i="239"/>
  <c r="K89" i="239"/>
  <c r="AF8" i="239"/>
  <c r="G89" i="239"/>
  <c r="F89" i="239"/>
  <c r="AD8" i="239"/>
  <c r="E89" i="239"/>
  <c r="D89" i="239"/>
  <c r="AB8" i="239"/>
  <c r="C89" i="239"/>
  <c r="O88" i="239"/>
  <c r="N88" i="239"/>
  <c r="M88" i="239"/>
  <c r="L88" i="239"/>
  <c r="J88" i="239"/>
  <c r="AF7" i="239"/>
  <c r="G88" i="239"/>
  <c r="F88" i="239"/>
  <c r="AD7" i="239"/>
  <c r="E88" i="239"/>
  <c r="D88" i="239"/>
  <c r="AB7" i="239"/>
  <c r="C88" i="239"/>
  <c r="O87" i="239"/>
  <c r="N87" i="239"/>
  <c r="M87" i="239"/>
  <c r="L87" i="239"/>
  <c r="J87" i="239"/>
  <c r="AF6" i="239"/>
  <c r="G87" i="239"/>
  <c r="F87" i="239"/>
  <c r="AD6" i="239"/>
  <c r="E87" i="239"/>
  <c r="D87" i="239"/>
  <c r="AB6" i="239"/>
  <c r="C87" i="239"/>
  <c r="O86" i="239"/>
  <c r="N86" i="239"/>
  <c r="M86" i="239"/>
  <c r="L86" i="239"/>
  <c r="J86" i="239"/>
  <c r="AF5" i="239"/>
  <c r="G86" i="239"/>
  <c r="F86" i="239"/>
  <c r="AD5" i="239"/>
  <c r="E86" i="239"/>
  <c r="D86" i="239"/>
  <c r="AB5" i="239"/>
  <c r="C86" i="239"/>
  <c r="O85" i="239"/>
  <c r="N85" i="239"/>
  <c r="M85" i="239"/>
  <c r="L85" i="239"/>
  <c r="J85" i="239"/>
  <c r="AF4" i="239"/>
  <c r="G85" i="239"/>
  <c r="F85" i="239"/>
  <c r="AD4" i="239"/>
  <c r="E85" i="239"/>
  <c r="D85" i="239"/>
  <c r="AB4" i="239"/>
  <c r="C85" i="239"/>
  <c r="N84" i="239"/>
  <c r="F84" i="239"/>
  <c r="J82" i="239"/>
  <c r="S1" i="239"/>
  <c r="C82" i="239"/>
  <c r="A64" i="239"/>
  <c r="A49" i="239"/>
  <c r="AB34" i="239"/>
  <c r="AB33" i="239"/>
  <c r="AB32" i="239"/>
  <c r="AB31" i="239"/>
  <c r="A31" i="239"/>
  <c r="AB30" i="239"/>
  <c r="AB29" i="239"/>
  <c r="AB28" i="239"/>
  <c r="AB27" i="239"/>
  <c r="AB26" i="239"/>
  <c r="AB25" i="239"/>
  <c r="AB24" i="239"/>
  <c r="AB23" i="239"/>
  <c r="AB22" i="239"/>
  <c r="AB21" i="239"/>
  <c r="AB20" i="239"/>
  <c r="AB19" i="239"/>
  <c r="AB18" i="239"/>
  <c r="G18" i="239"/>
  <c r="A18" i="239"/>
  <c r="AB17" i="239"/>
  <c r="AB16" i="239"/>
  <c r="AB15" i="239"/>
  <c r="D15" i="239"/>
  <c r="O13" i="239"/>
  <c r="O12" i="239"/>
  <c r="O11" i="239"/>
  <c r="D10" i="239"/>
  <c r="D9" i="239"/>
  <c r="O8" i="239"/>
  <c r="D8" i="239"/>
  <c r="A7" i="239"/>
  <c r="A4" i="239"/>
  <c r="AB2" i="239"/>
  <c r="A2" i="239"/>
  <c r="Y1" i="239"/>
  <c r="AD128" i="238"/>
  <c r="AB128" i="238"/>
  <c r="AD127" i="238"/>
  <c r="AB127" i="238"/>
  <c r="AD125" i="238"/>
  <c r="AB125" i="238"/>
  <c r="AD124" i="238"/>
  <c r="AB124" i="238"/>
  <c r="AB122" i="238"/>
  <c r="AB121" i="238"/>
  <c r="AB120" i="238"/>
  <c r="AB118" i="238"/>
  <c r="AD111" i="238"/>
  <c r="AB111" i="238"/>
  <c r="AD110" i="238"/>
  <c r="AB110" i="238"/>
  <c r="AD109" i="238"/>
  <c r="AB109" i="238"/>
  <c r="AD108" i="238"/>
  <c r="AB108" i="238"/>
  <c r="AD105" i="238"/>
  <c r="AB105" i="238"/>
  <c r="AD104" i="238"/>
  <c r="AB104" i="238"/>
  <c r="O90" i="238"/>
  <c r="N90" i="238"/>
  <c r="M90" i="238"/>
  <c r="L90" i="238"/>
  <c r="K90" i="238"/>
  <c r="AF9" i="238"/>
  <c r="G90" i="238"/>
  <c r="F90" i="238"/>
  <c r="AD9" i="238"/>
  <c r="E90" i="238"/>
  <c r="D90" i="238"/>
  <c r="AB9" i="238"/>
  <c r="C90" i="238"/>
  <c r="O89" i="238"/>
  <c r="N89" i="238"/>
  <c r="M89" i="238"/>
  <c r="L89" i="238"/>
  <c r="K89" i="238"/>
  <c r="AF8" i="238"/>
  <c r="G89" i="238"/>
  <c r="F89" i="238"/>
  <c r="AD8" i="238"/>
  <c r="E89" i="238"/>
  <c r="D89" i="238"/>
  <c r="AB8" i="238"/>
  <c r="C89" i="238"/>
  <c r="O88" i="238"/>
  <c r="N88" i="238"/>
  <c r="M88" i="238"/>
  <c r="L88" i="238"/>
  <c r="J88" i="238"/>
  <c r="AF7" i="238"/>
  <c r="G88" i="238"/>
  <c r="F88" i="238"/>
  <c r="AD7" i="238"/>
  <c r="E88" i="238"/>
  <c r="D88" i="238"/>
  <c r="AB7" i="238"/>
  <c r="C88" i="238"/>
  <c r="O87" i="238"/>
  <c r="N87" i="238"/>
  <c r="M87" i="238"/>
  <c r="L87" i="238"/>
  <c r="J87" i="238"/>
  <c r="AF6" i="238"/>
  <c r="G87" i="238"/>
  <c r="F87" i="238"/>
  <c r="AD6" i="238"/>
  <c r="E87" i="238"/>
  <c r="D87" i="238"/>
  <c r="AB6" i="238"/>
  <c r="C87" i="238"/>
  <c r="O86" i="238"/>
  <c r="N86" i="238"/>
  <c r="M86" i="238"/>
  <c r="L86" i="238"/>
  <c r="J86" i="238"/>
  <c r="AF5" i="238"/>
  <c r="G86" i="238"/>
  <c r="F86" i="238"/>
  <c r="AD5" i="238"/>
  <c r="E86" i="238"/>
  <c r="D86" i="238"/>
  <c r="AB5" i="238"/>
  <c r="C86" i="238"/>
  <c r="O85" i="238"/>
  <c r="N85" i="238"/>
  <c r="M85" i="238"/>
  <c r="L85" i="238"/>
  <c r="J85" i="238"/>
  <c r="AF4" i="238"/>
  <c r="G85" i="238"/>
  <c r="F85" i="238"/>
  <c r="AD4" i="238"/>
  <c r="E85" i="238"/>
  <c r="D85" i="238"/>
  <c r="AB4" i="238"/>
  <c r="C85" i="238"/>
  <c r="N84" i="238"/>
  <c r="F84" i="238"/>
  <c r="J82" i="238"/>
  <c r="S1" i="238"/>
  <c r="C82" i="238"/>
  <c r="A64" i="238"/>
  <c r="AB34" i="238"/>
  <c r="AB33" i="238"/>
  <c r="AB32" i="238"/>
  <c r="AB31" i="238"/>
  <c r="A31" i="238"/>
  <c r="AB30" i="238"/>
  <c r="AB29" i="238"/>
  <c r="AB28" i="238"/>
  <c r="AB27" i="238"/>
  <c r="AB26" i="238"/>
  <c r="AB25" i="238"/>
  <c r="AB24" i="238"/>
  <c r="AB23" i="238"/>
  <c r="AB22" i="238"/>
  <c r="AB21" i="238"/>
  <c r="AB20" i="238"/>
  <c r="AB19" i="238"/>
  <c r="AB18" i="238"/>
  <c r="G18" i="238"/>
  <c r="AB17" i="238"/>
  <c r="AB16" i="238"/>
  <c r="AB15" i="238"/>
  <c r="D15" i="238"/>
  <c r="D14" i="238"/>
  <c r="O13" i="238"/>
  <c r="D13" i="238"/>
  <c r="O12" i="238"/>
  <c r="D12" i="238"/>
  <c r="O11" i="238"/>
  <c r="O10" i="238"/>
  <c r="D10" i="238"/>
  <c r="O9" i="238"/>
  <c r="D9" i="238"/>
  <c r="O8" i="238"/>
  <c r="D8" i="238"/>
  <c r="A7" i="238"/>
  <c r="A4" i="238"/>
  <c r="AB2" i="238"/>
  <c r="A2" i="238"/>
  <c r="Y1" i="238"/>
  <c r="AD128" i="237"/>
  <c r="AB128" i="237"/>
  <c r="AD127" i="237"/>
  <c r="AB127" i="237"/>
  <c r="AD125" i="237"/>
  <c r="AB125" i="237"/>
  <c r="AD124" i="237"/>
  <c r="AB124" i="237"/>
  <c r="AB122" i="237"/>
  <c r="AB121" i="237"/>
  <c r="AB120" i="237"/>
  <c r="AB118" i="237"/>
  <c r="AD111" i="237"/>
  <c r="AB111" i="237"/>
  <c r="AD110" i="237"/>
  <c r="AB110" i="237"/>
  <c r="AD109" i="237"/>
  <c r="AB109" i="237"/>
  <c r="AD108" i="237"/>
  <c r="AB108" i="237"/>
  <c r="AD105" i="237"/>
  <c r="AB105" i="237"/>
  <c r="AD104" i="237"/>
  <c r="AB104" i="237"/>
  <c r="O90" i="237"/>
  <c r="N90" i="237"/>
  <c r="M90" i="237"/>
  <c r="L90" i="237"/>
  <c r="K90" i="237"/>
  <c r="AF9" i="237"/>
  <c r="G90" i="237"/>
  <c r="F90" i="237"/>
  <c r="AD9" i="237"/>
  <c r="E90" i="237"/>
  <c r="D90" i="237"/>
  <c r="AB9" i="237"/>
  <c r="C90" i="237"/>
  <c r="O89" i="237"/>
  <c r="N89" i="237"/>
  <c r="M89" i="237"/>
  <c r="L89" i="237"/>
  <c r="K89" i="237"/>
  <c r="AF8" i="237"/>
  <c r="G89" i="237"/>
  <c r="F89" i="237"/>
  <c r="AD8" i="237"/>
  <c r="E89" i="237"/>
  <c r="D89" i="237"/>
  <c r="AB8" i="237"/>
  <c r="C89" i="237"/>
  <c r="O88" i="237"/>
  <c r="N88" i="237"/>
  <c r="M88" i="237"/>
  <c r="L88" i="237"/>
  <c r="J88" i="237"/>
  <c r="AF7" i="237"/>
  <c r="G88" i="237"/>
  <c r="F88" i="237"/>
  <c r="AD7" i="237"/>
  <c r="E88" i="237"/>
  <c r="D88" i="237"/>
  <c r="AB7" i="237"/>
  <c r="C88" i="237"/>
  <c r="O87" i="237"/>
  <c r="N87" i="237"/>
  <c r="M87" i="237"/>
  <c r="L87" i="237"/>
  <c r="J87" i="237"/>
  <c r="AF6" i="237"/>
  <c r="G87" i="237"/>
  <c r="F87" i="237"/>
  <c r="AD6" i="237"/>
  <c r="E87" i="237"/>
  <c r="D87" i="237"/>
  <c r="AB6" i="237"/>
  <c r="C87" i="237"/>
  <c r="O86" i="237"/>
  <c r="N86" i="237"/>
  <c r="M86" i="237"/>
  <c r="L86" i="237"/>
  <c r="J86" i="237"/>
  <c r="AF5" i="237"/>
  <c r="G86" i="237"/>
  <c r="F86" i="237"/>
  <c r="AD5" i="237"/>
  <c r="E86" i="237"/>
  <c r="D86" i="237"/>
  <c r="AB5" i="237"/>
  <c r="C86" i="237"/>
  <c r="O85" i="237"/>
  <c r="N85" i="237"/>
  <c r="M85" i="237"/>
  <c r="L85" i="237"/>
  <c r="J85" i="237"/>
  <c r="AF4" i="237"/>
  <c r="G85" i="237"/>
  <c r="F85" i="237"/>
  <c r="AD4" i="237"/>
  <c r="E85" i="237"/>
  <c r="D85" i="237"/>
  <c r="AB4" i="237"/>
  <c r="C85" i="237"/>
  <c r="N84" i="237"/>
  <c r="F84" i="237"/>
  <c r="J82" i="237"/>
  <c r="S1" i="237"/>
  <c r="C82" i="237"/>
  <c r="A64" i="237"/>
  <c r="AB34" i="237"/>
  <c r="AB33" i="237"/>
  <c r="AB32" i="237"/>
  <c r="AB31" i="237"/>
  <c r="A31" i="237"/>
  <c r="AB30" i="237"/>
  <c r="AB29" i="237"/>
  <c r="AB28" i="237"/>
  <c r="AB27" i="237"/>
  <c r="AB26" i="237"/>
  <c r="AB25" i="237"/>
  <c r="AB24" i="237"/>
  <c r="AB23" i="237"/>
  <c r="AB22" i="237"/>
  <c r="AB21" i="237"/>
  <c r="AB20" i="237"/>
  <c r="AB19" i="237"/>
  <c r="AB18" i="237"/>
  <c r="G18" i="237"/>
  <c r="AB17" i="237"/>
  <c r="AB16" i="237"/>
  <c r="AB15" i="237"/>
  <c r="D15" i="237"/>
  <c r="D14" i="237"/>
  <c r="O13" i="237"/>
  <c r="D13" i="237"/>
  <c r="O12" i="237"/>
  <c r="D12" i="237"/>
  <c r="O11" i="237"/>
  <c r="O10" i="237"/>
  <c r="D10" i="237"/>
  <c r="O9" i="237"/>
  <c r="D9" i="237"/>
  <c r="O8" i="237"/>
  <c r="D8" i="237"/>
  <c r="A7" i="237"/>
  <c r="A4" i="237"/>
  <c r="AB2" i="237"/>
  <c r="A2" i="237"/>
  <c r="Y1" i="237"/>
  <c r="AD128" i="236"/>
  <c r="AB128" i="236"/>
  <c r="AD127" i="236"/>
  <c r="AB127" i="236"/>
  <c r="AD125" i="236"/>
  <c r="AB125" i="236"/>
  <c r="AD124" i="236"/>
  <c r="AB124" i="236"/>
  <c r="AB122" i="236"/>
  <c r="AB121" i="236"/>
  <c r="AB120" i="236"/>
  <c r="AB118" i="236"/>
  <c r="AD111" i="236"/>
  <c r="AB111" i="236"/>
  <c r="AD110" i="236"/>
  <c r="AB110" i="236"/>
  <c r="AD109" i="236"/>
  <c r="AB109" i="236"/>
  <c r="AD108" i="236"/>
  <c r="AB108" i="236"/>
  <c r="AD105" i="236"/>
  <c r="AB105" i="236"/>
  <c r="AD104" i="236"/>
  <c r="AB104" i="236"/>
  <c r="O90" i="236"/>
  <c r="N90" i="236"/>
  <c r="M90" i="236"/>
  <c r="L90" i="236"/>
  <c r="K90" i="236"/>
  <c r="AF9" i="236"/>
  <c r="G90" i="236"/>
  <c r="F90" i="236"/>
  <c r="AD9" i="236"/>
  <c r="E90" i="236"/>
  <c r="D90" i="236"/>
  <c r="AB9" i="236"/>
  <c r="C90" i="236"/>
  <c r="O89" i="236"/>
  <c r="N89" i="236"/>
  <c r="M89" i="236"/>
  <c r="L89" i="236"/>
  <c r="K89" i="236"/>
  <c r="AF8" i="236"/>
  <c r="G89" i="236"/>
  <c r="F89" i="236"/>
  <c r="AD8" i="236"/>
  <c r="E89" i="236"/>
  <c r="D89" i="236"/>
  <c r="AB8" i="236"/>
  <c r="C89" i="236"/>
  <c r="O88" i="236"/>
  <c r="N88" i="236"/>
  <c r="M88" i="236"/>
  <c r="L88" i="236"/>
  <c r="J88" i="236"/>
  <c r="AF7" i="236"/>
  <c r="G88" i="236"/>
  <c r="F88" i="236"/>
  <c r="AD7" i="236"/>
  <c r="E88" i="236"/>
  <c r="D88" i="236"/>
  <c r="AB7" i="236"/>
  <c r="C88" i="236"/>
  <c r="O87" i="236"/>
  <c r="N87" i="236"/>
  <c r="M87" i="236"/>
  <c r="L87" i="236"/>
  <c r="J87" i="236"/>
  <c r="AF6" i="236"/>
  <c r="G87" i="236"/>
  <c r="F87" i="236"/>
  <c r="AD6" i="236"/>
  <c r="E87" i="236"/>
  <c r="D87" i="236"/>
  <c r="AB6" i="236"/>
  <c r="C87" i="236"/>
  <c r="O86" i="236"/>
  <c r="N86" i="236"/>
  <c r="M86" i="236"/>
  <c r="L86" i="236"/>
  <c r="J86" i="236"/>
  <c r="AF5" i="236"/>
  <c r="G86" i="236"/>
  <c r="F86" i="236"/>
  <c r="AD5" i="236"/>
  <c r="E86" i="236"/>
  <c r="D86" i="236"/>
  <c r="AB5" i="236"/>
  <c r="C86" i="236"/>
  <c r="O85" i="236"/>
  <c r="N85" i="236"/>
  <c r="M85" i="236"/>
  <c r="L85" i="236"/>
  <c r="J85" i="236"/>
  <c r="AF4" i="236"/>
  <c r="G85" i="236"/>
  <c r="F85" i="236"/>
  <c r="AD4" i="236"/>
  <c r="E85" i="236"/>
  <c r="D85" i="236"/>
  <c r="AB4" i="236"/>
  <c r="C85" i="236"/>
  <c r="N84" i="236"/>
  <c r="F84" i="236"/>
  <c r="J82" i="236"/>
  <c r="S1" i="236"/>
  <c r="C82" i="236"/>
  <c r="A64" i="236"/>
  <c r="AB34" i="236"/>
  <c r="AB33" i="236"/>
  <c r="AB32" i="236"/>
  <c r="AB31" i="236"/>
  <c r="A31" i="236"/>
  <c r="AB30" i="236"/>
  <c r="AB29" i="236"/>
  <c r="AB28" i="236"/>
  <c r="AB27" i="236"/>
  <c r="AB26" i="236"/>
  <c r="AB25" i="236"/>
  <c r="AB24" i="236"/>
  <c r="AB23" i="236"/>
  <c r="AB22" i="236"/>
  <c r="AB21" i="236"/>
  <c r="AB20" i="236"/>
  <c r="AB19" i="236"/>
  <c r="AB18" i="236"/>
  <c r="G18" i="236"/>
  <c r="AB17" i="236"/>
  <c r="AB16" i="236"/>
  <c r="AB15" i="236"/>
  <c r="D15" i="236"/>
  <c r="D14" i="236"/>
  <c r="O13" i="236"/>
  <c r="D13" i="236"/>
  <c r="O12" i="236"/>
  <c r="D12" i="236"/>
  <c r="O11" i="236"/>
  <c r="O10" i="236"/>
  <c r="D10" i="236"/>
  <c r="O9" i="236"/>
  <c r="D9" i="236"/>
  <c r="O8" i="236"/>
  <c r="D8" i="236"/>
  <c r="A7" i="236"/>
  <c r="A4" i="236"/>
  <c r="AB2" i="236"/>
  <c r="A2" i="236"/>
  <c r="Y1" i="236"/>
  <c r="AD128" i="235"/>
  <c r="AB128" i="235"/>
  <c r="AD127" i="235"/>
  <c r="AB127" i="235"/>
  <c r="AD125" i="235"/>
  <c r="AB125" i="235"/>
  <c r="AD124" i="235"/>
  <c r="AB124" i="235"/>
  <c r="AB122" i="235"/>
  <c r="AB121" i="235"/>
  <c r="AB120" i="235"/>
  <c r="AB118" i="235"/>
  <c r="AD111" i="235"/>
  <c r="AB111" i="235"/>
  <c r="AD110" i="235"/>
  <c r="AB110" i="235"/>
  <c r="AD109" i="235"/>
  <c r="AB109" i="235"/>
  <c r="AD108" i="235"/>
  <c r="AB108" i="235"/>
  <c r="AD105" i="235"/>
  <c r="AB105" i="235"/>
  <c r="AD104" i="235"/>
  <c r="AB104" i="235"/>
  <c r="O90" i="235"/>
  <c r="N90" i="235"/>
  <c r="M90" i="235"/>
  <c r="L90" i="235"/>
  <c r="K90" i="235"/>
  <c r="AF9" i="235"/>
  <c r="G90" i="235"/>
  <c r="F90" i="235"/>
  <c r="AD9" i="235"/>
  <c r="E90" i="235"/>
  <c r="D90" i="235"/>
  <c r="AB9" i="235"/>
  <c r="C90" i="235"/>
  <c r="O89" i="235"/>
  <c r="N89" i="235"/>
  <c r="M89" i="235"/>
  <c r="L89" i="235"/>
  <c r="K89" i="235"/>
  <c r="AF8" i="235"/>
  <c r="G89" i="235"/>
  <c r="F89" i="235"/>
  <c r="AD8" i="235"/>
  <c r="E89" i="235"/>
  <c r="D89" i="235"/>
  <c r="AB8" i="235"/>
  <c r="C89" i="235"/>
  <c r="O88" i="235"/>
  <c r="N88" i="235"/>
  <c r="M88" i="235"/>
  <c r="L88" i="235"/>
  <c r="J88" i="235"/>
  <c r="AF7" i="235"/>
  <c r="G88" i="235"/>
  <c r="F88" i="235"/>
  <c r="AD7" i="235"/>
  <c r="E88" i="235"/>
  <c r="D88" i="235"/>
  <c r="AB7" i="235"/>
  <c r="C88" i="235"/>
  <c r="O87" i="235"/>
  <c r="N87" i="235"/>
  <c r="M87" i="235"/>
  <c r="L87" i="235"/>
  <c r="J87" i="235"/>
  <c r="AF6" i="235"/>
  <c r="G87" i="235"/>
  <c r="F87" i="235"/>
  <c r="AD6" i="235"/>
  <c r="E87" i="235"/>
  <c r="D87" i="235"/>
  <c r="AB6" i="235"/>
  <c r="C87" i="235"/>
  <c r="O86" i="235"/>
  <c r="N86" i="235"/>
  <c r="M86" i="235"/>
  <c r="L86" i="235"/>
  <c r="J86" i="235"/>
  <c r="AF5" i="235"/>
  <c r="G86" i="235"/>
  <c r="F86" i="235"/>
  <c r="AD5" i="235"/>
  <c r="E86" i="235"/>
  <c r="D86" i="235"/>
  <c r="AB5" i="235"/>
  <c r="C86" i="235"/>
  <c r="O85" i="235"/>
  <c r="N85" i="235"/>
  <c r="M85" i="235"/>
  <c r="L85" i="235"/>
  <c r="J85" i="235"/>
  <c r="AF4" i="235"/>
  <c r="G85" i="235"/>
  <c r="F85" i="235"/>
  <c r="AD4" i="235"/>
  <c r="E85" i="235"/>
  <c r="D85" i="235"/>
  <c r="AB4" i="235"/>
  <c r="C85" i="235"/>
  <c r="N84" i="235"/>
  <c r="F84" i="235"/>
  <c r="J82" i="235"/>
  <c r="S1" i="235"/>
  <c r="C82" i="235"/>
  <c r="A64" i="235"/>
  <c r="AB34" i="235"/>
  <c r="AB33" i="235"/>
  <c r="AB32" i="235"/>
  <c r="AB31" i="235"/>
  <c r="A31" i="235"/>
  <c r="AB30" i="235"/>
  <c r="AB29" i="235"/>
  <c r="AB28" i="235"/>
  <c r="AB27" i="235"/>
  <c r="AB26" i="235"/>
  <c r="AB25" i="235"/>
  <c r="AB24" i="235"/>
  <c r="AB23" i="235"/>
  <c r="AB22" i="235"/>
  <c r="AB21" i="235"/>
  <c r="AB20" i="235"/>
  <c r="AB19" i="235"/>
  <c r="AB18" i="235"/>
  <c r="G18" i="235"/>
  <c r="AB17" i="235"/>
  <c r="AB16" i="235"/>
  <c r="AB15" i="235"/>
  <c r="D15" i="235"/>
  <c r="D14" i="235"/>
  <c r="O13" i="235"/>
  <c r="D13" i="235"/>
  <c r="O12" i="235"/>
  <c r="D12" i="235"/>
  <c r="O11" i="235"/>
  <c r="O10" i="235"/>
  <c r="D10" i="235"/>
  <c r="O9" i="235"/>
  <c r="D9" i="235"/>
  <c r="O8" i="235"/>
  <c r="D8" i="235"/>
  <c r="A7" i="235"/>
  <c r="A4" i="235"/>
  <c r="AB2" i="235"/>
  <c r="A2" i="235"/>
  <c r="Y1" i="235"/>
  <c r="AD128" i="234"/>
  <c r="AB128" i="234"/>
  <c r="AD127" i="234"/>
  <c r="AB127" i="234"/>
  <c r="AD125" i="234"/>
  <c r="AB125" i="234"/>
  <c r="AD124" i="234"/>
  <c r="AB124" i="234"/>
  <c r="AB122" i="234"/>
  <c r="AB121" i="234"/>
  <c r="AB120" i="234"/>
  <c r="AB118" i="234"/>
  <c r="AD111" i="234"/>
  <c r="AB111" i="234"/>
  <c r="AD110" i="234"/>
  <c r="AB110" i="234"/>
  <c r="AD109" i="234"/>
  <c r="AB109" i="234"/>
  <c r="AD108" i="234"/>
  <c r="AB108" i="234"/>
  <c r="AD105" i="234"/>
  <c r="AB105" i="234"/>
  <c r="AD104" i="234"/>
  <c r="AB104" i="234"/>
  <c r="O90" i="234"/>
  <c r="N90" i="234"/>
  <c r="M90" i="234"/>
  <c r="L90" i="234"/>
  <c r="K90" i="234"/>
  <c r="AF9" i="234"/>
  <c r="G90" i="234"/>
  <c r="F90" i="234"/>
  <c r="AD9" i="234"/>
  <c r="E90" i="234"/>
  <c r="D90" i="234"/>
  <c r="AB9" i="234"/>
  <c r="C90" i="234"/>
  <c r="O89" i="234"/>
  <c r="N89" i="234"/>
  <c r="M89" i="234"/>
  <c r="L89" i="234"/>
  <c r="K89" i="234"/>
  <c r="AF8" i="234"/>
  <c r="G89" i="234"/>
  <c r="F89" i="234"/>
  <c r="AD8" i="234"/>
  <c r="E89" i="234"/>
  <c r="D89" i="234"/>
  <c r="AB8" i="234"/>
  <c r="C89" i="234"/>
  <c r="O88" i="234"/>
  <c r="N88" i="234"/>
  <c r="M88" i="234"/>
  <c r="L88" i="234"/>
  <c r="J88" i="234"/>
  <c r="AF7" i="234"/>
  <c r="G88" i="234"/>
  <c r="F88" i="234"/>
  <c r="AD7" i="234"/>
  <c r="E88" i="234"/>
  <c r="D88" i="234"/>
  <c r="AB7" i="234"/>
  <c r="C88" i="234"/>
  <c r="O87" i="234"/>
  <c r="N87" i="234"/>
  <c r="M87" i="234"/>
  <c r="L87" i="234"/>
  <c r="J87" i="234"/>
  <c r="AF6" i="234"/>
  <c r="G87" i="234"/>
  <c r="F87" i="234"/>
  <c r="AD6" i="234"/>
  <c r="E87" i="234"/>
  <c r="D87" i="234"/>
  <c r="AB6" i="234"/>
  <c r="C87" i="234"/>
  <c r="O86" i="234"/>
  <c r="N86" i="234"/>
  <c r="M86" i="234"/>
  <c r="L86" i="234"/>
  <c r="J86" i="234"/>
  <c r="AF5" i="234"/>
  <c r="G86" i="234"/>
  <c r="F86" i="234"/>
  <c r="AD5" i="234"/>
  <c r="E86" i="234"/>
  <c r="D86" i="234"/>
  <c r="AB5" i="234"/>
  <c r="C86" i="234"/>
  <c r="O85" i="234"/>
  <c r="N85" i="234"/>
  <c r="M85" i="234"/>
  <c r="L85" i="234"/>
  <c r="J85" i="234"/>
  <c r="AF4" i="234"/>
  <c r="G85" i="234"/>
  <c r="F85" i="234"/>
  <c r="AD4" i="234"/>
  <c r="E85" i="234"/>
  <c r="D85" i="234"/>
  <c r="AB4" i="234"/>
  <c r="C85" i="234"/>
  <c r="N84" i="234"/>
  <c r="F84" i="234"/>
  <c r="J82" i="234"/>
  <c r="S1" i="234"/>
  <c r="C82" i="234"/>
  <c r="A64" i="234"/>
  <c r="AB34" i="234"/>
  <c r="AB33" i="234"/>
  <c r="AB32" i="234"/>
  <c r="AB31" i="234"/>
  <c r="A31" i="234"/>
  <c r="AB30" i="234"/>
  <c r="AB29" i="234"/>
  <c r="AB28" i="234"/>
  <c r="AB27" i="234"/>
  <c r="AB26" i="234"/>
  <c r="AB25" i="234"/>
  <c r="AB24" i="234"/>
  <c r="AB23" i="234"/>
  <c r="AB22" i="234"/>
  <c r="AB21" i="234"/>
  <c r="AB20" i="234"/>
  <c r="AB19" i="234"/>
  <c r="AB18" i="234"/>
  <c r="G18" i="234"/>
  <c r="AB17" i="234"/>
  <c r="AB16" i="234"/>
  <c r="AB15" i="234"/>
  <c r="D15" i="234"/>
  <c r="D14" i="234"/>
  <c r="O13" i="234"/>
  <c r="D13" i="234"/>
  <c r="O12" i="234"/>
  <c r="D12" i="234"/>
  <c r="O11" i="234"/>
  <c r="O10" i="234"/>
  <c r="D10" i="234"/>
  <c r="O9" i="234"/>
  <c r="D9" i="234"/>
  <c r="O8" i="234"/>
  <c r="D8" i="234"/>
  <c r="A7" i="234"/>
  <c r="A4" i="234"/>
  <c r="AB2" i="234"/>
  <c r="A2" i="234"/>
  <c r="Y1" i="234"/>
  <c r="AD128" i="233"/>
  <c r="AB128" i="233"/>
  <c r="AD127" i="233"/>
  <c r="AB127" i="233"/>
  <c r="AD125" i="233"/>
  <c r="AB125" i="233"/>
  <c r="AD124" i="233"/>
  <c r="AB124" i="233"/>
  <c r="AB122" i="233"/>
  <c r="AB121" i="233"/>
  <c r="AB120" i="233"/>
  <c r="AB118" i="233"/>
  <c r="AD111" i="233"/>
  <c r="AB111" i="233"/>
  <c r="AD110" i="233"/>
  <c r="AB110" i="233"/>
  <c r="AD109" i="233"/>
  <c r="AB109" i="233"/>
  <c r="AD108" i="233"/>
  <c r="AB108" i="233"/>
  <c r="AD105" i="233"/>
  <c r="AB105" i="233"/>
  <c r="AD104" i="233"/>
  <c r="AB104" i="233"/>
  <c r="O90" i="233"/>
  <c r="N90" i="233"/>
  <c r="M90" i="233"/>
  <c r="L90" i="233"/>
  <c r="K90" i="233"/>
  <c r="AF9" i="233"/>
  <c r="G90" i="233"/>
  <c r="F90" i="233"/>
  <c r="AD9" i="233"/>
  <c r="E90" i="233"/>
  <c r="D90" i="233"/>
  <c r="AB9" i="233"/>
  <c r="C90" i="233"/>
  <c r="O89" i="233"/>
  <c r="N89" i="233"/>
  <c r="M89" i="233"/>
  <c r="L89" i="233"/>
  <c r="K89" i="233"/>
  <c r="AF8" i="233"/>
  <c r="G89" i="233"/>
  <c r="F89" i="233"/>
  <c r="AD8" i="233"/>
  <c r="E89" i="233"/>
  <c r="D89" i="233"/>
  <c r="AB8" i="233"/>
  <c r="C89" i="233"/>
  <c r="O88" i="233"/>
  <c r="N88" i="233"/>
  <c r="M88" i="233"/>
  <c r="L88" i="233"/>
  <c r="J88" i="233"/>
  <c r="AF7" i="233"/>
  <c r="G88" i="233"/>
  <c r="F88" i="233"/>
  <c r="AD7" i="233"/>
  <c r="E88" i="233"/>
  <c r="D88" i="233"/>
  <c r="AB7" i="233"/>
  <c r="C88" i="233"/>
  <c r="O87" i="233"/>
  <c r="N87" i="233"/>
  <c r="M87" i="233"/>
  <c r="L87" i="233"/>
  <c r="J87" i="233"/>
  <c r="AF6" i="233"/>
  <c r="G87" i="233"/>
  <c r="F87" i="233"/>
  <c r="AD6" i="233"/>
  <c r="E87" i="233"/>
  <c r="D87" i="233"/>
  <c r="AB6" i="233"/>
  <c r="C87" i="233"/>
  <c r="O86" i="233"/>
  <c r="N86" i="233"/>
  <c r="M86" i="233"/>
  <c r="L86" i="233"/>
  <c r="J86" i="233"/>
  <c r="AF5" i="233"/>
  <c r="G86" i="233"/>
  <c r="F86" i="233"/>
  <c r="AD5" i="233"/>
  <c r="E86" i="233"/>
  <c r="D86" i="233"/>
  <c r="AB5" i="233"/>
  <c r="C86" i="233"/>
  <c r="O85" i="233"/>
  <c r="N85" i="233"/>
  <c r="M85" i="233"/>
  <c r="L85" i="233"/>
  <c r="J85" i="233"/>
  <c r="AF4" i="233"/>
  <c r="G85" i="233"/>
  <c r="F85" i="233"/>
  <c r="AD4" i="233"/>
  <c r="E85" i="233"/>
  <c r="D85" i="233"/>
  <c r="AB4" i="233"/>
  <c r="C85" i="233"/>
  <c r="N84" i="233"/>
  <c r="F84" i="233"/>
  <c r="J82" i="233"/>
  <c r="S1" i="233"/>
  <c r="C82" i="233"/>
  <c r="A64" i="233"/>
  <c r="AB34" i="233"/>
  <c r="AB33" i="233"/>
  <c r="AB32" i="233"/>
  <c r="AB31" i="233"/>
  <c r="A31" i="233"/>
  <c r="AB30" i="233"/>
  <c r="AB29" i="233"/>
  <c r="AB28" i="233"/>
  <c r="AB27" i="233"/>
  <c r="AB26" i="233"/>
  <c r="AB25" i="233"/>
  <c r="AB24" i="233"/>
  <c r="AB23" i="233"/>
  <c r="AB22" i="233"/>
  <c r="AB21" i="233"/>
  <c r="AB20" i="233"/>
  <c r="AB19" i="233"/>
  <c r="AB18" i="233"/>
  <c r="G18" i="233"/>
  <c r="AB17" i="233"/>
  <c r="AB16" i="233"/>
  <c r="AB15" i="233"/>
  <c r="D15" i="233"/>
  <c r="D14" i="233"/>
  <c r="O13" i="233"/>
  <c r="D13" i="233"/>
  <c r="O12" i="233"/>
  <c r="D12" i="233"/>
  <c r="O11" i="233"/>
  <c r="O10" i="233"/>
  <c r="D10" i="233"/>
  <c r="O9" i="233"/>
  <c r="D9" i="233"/>
  <c r="O8" i="233"/>
  <c r="D8" i="233"/>
  <c r="A7" i="233"/>
  <c r="A4" i="233"/>
  <c r="AB2" i="233"/>
  <c r="A2" i="233"/>
  <c r="Y1" i="233"/>
  <c r="AD128" i="232"/>
  <c r="O10" i="232"/>
  <c r="AB128" i="232"/>
  <c r="AD127" i="232"/>
  <c r="O9" i="232"/>
  <c r="AB127" i="232"/>
  <c r="AD125" i="232"/>
  <c r="AB125" i="232"/>
  <c r="AD124" i="232"/>
  <c r="AB124" i="232"/>
  <c r="AB122" i="232"/>
  <c r="AB121" i="232"/>
  <c r="AB120" i="232"/>
  <c r="AB118" i="232"/>
  <c r="AD111" i="232"/>
  <c r="AB111" i="232"/>
  <c r="AD110" i="232"/>
  <c r="D14" i="232"/>
  <c r="AB110" i="232"/>
  <c r="AD109" i="232"/>
  <c r="D13" i="232"/>
  <c r="AB109" i="232"/>
  <c r="AD108" i="232"/>
  <c r="D12" i="232"/>
  <c r="AB108" i="232"/>
  <c r="AD105" i="232"/>
  <c r="AB105" i="232"/>
  <c r="AD104" i="232"/>
  <c r="AB104" i="232"/>
  <c r="O90" i="232"/>
  <c r="N90" i="232"/>
  <c r="M90" i="232"/>
  <c r="L90" i="232"/>
  <c r="K90" i="232"/>
  <c r="AF9" i="232"/>
  <c r="G90" i="232"/>
  <c r="F90" i="232"/>
  <c r="AD9" i="232"/>
  <c r="E90" i="232"/>
  <c r="D90" i="232"/>
  <c r="AB9" i="232"/>
  <c r="C90" i="232"/>
  <c r="O89" i="232"/>
  <c r="N89" i="232"/>
  <c r="M89" i="232"/>
  <c r="L89" i="232"/>
  <c r="K89" i="232"/>
  <c r="AF8" i="232"/>
  <c r="G89" i="232"/>
  <c r="F89" i="232"/>
  <c r="AD8" i="232"/>
  <c r="E89" i="232"/>
  <c r="D89" i="232"/>
  <c r="AB8" i="232"/>
  <c r="C89" i="232"/>
  <c r="O88" i="232"/>
  <c r="N88" i="232"/>
  <c r="M88" i="232"/>
  <c r="L88" i="232"/>
  <c r="J88" i="232"/>
  <c r="AF7" i="232"/>
  <c r="G88" i="232"/>
  <c r="F88" i="232"/>
  <c r="AD7" i="232"/>
  <c r="E88" i="232"/>
  <c r="D88" i="232"/>
  <c r="AB7" i="232"/>
  <c r="C88" i="232"/>
  <c r="O87" i="232"/>
  <c r="N87" i="232"/>
  <c r="M87" i="232"/>
  <c r="L87" i="232"/>
  <c r="J87" i="232"/>
  <c r="AF6" i="232"/>
  <c r="G87" i="232"/>
  <c r="F87" i="232"/>
  <c r="AD6" i="232"/>
  <c r="E87" i="232"/>
  <c r="D87" i="232"/>
  <c r="AB6" i="232"/>
  <c r="C87" i="232"/>
  <c r="O86" i="232"/>
  <c r="N86" i="232"/>
  <c r="M86" i="232"/>
  <c r="L86" i="232"/>
  <c r="J86" i="232"/>
  <c r="AF5" i="232"/>
  <c r="G86" i="232"/>
  <c r="F86" i="232"/>
  <c r="AD5" i="232"/>
  <c r="E86" i="232"/>
  <c r="D86" i="232"/>
  <c r="AB5" i="232"/>
  <c r="C86" i="232"/>
  <c r="O85" i="232"/>
  <c r="N85" i="232"/>
  <c r="M85" i="232"/>
  <c r="L85" i="232"/>
  <c r="J85" i="232"/>
  <c r="AF4" i="232"/>
  <c r="G85" i="232"/>
  <c r="F85" i="232"/>
  <c r="AD4" i="232"/>
  <c r="E85" i="232"/>
  <c r="D85" i="232"/>
  <c r="AB4" i="232"/>
  <c r="C85" i="232"/>
  <c r="N84" i="232"/>
  <c r="F84" i="232"/>
  <c r="J82" i="232"/>
  <c r="S1" i="232"/>
  <c r="C82" i="232"/>
  <c r="A64" i="232"/>
  <c r="A49" i="232"/>
  <c r="AB34" i="232"/>
  <c r="AB33" i="232"/>
  <c r="AB32" i="232"/>
  <c r="AB31" i="232"/>
  <c r="A31" i="232"/>
  <c r="AB30" i="232"/>
  <c r="AB29" i="232"/>
  <c r="AB28" i="232"/>
  <c r="AB27" i="232"/>
  <c r="AB26" i="232"/>
  <c r="AB25" i="232"/>
  <c r="AB24" i="232"/>
  <c r="AB23" i="232"/>
  <c r="AB22" i="232"/>
  <c r="AB21" i="232"/>
  <c r="AB20" i="232"/>
  <c r="AB19" i="232"/>
  <c r="AB18" i="232"/>
  <c r="G18" i="232"/>
  <c r="A18" i="232"/>
  <c r="AB17" i="232"/>
  <c r="AB16" i="232"/>
  <c r="AB15" i="232"/>
  <c r="D15" i="232"/>
  <c r="O13" i="232"/>
  <c r="O12" i="232"/>
  <c r="O11" i="232"/>
  <c r="D10" i="232"/>
  <c r="D9" i="232"/>
  <c r="O8" i="232"/>
  <c r="D8" i="232"/>
  <c r="A7" i="232"/>
  <c r="A4" i="232"/>
  <c r="AB2" i="232"/>
  <c r="A2" i="232"/>
  <c r="Y1" i="232"/>
  <c r="AD128" i="231"/>
  <c r="AB128" i="231"/>
  <c r="AD127" i="231"/>
  <c r="AB127" i="231"/>
  <c r="AD125" i="231"/>
  <c r="AB125" i="231"/>
  <c r="AD124" i="231"/>
  <c r="AB124" i="231"/>
  <c r="AB122" i="231"/>
  <c r="AB121" i="231"/>
  <c r="AB120" i="231"/>
  <c r="AB118" i="231"/>
  <c r="AD111" i="231"/>
  <c r="AB111" i="231"/>
  <c r="AD110" i="231"/>
  <c r="AB110" i="231"/>
  <c r="AD109" i="231"/>
  <c r="AB109" i="231"/>
  <c r="AD108" i="231"/>
  <c r="AB108" i="231"/>
  <c r="AD105" i="231"/>
  <c r="AB105" i="231"/>
  <c r="AD104" i="231"/>
  <c r="AB104" i="231"/>
  <c r="O90" i="231"/>
  <c r="N90" i="231"/>
  <c r="M90" i="231"/>
  <c r="L90" i="231"/>
  <c r="K90" i="231"/>
  <c r="AF9" i="231"/>
  <c r="G90" i="231"/>
  <c r="F90" i="231"/>
  <c r="AD9" i="231"/>
  <c r="E90" i="231"/>
  <c r="D90" i="231"/>
  <c r="AB9" i="231"/>
  <c r="C90" i="231"/>
  <c r="O89" i="231"/>
  <c r="N89" i="231"/>
  <c r="M89" i="231"/>
  <c r="L89" i="231"/>
  <c r="K89" i="231"/>
  <c r="AF8" i="231"/>
  <c r="G89" i="231"/>
  <c r="F89" i="231"/>
  <c r="AD8" i="231"/>
  <c r="E89" i="231"/>
  <c r="D89" i="231"/>
  <c r="AB8" i="231"/>
  <c r="C89" i="231"/>
  <c r="O88" i="231"/>
  <c r="N88" i="231"/>
  <c r="M88" i="231"/>
  <c r="L88" i="231"/>
  <c r="J88" i="231"/>
  <c r="AF7" i="231"/>
  <c r="G88" i="231"/>
  <c r="F88" i="231"/>
  <c r="AD7" i="231"/>
  <c r="E88" i="231"/>
  <c r="D88" i="231"/>
  <c r="AB7" i="231"/>
  <c r="C88" i="231"/>
  <c r="O87" i="231"/>
  <c r="N87" i="231"/>
  <c r="M87" i="231"/>
  <c r="L87" i="231"/>
  <c r="J87" i="231"/>
  <c r="AF6" i="231"/>
  <c r="G87" i="231"/>
  <c r="F87" i="231"/>
  <c r="AD6" i="231"/>
  <c r="E87" i="231"/>
  <c r="D87" i="231"/>
  <c r="AB6" i="231"/>
  <c r="C87" i="231"/>
  <c r="O86" i="231"/>
  <c r="N86" i="231"/>
  <c r="M86" i="231"/>
  <c r="L86" i="231"/>
  <c r="J86" i="231"/>
  <c r="AF5" i="231"/>
  <c r="G86" i="231"/>
  <c r="F86" i="231"/>
  <c r="AD5" i="231"/>
  <c r="E86" i="231"/>
  <c r="D86" i="231"/>
  <c r="AB5" i="231"/>
  <c r="C86" i="231"/>
  <c r="O85" i="231"/>
  <c r="N85" i="231"/>
  <c r="M85" i="231"/>
  <c r="L85" i="231"/>
  <c r="J85" i="231"/>
  <c r="AF4" i="231"/>
  <c r="G85" i="231"/>
  <c r="F85" i="231"/>
  <c r="AD4" i="231"/>
  <c r="E85" i="231"/>
  <c r="D85" i="231"/>
  <c r="AB4" i="231"/>
  <c r="C85" i="231"/>
  <c r="N84" i="231"/>
  <c r="F84" i="231"/>
  <c r="J82" i="231"/>
  <c r="S1" i="231"/>
  <c r="C82" i="231"/>
  <c r="A64" i="231"/>
  <c r="AB34" i="231"/>
  <c r="AB33" i="231"/>
  <c r="AB32" i="231"/>
  <c r="AB31" i="231"/>
  <c r="A31" i="231"/>
  <c r="AB30" i="231"/>
  <c r="AB29" i="231"/>
  <c r="AB28" i="231"/>
  <c r="AB27" i="231"/>
  <c r="AB26" i="231"/>
  <c r="AB25" i="231"/>
  <c r="AB24" i="231"/>
  <c r="AB23" i="231"/>
  <c r="AB22" i="231"/>
  <c r="AB21" i="231"/>
  <c r="AB20" i="231"/>
  <c r="AB19" i="231"/>
  <c r="AB18" i="231"/>
  <c r="G18" i="231"/>
  <c r="AB17" i="231"/>
  <c r="AB16" i="231"/>
  <c r="AB15" i="231"/>
  <c r="D15" i="231"/>
  <c r="D14" i="231"/>
  <c r="O13" i="231"/>
  <c r="D13" i="231"/>
  <c r="O12" i="231"/>
  <c r="D12" i="231"/>
  <c r="O11" i="231"/>
  <c r="O10" i="231"/>
  <c r="D10" i="231"/>
  <c r="O9" i="231"/>
  <c r="D9" i="231"/>
  <c r="O8" i="231"/>
  <c r="D8" i="231"/>
  <c r="A7" i="231"/>
  <c r="A4" i="231"/>
  <c r="AB2" i="231"/>
  <c r="A2" i="231"/>
  <c r="Y1" i="231"/>
  <c r="AD128" i="230"/>
  <c r="AB128" i="230"/>
  <c r="AD127" i="230"/>
  <c r="AB127" i="230"/>
  <c r="AD125" i="230"/>
  <c r="AB125" i="230"/>
  <c r="AD124" i="230"/>
  <c r="AB124" i="230"/>
  <c r="AB122" i="230"/>
  <c r="AB121" i="230"/>
  <c r="AB120" i="230"/>
  <c r="AB118" i="230"/>
  <c r="AD111" i="230"/>
  <c r="AB111" i="230"/>
  <c r="AD110" i="230"/>
  <c r="AB110" i="230"/>
  <c r="AD109" i="230"/>
  <c r="AB109" i="230"/>
  <c r="AD108" i="230"/>
  <c r="AB108" i="230"/>
  <c r="AD105" i="230"/>
  <c r="AB105" i="230"/>
  <c r="AD104" i="230"/>
  <c r="AB104" i="230"/>
  <c r="O90" i="230"/>
  <c r="N90" i="230"/>
  <c r="M90" i="230"/>
  <c r="L90" i="230"/>
  <c r="K90" i="230"/>
  <c r="AF9" i="230"/>
  <c r="G90" i="230"/>
  <c r="F90" i="230"/>
  <c r="AD9" i="230"/>
  <c r="E90" i="230"/>
  <c r="D90" i="230"/>
  <c r="AB9" i="230"/>
  <c r="C90" i="230"/>
  <c r="O89" i="230"/>
  <c r="N89" i="230"/>
  <c r="M89" i="230"/>
  <c r="L89" i="230"/>
  <c r="K89" i="230"/>
  <c r="AF8" i="230"/>
  <c r="G89" i="230"/>
  <c r="F89" i="230"/>
  <c r="AD8" i="230"/>
  <c r="E89" i="230"/>
  <c r="D89" i="230"/>
  <c r="AB8" i="230"/>
  <c r="C89" i="230"/>
  <c r="O88" i="230"/>
  <c r="N88" i="230"/>
  <c r="M88" i="230"/>
  <c r="L88" i="230"/>
  <c r="J88" i="230"/>
  <c r="AF7" i="230"/>
  <c r="G88" i="230"/>
  <c r="F88" i="230"/>
  <c r="AD7" i="230"/>
  <c r="E88" i="230"/>
  <c r="D88" i="230"/>
  <c r="AB7" i="230"/>
  <c r="C88" i="230"/>
  <c r="O87" i="230"/>
  <c r="N87" i="230"/>
  <c r="M87" i="230"/>
  <c r="L87" i="230"/>
  <c r="J87" i="230"/>
  <c r="AF6" i="230"/>
  <c r="G87" i="230"/>
  <c r="F87" i="230"/>
  <c r="AD6" i="230"/>
  <c r="E87" i="230"/>
  <c r="D87" i="230"/>
  <c r="AB6" i="230"/>
  <c r="C87" i="230"/>
  <c r="O86" i="230"/>
  <c r="N86" i="230"/>
  <c r="M86" i="230"/>
  <c r="L86" i="230"/>
  <c r="J86" i="230"/>
  <c r="AF5" i="230"/>
  <c r="G86" i="230"/>
  <c r="F86" i="230"/>
  <c r="AD5" i="230"/>
  <c r="E86" i="230"/>
  <c r="D86" i="230"/>
  <c r="AB5" i="230"/>
  <c r="C86" i="230"/>
  <c r="O85" i="230"/>
  <c r="N85" i="230"/>
  <c r="M85" i="230"/>
  <c r="L85" i="230"/>
  <c r="J85" i="230"/>
  <c r="AF4" i="230"/>
  <c r="G85" i="230"/>
  <c r="F85" i="230"/>
  <c r="AD4" i="230"/>
  <c r="E85" i="230"/>
  <c r="D85" i="230"/>
  <c r="AB4" i="230"/>
  <c r="C85" i="230"/>
  <c r="N84" i="230"/>
  <c r="F84" i="230"/>
  <c r="J82" i="230"/>
  <c r="S1" i="230"/>
  <c r="C82" i="230"/>
  <c r="A64" i="230"/>
  <c r="AB34" i="230"/>
  <c r="AB33" i="230"/>
  <c r="AB32" i="230"/>
  <c r="AB31" i="230"/>
  <c r="A31" i="230"/>
  <c r="AB30" i="230"/>
  <c r="AB29" i="230"/>
  <c r="AB28" i="230"/>
  <c r="AB27" i="230"/>
  <c r="AB26" i="230"/>
  <c r="AB25" i="230"/>
  <c r="AB24" i="230"/>
  <c r="AB23" i="230"/>
  <c r="AB22" i="230"/>
  <c r="AB21" i="230"/>
  <c r="AB20" i="230"/>
  <c r="AB19" i="230"/>
  <c r="AB18" i="230"/>
  <c r="G18" i="230"/>
  <c r="AB17" i="230"/>
  <c r="AB16" i="230"/>
  <c r="AB15" i="230"/>
  <c r="D15" i="230"/>
  <c r="D14" i="230"/>
  <c r="O13" i="230"/>
  <c r="D13" i="230"/>
  <c r="O12" i="230"/>
  <c r="D12" i="230"/>
  <c r="O11" i="230"/>
  <c r="O10" i="230"/>
  <c r="D10" i="230"/>
  <c r="O9" i="230"/>
  <c r="D9" i="230"/>
  <c r="O8" i="230"/>
  <c r="D8" i="230"/>
  <c r="A7" i="230"/>
  <c r="A4" i="230"/>
  <c r="AB2" i="230"/>
  <c r="A2" i="230"/>
  <c r="Y1" i="230"/>
  <c r="AD128" i="229"/>
  <c r="O10" i="229"/>
  <c r="AB128" i="229"/>
  <c r="AD127" i="229"/>
  <c r="O9" i="229"/>
  <c r="AB127" i="229"/>
  <c r="AD125" i="229"/>
  <c r="AB125" i="229"/>
  <c r="AD124" i="229"/>
  <c r="AB124" i="229"/>
  <c r="AB122" i="229"/>
  <c r="AB121" i="229"/>
  <c r="AB120" i="229"/>
  <c r="AB118" i="229"/>
  <c r="AD111" i="229"/>
  <c r="AB111" i="229"/>
  <c r="AD110" i="229"/>
  <c r="D14" i="229"/>
  <c r="AB110" i="229"/>
  <c r="AD109" i="229"/>
  <c r="D13" i="229"/>
  <c r="AB109" i="229"/>
  <c r="AD108" i="229"/>
  <c r="D12" i="229"/>
  <c r="AB108" i="229"/>
  <c r="AD105" i="229"/>
  <c r="AB105" i="229"/>
  <c r="AD104" i="229"/>
  <c r="AB104" i="229"/>
  <c r="O90" i="229"/>
  <c r="N90" i="229"/>
  <c r="M90" i="229"/>
  <c r="L90" i="229"/>
  <c r="K90" i="229"/>
  <c r="AF9" i="229"/>
  <c r="G90" i="229"/>
  <c r="F90" i="229"/>
  <c r="AD9" i="229"/>
  <c r="E90" i="229"/>
  <c r="D90" i="229"/>
  <c r="AB9" i="229"/>
  <c r="C90" i="229"/>
  <c r="O89" i="229"/>
  <c r="N89" i="229"/>
  <c r="M89" i="229"/>
  <c r="L89" i="229"/>
  <c r="K89" i="229"/>
  <c r="AF8" i="229"/>
  <c r="G89" i="229"/>
  <c r="F89" i="229"/>
  <c r="AD8" i="229"/>
  <c r="E89" i="229"/>
  <c r="D89" i="229"/>
  <c r="AB8" i="229"/>
  <c r="C89" i="229"/>
  <c r="O88" i="229"/>
  <c r="N88" i="229"/>
  <c r="M88" i="229"/>
  <c r="L88" i="229"/>
  <c r="J88" i="229"/>
  <c r="AF7" i="229"/>
  <c r="G88" i="229"/>
  <c r="F88" i="229"/>
  <c r="AD7" i="229"/>
  <c r="E88" i="229"/>
  <c r="D88" i="229"/>
  <c r="AB7" i="229"/>
  <c r="C88" i="229"/>
  <c r="O87" i="229"/>
  <c r="N87" i="229"/>
  <c r="M87" i="229"/>
  <c r="L87" i="229"/>
  <c r="J87" i="229"/>
  <c r="AF6" i="229"/>
  <c r="G87" i="229"/>
  <c r="F87" i="229"/>
  <c r="AD6" i="229"/>
  <c r="E87" i="229"/>
  <c r="D87" i="229"/>
  <c r="AB6" i="229"/>
  <c r="C87" i="229"/>
  <c r="O86" i="229"/>
  <c r="N86" i="229"/>
  <c r="M86" i="229"/>
  <c r="L86" i="229"/>
  <c r="J86" i="229"/>
  <c r="AF5" i="229"/>
  <c r="G86" i="229"/>
  <c r="F86" i="229"/>
  <c r="AD5" i="229"/>
  <c r="E86" i="229"/>
  <c r="D86" i="229"/>
  <c r="AB5" i="229"/>
  <c r="C86" i="229"/>
  <c r="O85" i="229"/>
  <c r="N85" i="229"/>
  <c r="M85" i="229"/>
  <c r="L85" i="229"/>
  <c r="J85" i="229"/>
  <c r="AF4" i="229"/>
  <c r="G85" i="229"/>
  <c r="F85" i="229"/>
  <c r="AD4" i="229"/>
  <c r="E85" i="229"/>
  <c r="D85" i="229"/>
  <c r="AB4" i="229"/>
  <c r="C85" i="229"/>
  <c r="N84" i="229"/>
  <c r="F84" i="229"/>
  <c r="J82" i="229"/>
  <c r="S1" i="229"/>
  <c r="C82" i="229"/>
  <c r="A64" i="229"/>
  <c r="A49" i="229"/>
  <c r="AB34" i="229"/>
  <c r="AB33" i="229"/>
  <c r="AB32" i="229"/>
  <c r="AB31" i="229"/>
  <c r="A31" i="229"/>
  <c r="AB30" i="229"/>
  <c r="AB29" i="229"/>
  <c r="AB28" i="229"/>
  <c r="AB27" i="229"/>
  <c r="AB26" i="229"/>
  <c r="AB25" i="229"/>
  <c r="AB24" i="229"/>
  <c r="AB23" i="229"/>
  <c r="AB22" i="229"/>
  <c r="AB21" i="229"/>
  <c r="AB20" i="229"/>
  <c r="AB19" i="229"/>
  <c r="AB18" i="229"/>
  <c r="G18" i="229"/>
  <c r="A18" i="229"/>
  <c r="AB17" i="229"/>
  <c r="AB16" i="229"/>
  <c r="AB15" i="229"/>
  <c r="D15" i="229"/>
  <c r="O13" i="229"/>
  <c r="O12" i="229"/>
  <c r="O11" i="229"/>
  <c r="D10" i="229"/>
  <c r="D9" i="229"/>
  <c r="O8" i="229"/>
  <c r="D8" i="229"/>
  <c r="A7" i="229"/>
  <c r="A4" i="229"/>
  <c r="AB2" i="229"/>
  <c r="A2" i="229"/>
  <c r="Y1" i="229"/>
  <c r="AD128" i="228"/>
  <c r="AB128" i="228"/>
  <c r="AD127" i="228"/>
  <c r="AB127" i="228"/>
  <c r="AD125" i="228"/>
  <c r="AB125" i="228"/>
  <c r="AD124" i="228"/>
  <c r="AB124" i="228"/>
  <c r="AB122" i="228"/>
  <c r="AB121" i="228"/>
  <c r="AB120" i="228"/>
  <c r="AB118" i="228"/>
  <c r="AD111" i="228"/>
  <c r="AB111" i="228"/>
  <c r="AD110" i="228"/>
  <c r="AB110" i="228"/>
  <c r="AD109" i="228"/>
  <c r="AB109" i="228"/>
  <c r="AD108" i="228"/>
  <c r="AB108" i="228"/>
  <c r="AD105" i="228"/>
  <c r="AB105" i="228"/>
  <c r="AD104" i="228"/>
  <c r="AB104" i="228"/>
  <c r="O90" i="228"/>
  <c r="N90" i="228"/>
  <c r="M90" i="228"/>
  <c r="L90" i="228"/>
  <c r="K90" i="228"/>
  <c r="AF9" i="228"/>
  <c r="G90" i="228"/>
  <c r="F90" i="228"/>
  <c r="AD9" i="228"/>
  <c r="E90" i="228"/>
  <c r="D90" i="228"/>
  <c r="AB9" i="228"/>
  <c r="C90" i="228"/>
  <c r="O89" i="228"/>
  <c r="N89" i="228"/>
  <c r="M89" i="228"/>
  <c r="L89" i="228"/>
  <c r="K89" i="228"/>
  <c r="AF8" i="228"/>
  <c r="G89" i="228"/>
  <c r="F89" i="228"/>
  <c r="AD8" i="228"/>
  <c r="E89" i="228"/>
  <c r="D89" i="228"/>
  <c r="AB8" i="228"/>
  <c r="C89" i="228"/>
  <c r="O88" i="228"/>
  <c r="N88" i="228"/>
  <c r="M88" i="228"/>
  <c r="L88" i="228"/>
  <c r="J88" i="228"/>
  <c r="AF7" i="228"/>
  <c r="G88" i="228"/>
  <c r="F88" i="228"/>
  <c r="AD7" i="228"/>
  <c r="E88" i="228"/>
  <c r="D88" i="228"/>
  <c r="AB7" i="228"/>
  <c r="C88" i="228"/>
  <c r="O87" i="228"/>
  <c r="N87" i="228"/>
  <c r="M87" i="228"/>
  <c r="L87" i="228"/>
  <c r="J87" i="228"/>
  <c r="AF6" i="228"/>
  <c r="G87" i="228"/>
  <c r="F87" i="228"/>
  <c r="AD6" i="228"/>
  <c r="E87" i="228"/>
  <c r="D87" i="228"/>
  <c r="AB6" i="228"/>
  <c r="C87" i="228"/>
  <c r="O86" i="228"/>
  <c r="N86" i="228"/>
  <c r="M86" i="228"/>
  <c r="L86" i="228"/>
  <c r="J86" i="228"/>
  <c r="AF5" i="228"/>
  <c r="G86" i="228"/>
  <c r="F86" i="228"/>
  <c r="AD5" i="228"/>
  <c r="E86" i="228"/>
  <c r="D86" i="228"/>
  <c r="AB5" i="228"/>
  <c r="C86" i="228"/>
  <c r="O85" i="228"/>
  <c r="N85" i="228"/>
  <c r="M85" i="228"/>
  <c r="L85" i="228"/>
  <c r="J85" i="228"/>
  <c r="AF4" i="228"/>
  <c r="G85" i="228"/>
  <c r="F85" i="228"/>
  <c r="AD4" i="228"/>
  <c r="E85" i="228"/>
  <c r="D85" i="228"/>
  <c r="AB4" i="228"/>
  <c r="C85" i="228"/>
  <c r="N84" i="228"/>
  <c r="F84" i="228"/>
  <c r="J82" i="228"/>
  <c r="S1" i="228"/>
  <c r="C82" i="228"/>
  <c r="A64" i="228"/>
  <c r="AB34" i="228"/>
  <c r="AB33" i="228"/>
  <c r="AB32" i="228"/>
  <c r="AB31" i="228"/>
  <c r="A31" i="228"/>
  <c r="AB30" i="228"/>
  <c r="AB29" i="228"/>
  <c r="AB28" i="228"/>
  <c r="AB27" i="228"/>
  <c r="AB26" i="228"/>
  <c r="AB25" i="228"/>
  <c r="AB24" i="228"/>
  <c r="AB23" i="228"/>
  <c r="AB22" i="228"/>
  <c r="AB21" i="228"/>
  <c r="AB20" i="228"/>
  <c r="AB19" i="228"/>
  <c r="AB18" i="228"/>
  <c r="G18" i="228"/>
  <c r="AB17" i="228"/>
  <c r="AB16" i="228"/>
  <c r="AB15" i="228"/>
  <c r="D15" i="228"/>
  <c r="D14" i="228"/>
  <c r="O13" i="228"/>
  <c r="D13" i="228"/>
  <c r="O12" i="228"/>
  <c r="D12" i="228"/>
  <c r="O11" i="228"/>
  <c r="O10" i="228"/>
  <c r="D10" i="228"/>
  <c r="O9" i="228"/>
  <c r="D9" i="228"/>
  <c r="O8" i="228"/>
  <c r="D8" i="228"/>
  <c r="A7" i="228"/>
  <c r="A4" i="228"/>
  <c r="AB2" i="228"/>
  <c r="A2" i="228"/>
  <c r="Y1" i="228"/>
  <c r="AD128" i="227"/>
  <c r="AB128" i="227"/>
  <c r="AD127" i="227"/>
  <c r="AB127" i="227"/>
  <c r="AD125" i="227"/>
  <c r="AB125" i="227"/>
  <c r="AD124" i="227"/>
  <c r="AB124" i="227"/>
  <c r="AB122" i="227"/>
  <c r="AB121" i="227"/>
  <c r="AB120" i="227"/>
  <c r="AB118" i="227"/>
  <c r="AD111" i="227"/>
  <c r="AB111" i="227"/>
  <c r="AD110" i="227"/>
  <c r="AB110" i="227"/>
  <c r="AD109" i="227"/>
  <c r="AB109" i="227"/>
  <c r="AD108" i="227"/>
  <c r="AB108" i="227"/>
  <c r="AD105" i="227"/>
  <c r="AB105" i="227"/>
  <c r="AD104" i="227"/>
  <c r="AB104" i="227"/>
  <c r="O90" i="227"/>
  <c r="N90" i="227"/>
  <c r="M90" i="227"/>
  <c r="L90" i="227"/>
  <c r="K90" i="227"/>
  <c r="AF9" i="227"/>
  <c r="G90" i="227"/>
  <c r="F90" i="227"/>
  <c r="AD9" i="227"/>
  <c r="E90" i="227"/>
  <c r="D90" i="227"/>
  <c r="AB9" i="227"/>
  <c r="C90" i="227"/>
  <c r="O89" i="227"/>
  <c r="N89" i="227"/>
  <c r="M89" i="227"/>
  <c r="L89" i="227"/>
  <c r="K89" i="227"/>
  <c r="AF8" i="227"/>
  <c r="G89" i="227"/>
  <c r="F89" i="227"/>
  <c r="AD8" i="227"/>
  <c r="E89" i="227"/>
  <c r="D89" i="227"/>
  <c r="AB8" i="227"/>
  <c r="C89" i="227"/>
  <c r="O88" i="227"/>
  <c r="N88" i="227"/>
  <c r="M88" i="227"/>
  <c r="L88" i="227"/>
  <c r="J88" i="227"/>
  <c r="AF7" i="227"/>
  <c r="G88" i="227"/>
  <c r="F88" i="227"/>
  <c r="AD7" i="227"/>
  <c r="E88" i="227"/>
  <c r="D88" i="227"/>
  <c r="AB7" i="227"/>
  <c r="C88" i="227"/>
  <c r="O87" i="227"/>
  <c r="N87" i="227"/>
  <c r="M87" i="227"/>
  <c r="L87" i="227"/>
  <c r="J87" i="227"/>
  <c r="AF6" i="227"/>
  <c r="G87" i="227"/>
  <c r="F87" i="227"/>
  <c r="AD6" i="227"/>
  <c r="E87" i="227"/>
  <c r="D87" i="227"/>
  <c r="AB6" i="227"/>
  <c r="C87" i="227"/>
  <c r="O86" i="227"/>
  <c r="N86" i="227"/>
  <c r="M86" i="227"/>
  <c r="L86" i="227"/>
  <c r="J86" i="227"/>
  <c r="AF5" i="227"/>
  <c r="G86" i="227"/>
  <c r="F86" i="227"/>
  <c r="AD5" i="227"/>
  <c r="E86" i="227"/>
  <c r="D86" i="227"/>
  <c r="AB5" i="227"/>
  <c r="C86" i="227"/>
  <c r="O85" i="227"/>
  <c r="N85" i="227"/>
  <c r="M85" i="227"/>
  <c r="L85" i="227"/>
  <c r="J85" i="227"/>
  <c r="AF4" i="227"/>
  <c r="G85" i="227"/>
  <c r="F85" i="227"/>
  <c r="AD4" i="227"/>
  <c r="E85" i="227"/>
  <c r="D85" i="227"/>
  <c r="AB4" i="227"/>
  <c r="C85" i="227"/>
  <c r="N84" i="227"/>
  <c r="F84" i="227"/>
  <c r="J82" i="227"/>
  <c r="S1" i="227"/>
  <c r="C82" i="227"/>
  <c r="A64" i="227"/>
  <c r="AB34" i="227"/>
  <c r="AB33" i="227"/>
  <c r="AB32" i="227"/>
  <c r="AB31" i="227"/>
  <c r="A31" i="227"/>
  <c r="AB30" i="227"/>
  <c r="AB29" i="227"/>
  <c r="AB28" i="227"/>
  <c r="AB27" i="227"/>
  <c r="AB26" i="227"/>
  <c r="AB25" i="227"/>
  <c r="AB24" i="227"/>
  <c r="AB23" i="227"/>
  <c r="AB22" i="227"/>
  <c r="AB21" i="227"/>
  <c r="AB20" i="227"/>
  <c r="AB19" i="227"/>
  <c r="AB18" i="227"/>
  <c r="G18" i="227"/>
  <c r="AB17" i="227"/>
  <c r="AB16" i="227"/>
  <c r="AB15" i="227"/>
  <c r="D15" i="227"/>
  <c r="D14" i="227"/>
  <c r="O13" i="227"/>
  <c r="D13" i="227"/>
  <c r="O12" i="227"/>
  <c r="D12" i="227"/>
  <c r="O11" i="227"/>
  <c r="O10" i="227"/>
  <c r="D10" i="227"/>
  <c r="O9" i="227"/>
  <c r="D9" i="227"/>
  <c r="O8" i="227"/>
  <c r="D8" i="227"/>
  <c r="A7" i="227"/>
  <c r="A4" i="227"/>
  <c r="AB2" i="227"/>
  <c r="A2" i="227"/>
  <c r="Y1" i="227"/>
  <c r="AD128" i="226"/>
  <c r="O10" i="226"/>
  <c r="AB128" i="226"/>
  <c r="AD127" i="226"/>
  <c r="O9" i="226"/>
  <c r="AB127" i="226"/>
  <c r="AD125" i="226"/>
  <c r="AB125" i="226"/>
  <c r="AD124" i="226"/>
  <c r="AB124" i="226"/>
  <c r="AB122" i="226"/>
  <c r="AB121" i="226"/>
  <c r="AB120" i="226"/>
  <c r="AB118" i="226"/>
  <c r="AD111" i="226"/>
  <c r="AB111" i="226"/>
  <c r="AD110" i="226"/>
  <c r="D14" i="226"/>
  <c r="AB110" i="226"/>
  <c r="AD109" i="226"/>
  <c r="D13" i="226"/>
  <c r="AB109" i="226"/>
  <c r="AD108" i="226"/>
  <c r="D12" i="226"/>
  <c r="AB108" i="226"/>
  <c r="AD105" i="226"/>
  <c r="AB105" i="226"/>
  <c r="AD104" i="226"/>
  <c r="AB104" i="226"/>
  <c r="O90" i="226"/>
  <c r="N90" i="226"/>
  <c r="M90" i="226"/>
  <c r="L90" i="226"/>
  <c r="K90" i="226"/>
  <c r="AF9" i="226"/>
  <c r="G90" i="226"/>
  <c r="F90" i="226"/>
  <c r="AD9" i="226"/>
  <c r="E90" i="226"/>
  <c r="D90" i="226"/>
  <c r="AB9" i="226"/>
  <c r="C90" i="226"/>
  <c r="O89" i="226"/>
  <c r="N89" i="226"/>
  <c r="M89" i="226"/>
  <c r="L89" i="226"/>
  <c r="K89" i="226"/>
  <c r="AF8" i="226"/>
  <c r="G89" i="226"/>
  <c r="F89" i="226"/>
  <c r="AD8" i="226"/>
  <c r="E89" i="226"/>
  <c r="D89" i="226"/>
  <c r="AB8" i="226"/>
  <c r="C89" i="226"/>
  <c r="O88" i="226"/>
  <c r="N88" i="226"/>
  <c r="M88" i="226"/>
  <c r="L88" i="226"/>
  <c r="J88" i="226"/>
  <c r="AF7" i="226"/>
  <c r="G88" i="226"/>
  <c r="F88" i="226"/>
  <c r="AD7" i="226"/>
  <c r="E88" i="226"/>
  <c r="D88" i="226"/>
  <c r="AB7" i="226"/>
  <c r="C88" i="226"/>
  <c r="O87" i="226"/>
  <c r="N87" i="226"/>
  <c r="M87" i="226"/>
  <c r="L87" i="226"/>
  <c r="J87" i="226"/>
  <c r="AF6" i="226"/>
  <c r="G87" i="226"/>
  <c r="F87" i="226"/>
  <c r="AD6" i="226"/>
  <c r="E87" i="226"/>
  <c r="D87" i="226"/>
  <c r="AB6" i="226"/>
  <c r="C87" i="226"/>
  <c r="O86" i="226"/>
  <c r="N86" i="226"/>
  <c r="M86" i="226"/>
  <c r="L86" i="226"/>
  <c r="J86" i="226"/>
  <c r="AF5" i="226"/>
  <c r="G86" i="226"/>
  <c r="F86" i="226"/>
  <c r="AD5" i="226"/>
  <c r="E86" i="226"/>
  <c r="D86" i="226"/>
  <c r="AB5" i="226"/>
  <c r="C86" i="226"/>
  <c r="O85" i="226"/>
  <c r="N85" i="226"/>
  <c r="M85" i="226"/>
  <c r="L85" i="226"/>
  <c r="J85" i="226"/>
  <c r="AF4" i="226"/>
  <c r="G85" i="226"/>
  <c r="F85" i="226"/>
  <c r="AD4" i="226"/>
  <c r="E85" i="226"/>
  <c r="D85" i="226"/>
  <c r="AB4" i="226"/>
  <c r="C85" i="226"/>
  <c r="N84" i="226"/>
  <c r="F84" i="226"/>
  <c r="J82" i="226"/>
  <c r="S1" i="226"/>
  <c r="C82" i="226"/>
  <c r="A64" i="226"/>
  <c r="A49" i="226"/>
  <c r="AB34" i="226"/>
  <c r="AB33" i="226"/>
  <c r="AB32" i="226"/>
  <c r="AB31" i="226"/>
  <c r="A31" i="226"/>
  <c r="AB30" i="226"/>
  <c r="AB29" i="226"/>
  <c r="AB28" i="226"/>
  <c r="AB27" i="226"/>
  <c r="AB26" i="226"/>
  <c r="AB25" i="226"/>
  <c r="AB24" i="226"/>
  <c r="AB23" i="226"/>
  <c r="AB22" i="226"/>
  <c r="AB21" i="226"/>
  <c r="AB20" i="226"/>
  <c r="AB19" i="226"/>
  <c r="AB18" i="226"/>
  <c r="G18" i="226"/>
  <c r="A18" i="226"/>
  <c r="AB17" i="226"/>
  <c r="AB16" i="226"/>
  <c r="AB15" i="226"/>
  <c r="D15" i="226"/>
  <c r="O13" i="226"/>
  <c r="O12" i="226"/>
  <c r="O11" i="226"/>
  <c r="D10" i="226"/>
  <c r="D9" i="226"/>
  <c r="O8" i="226"/>
  <c r="D8" i="226"/>
  <c r="A7" i="226"/>
  <c r="A4" i="226"/>
  <c r="AB2" i="226"/>
  <c r="A2" i="226"/>
  <c r="Y1" i="226"/>
  <c r="AD128" i="225"/>
  <c r="O10" i="225"/>
  <c r="AB128" i="225"/>
  <c r="AD127" i="225"/>
  <c r="O9" i="225"/>
  <c r="AB127" i="225"/>
  <c r="AD125" i="225"/>
  <c r="AB125" i="225"/>
  <c r="AD124" i="225"/>
  <c r="AB124" i="225"/>
  <c r="AB122" i="225"/>
  <c r="AB121" i="225"/>
  <c r="AB120" i="225"/>
  <c r="AB118" i="225"/>
  <c r="AD111" i="225"/>
  <c r="AB111" i="225"/>
  <c r="AD110" i="225"/>
  <c r="D14" i="225"/>
  <c r="AB110" i="225"/>
  <c r="AD109" i="225"/>
  <c r="D13" i="225"/>
  <c r="AB109" i="225"/>
  <c r="AD108" i="225"/>
  <c r="D12" i="225"/>
  <c r="AB108" i="225"/>
  <c r="AD105" i="225"/>
  <c r="AB105" i="225"/>
  <c r="AD104" i="225"/>
  <c r="AB104" i="225"/>
  <c r="O90" i="225"/>
  <c r="N90" i="225"/>
  <c r="M90" i="225"/>
  <c r="L90" i="225"/>
  <c r="K90" i="225"/>
  <c r="AF9" i="225"/>
  <c r="G90" i="225"/>
  <c r="F90" i="225"/>
  <c r="AD9" i="225"/>
  <c r="E90" i="225"/>
  <c r="D90" i="225"/>
  <c r="AB9" i="225"/>
  <c r="C90" i="225"/>
  <c r="O89" i="225"/>
  <c r="N89" i="225"/>
  <c r="M89" i="225"/>
  <c r="L89" i="225"/>
  <c r="K89" i="225"/>
  <c r="AF8" i="225"/>
  <c r="G89" i="225"/>
  <c r="F89" i="225"/>
  <c r="AD8" i="225"/>
  <c r="E89" i="225"/>
  <c r="D89" i="225"/>
  <c r="AB8" i="225"/>
  <c r="C89" i="225"/>
  <c r="O88" i="225"/>
  <c r="N88" i="225"/>
  <c r="M88" i="225"/>
  <c r="L88" i="225"/>
  <c r="J88" i="225"/>
  <c r="AF7" i="225"/>
  <c r="G88" i="225"/>
  <c r="F88" i="225"/>
  <c r="AD7" i="225"/>
  <c r="E88" i="225"/>
  <c r="D88" i="225"/>
  <c r="AB7" i="225"/>
  <c r="C88" i="225"/>
  <c r="O87" i="225"/>
  <c r="N87" i="225"/>
  <c r="M87" i="225"/>
  <c r="L87" i="225"/>
  <c r="J87" i="225"/>
  <c r="AF6" i="225"/>
  <c r="G87" i="225"/>
  <c r="F87" i="225"/>
  <c r="AD6" i="225"/>
  <c r="E87" i="225"/>
  <c r="D87" i="225"/>
  <c r="AB6" i="225"/>
  <c r="C87" i="225"/>
  <c r="O86" i="225"/>
  <c r="N86" i="225"/>
  <c r="M86" i="225"/>
  <c r="L86" i="225"/>
  <c r="J86" i="225"/>
  <c r="AF5" i="225"/>
  <c r="G86" i="225"/>
  <c r="F86" i="225"/>
  <c r="AD5" i="225"/>
  <c r="E86" i="225"/>
  <c r="D86" i="225"/>
  <c r="AB5" i="225"/>
  <c r="C86" i="225"/>
  <c r="O85" i="225"/>
  <c r="N85" i="225"/>
  <c r="M85" i="225"/>
  <c r="L85" i="225"/>
  <c r="J85" i="225"/>
  <c r="AF4" i="225"/>
  <c r="G85" i="225"/>
  <c r="F85" i="225"/>
  <c r="AD4" i="225"/>
  <c r="E85" i="225"/>
  <c r="D85" i="225"/>
  <c r="AB4" i="225"/>
  <c r="C85" i="225"/>
  <c r="N84" i="225"/>
  <c r="F84" i="225"/>
  <c r="J82" i="225"/>
  <c r="S1" i="225"/>
  <c r="C82" i="225"/>
  <c r="A64" i="225"/>
  <c r="A49" i="225"/>
  <c r="AB34" i="225"/>
  <c r="AB33" i="225"/>
  <c r="AB32" i="225"/>
  <c r="AB31" i="225"/>
  <c r="A31" i="225"/>
  <c r="AB30" i="225"/>
  <c r="AB29" i="225"/>
  <c r="AB28" i="225"/>
  <c r="AB27" i="225"/>
  <c r="AB26" i="225"/>
  <c r="AB25" i="225"/>
  <c r="AB24" i="225"/>
  <c r="AB23" i="225"/>
  <c r="AB22" i="225"/>
  <c r="AB21" i="225"/>
  <c r="AB20" i="225"/>
  <c r="AB19" i="225"/>
  <c r="AB18" i="225"/>
  <c r="G18" i="225"/>
  <c r="A18" i="225"/>
  <c r="AB17" i="225"/>
  <c r="AB16" i="225"/>
  <c r="AB15" i="225"/>
  <c r="D15" i="225"/>
  <c r="O13" i="225"/>
  <c r="O12" i="225"/>
  <c r="O11" i="225"/>
  <c r="D10" i="225"/>
  <c r="D9" i="225"/>
  <c r="O8" i="225"/>
  <c r="D8" i="225"/>
  <c r="A7" i="225"/>
  <c r="A4" i="225"/>
  <c r="AB2" i="225"/>
  <c r="A2" i="225"/>
  <c r="Y1" i="225"/>
  <c r="AD128" i="224"/>
  <c r="AB128" i="224"/>
  <c r="AD127" i="224"/>
  <c r="AB127" i="224"/>
  <c r="AD125" i="224"/>
  <c r="AB125" i="224"/>
  <c r="AD124" i="224"/>
  <c r="AB124" i="224"/>
  <c r="AB122" i="224"/>
  <c r="AB121" i="224"/>
  <c r="AB120" i="224"/>
  <c r="AB118" i="224"/>
  <c r="AD111" i="224"/>
  <c r="AB111" i="224"/>
  <c r="AD110" i="224"/>
  <c r="AB110" i="224"/>
  <c r="AD109" i="224"/>
  <c r="AB109" i="224"/>
  <c r="AD108" i="224"/>
  <c r="AB108" i="224"/>
  <c r="AD105" i="224"/>
  <c r="AB105" i="224"/>
  <c r="AD104" i="224"/>
  <c r="AB104" i="224"/>
  <c r="O90" i="224"/>
  <c r="N90" i="224"/>
  <c r="M90" i="224"/>
  <c r="L90" i="224"/>
  <c r="K90" i="224"/>
  <c r="AF9" i="224"/>
  <c r="G90" i="224"/>
  <c r="F90" i="224"/>
  <c r="AD9" i="224"/>
  <c r="E90" i="224"/>
  <c r="D90" i="224"/>
  <c r="AB9" i="224"/>
  <c r="C90" i="224"/>
  <c r="O89" i="224"/>
  <c r="N89" i="224"/>
  <c r="M89" i="224"/>
  <c r="L89" i="224"/>
  <c r="K89" i="224"/>
  <c r="AF8" i="224"/>
  <c r="G89" i="224"/>
  <c r="F89" i="224"/>
  <c r="AD8" i="224"/>
  <c r="E89" i="224"/>
  <c r="D89" i="224"/>
  <c r="AB8" i="224"/>
  <c r="C89" i="224"/>
  <c r="O88" i="224"/>
  <c r="N88" i="224"/>
  <c r="M88" i="224"/>
  <c r="L88" i="224"/>
  <c r="J88" i="224"/>
  <c r="AF7" i="224"/>
  <c r="G88" i="224"/>
  <c r="F88" i="224"/>
  <c r="AD7" i="224"/>
  <c r="E88" i="224"/>
  <c r="D88" i="224"/>
  <c r="AB7" i="224"/>
  <c r="C88" i="224"/>
  <c r="O87" i="224"/>
  <c r="N87" i="224"/>
  <c r="M87" i="224"/>
  <c r="L87" i="224"/>
  <c r="J87" i="224"/>
  <c r="AF6" i="224"/>
  <c r="G87" i="224"/>
  <c r="F87" i="224"/>
  <c r="AD6" i="224"/>
  <c r="E87" i="224"/>
  <c r="D87" i="224"/>
  <c r="AB6" i="224"/>
  <c r="C87" i="224"/>
  <c r="O86" i="224"/>
  <c r="N86" i="224"/>
  <c r="M86" i="224"/>
  <c r="L86" i="224"/>
  <c r="J86" i="224"/>
  <c r="AF5" i="224"/>
  <c r="G86" i="224"/>
  <c r="F86" i="224"/>
  <c r="AD5" i="224"/>
  <c r="E86" i="224"/>
  <c r="D86" i="224"/>
  <c r="AB5" i="224"/>
  <c r="C86" i="224"/>
  <c r="O85" i="224"/>
  <c r="N85" i="224"/>
  <c r="M85" i="224"/>
  <c r="L85" i="224"/>
  <c r="J85" i="224"/>
  <c r="AF4" i="224"/>
  <c r="G85" i="224"/>
  <c r="F85" i="224"/>
  <c r="AD4" i="224"/>
  <c r="E85" i="224"/>
  <c r="D85" i="224"/>
  <c r="AB4" i="224"/>
  <c r="C85" i="224"/>
  <c r="N84" i="224"/>
  <c r="F84" i="224"/>
  <c r="J82" i="224"/>
  <c r="S1" i="224"/>
  <c r="C82" i="224"/>
  <c r="A64" i="224"/>
  <c r="AB34" i="224"/>
  <c r="AB33" i="224"/>
  <c r="AB32" i="224"/>
  <c r="AB31" i="224"/>
  <c r="A31" i="224"/>
  <c r="AB30" i="224"/>
  <c r="AB29" i="224"/>
  <c r="AB28" i="224"/>
  <c r="AB27" i="224"/>
  <c r="AB26" i="224"/>
  <c r="AB25" i="224"/>
  <c r="AB24" i="224"/>
  <c r="AB23" i="224"/>
  <c r="AB22" i="224"/>
  <c r="AB21" i="224"/>
  <c r="AB20" i="224"/>
  <c r="AB19" i="224"/>
  <c r="AB18" i="224"/>
  <c r="G18" i="224"/>
  <c r="AB17" i="224"/>
  <c r="AB16" i="224"/>
  <c r="AB15" i="224"/>
  <c r="D15" i="224"/>
  <c r="D14" i="224"/>
  <c r="O13" i="224"/>
  <c r="D13" i="224"/>
  <c r="O12" i="224"/>
  <c r="D12" i="224"/>
  <c r="O11" i="224"/>
  <c r="O10" i="224"/>
  <c r="D10" i="224"/>
  <c r="O9" i="224"/>
  <c r="D9" i="224"/>
  <c r="O8" i="224"/>
  <c r="D8" i="224"/>
  <c r="A7" i="224"/>
  <c r="A4" i="224"/>
  <c r="AB2" i="224"/>
  <c r="A2" i="224"/>
  <c r="Y1" i="224"/>
  <c r="AD128" i="223"/>
  <c r="AB128" i="223"/>
  <c r="AD127" i="223"/>
  <c r="AB127" i="223"/>
  <c r="AD125" i="223"/>
  <c r="AB125" i="223"/>
  <c r="AD124" i="223"/>
  <c r="AB124" i="223"/>
  <c r="AB122" i="223"/>
  <c r="AB121" i="223"/>
  <c r="AB120" i="223"/>
  <c r="AB118" i="223"/>
  <c r="AD111" i="223"/>
  <c r="AB111" i="223"/>
  <c r="AD110" i="223"/>
  <c r="AB110" i="223"/>
  <c r="AD109" i="223"/>
  <c r="AB109" i="223"/>
  <c r="AD108" i="223"/>
  <c r="AB108" i="223"/>
  <c r="AD105" i="223"/>
  <c r="AB105" i="223"/>
  <c r="AD104" i="223"/>
  <c r="AB104" i="223"/>
  <c r="O90" i="223"/>
  <c r="N90" i="223"/>
  <c r="M90" i="223"/>
  <c r="L90" i="223"/>
  <c r="K90" i="223"/>
  <c r="G90" i="223"/>
  <c r="F90" i="223"/>
  <c r="AD9" i="223"/>
  <c r="E90" i="223"/>
  <c r="D90" i="223"/>
  <c r="AB9" i="223"/>
  <c r="C90" i="223"/>
  <c r="O89" i="223"/>
  <c r="N89" i="223"/>
  <c r="M89" i="223"/>
  <c r="L89" i="223"/>
  <c r="K89" i="223"/>
  <c r="G89" i="223"/>
  <c r="F89" i="223"/>
  <c r="AD8" i="223"/>
  <c r="E89" i="223"/>
  <c r="D89" i="223"/>
  <c r="AB8" i="223"/>
  <c r="C89" i="223"/>
  <c r="O88" i="223"/>
  <c r="N88" i="223"/>
  <c r="M88" i="223"/>
  <c r="L88" i="223"/>
  <c r="J88" i="223"/>
  <c r="G88" i="223"/>
  <c r="F88" i="223"/>
  <c r="AD7" i="223"/>
  <c r="E88" i="223"/>
  <c r="D88" i="223"/>
  <c r="AB7" i="223"/>
  <c r="C88" i="223"/>
  <c r="O87" i="223"/>
  <c r="N87" i="223"/>
  <c r="M87" i="223"/>
  <c r="L87" i="223"/>
  <c r="J87" i="223"/>
  <c r="G87" i="223"/>
  <c r="F87" i="223"/>
  <c r="AD6" i="223"/>
  <c r="E87" i="223"/>
  <c r="D87" i="223"/>
  <c r="AB6" i="223"/>
  <c r="C87" i="223"/>
  <c r="O86" i="223"/>
  <c r="N86" i="223"/>
  <c r="M86" i="223"/>
  <c r="L86" i="223"/>
  <c r="J86" i="223"/>
  <c r="G86" i="223"/>
  <c r="F86" i="223"/>
  <c r="AD5" i="223"/>
  <c r="E86" i="223"/>
  <c r="D86" i="223"/>
  <c r="AB5" i="223"/>
  <c r="C86" i="223"/>
  <c r="O85" i="223"/>
  <c r="N85" i="223"/>
  <c r="M85" i="223"/>
  <c r="L85" i="223"/>
  <c r="J85" i="223"/>
  <c r="G85" i="223"/>
  <c r="F85" i="223"/>
  <c r="AD4" i="223"/>
  <c r="E85" i="223"/>
  <c r="D85" i="223"/>
  <c r="AB4" i="223"/>
  <c r="C85" i="223"/>
  <c r="N84" i="223"/>
  <c r="F84" i="223"/>
  <c r="J82" i="223"/>
  <c r="S1" i="223"/>
  <c r="C82" i="223"/>
  <c r="A64" i="223"/>
  <c r="AB34" i="223"/>
  <c r="AB33" i="223"/>
  <c r="AB32" i="223"/>
  <c r="AB31" i="223"/>
  <c r="A31" i="223"/>
  <c r="AB30" i="223"/>
  <c r="AB29" i="223"/>
  <c r="AB28" i="223"/>
  <c r="AB27" i="223"/>
  <c r="AB26" i="223"/>
  <c r="AB25" i="223"/>
  <c r="AB24" i="223"/>
  <c r="AB23" i="223"/>
  <c r="AB22" i="223"/>
  <c r="AB21" i="223"/>
  <c r="AB20" i="223"/>
  <c r="AB19" i="223"/>
  <c r="AB18" i="223"/>
  <c r="G18" i="223"/>
  <c r="AB17" i="223"/>
  <c r="AB16" i="223"/>
  <c r="AB15" i="223"/>
  <c r="D15" i="223"/>
  <c r="D14" i="223"/>
  <c r="O13" i="223"/>
  <c r="D13" i="223"/>
  <c r="O12" i="223"/>
  <c r="D12" i="223"/>
  <c r="O11" i="223"/>
  <c r="O10" i="223"/>
  <c r="D10" i="223"/>
  <c r="O9" i="223"/>
  <c r="D9" i="223"/>
  <c r="O8" i="223"/>
  <c r="D8" i="223"/>
  <c r="A7" i="223"/>
  <c r="A4" i="223"/>
  <c r="AB2" i="223"/>
  <c r="A2" i="223"/>
  <c r="Y1" i="223"/>
  <c r="AD128" i="222"/>
  <c r="AB128" i="222"/>
  <c r="AD127" i="222"/>
  <c r="AB127" i="222"/>
  <c r="AD125" i="222"/>
  <c r="AB125" i="222"/>
  <c r="AD124" i="222"/>
  <c r="AB124" i="222"/>
  <c r="AB122" i="222"/>
  <c r="AB121" i="222"/>
  <c r="AB120" i="222"/>
  <c r="AB118" i="222"/>
  <c r="AD111" i="222"/>
  <c r="AB111" i="222"/>
  <c r="AD110" i="222"/>
  <c r="AB110" i="222"/>
  <c r="AD109" i="222"/>
  <c r="AB109" i="222"/>
  <c r="AD108" i="222"/>
  <c r="AB108" i="222"/>
  <c r="AD105" i="222"/>
  <c r="AB105" i="222"/>
  <c r="AD104" i="222"/>
  <c r="AB104" i="222"/>
  <c r="O90" i="222"/>
  <c r="N90" i="222"/>
  <c r="M90" i="222"/>
  <c r="L90" i="222"/>
  <c r="K90" i="222"/>
  <c r="AF9" i="222"/>
  <c r="G90" i="222"/>
  <c r="F90" i="222"/>
  <c r="AD9" i="222"/>
  <c r="E90" i="222"/>
  <c r="D90" i="222"/>
  <c r="AB9" i="222"/>
  <c r="C90" i="222"/>
  <c r="O89" i="222"/>
  <c r="N89" i="222"/>
  <c r="M89" i="222"/>
  <c r="L89" i="222"/>
  <c r="K89" i="222"/>
  <c r="AF8" i="222"/>
  <c r="G89" i="222"/>
  <c r="F89" i="222"/>
  <c r="AD8" i="222"/>
  <c r="E89" i="222"/>
  <c r="D89" i="222"/>
  <c r="AB8" i="222"/>
  <c r="C89" i="222"/>
  <c r="O88" i="222"/>
  <c r="N88" i="222"/>
  <c r="M88" i="222"/>
  <c r="L88" i="222"/>
  <c r="J88" i="222"/>
  <c r="AF7" i="222"/>
  <c r="G88" i="222"/>
  <c r="F88" i="222"/>
  <c r="AD7" i="222"/>
  <c r="E88" i="222"/>
  <c r="D88" i="222"/>
  <c r="AB7" i="222"/>
  <c r="C88" i="222"/>
  <c r="O87" i="222"/>
  <c r="N87" i="222"/>
  <c r="M87" i="222"/>
  <c r="L87" i="222"/>
  <c r="J87" i="222"/>
  <c r="AF6" i="222"/>
  <c r="G87" i="222"/>
  <c r="F87" i="222"/>
  <c r="AD6" i="222"/>
  <c r="E87" i="222"/>
  <c r="D87" i="222"/>
  <c r="AB6" i="222"/>
  <c r="C87" i="222"/>
  <c r="O86" i="222"/>
  <c r="N86" i="222"/>
  <c r="M86" i="222"/>
  <c r="L86" i="222"/>
  <c r="J86" i="222"/>
  <c r="AF5" i="222"/>
  <c r="G86" i="222"/>
  <c r="F86" i="222"/>
  <c r="AD5" i="222"/>
  <c r="E86" i="222"/>
  <c r="D86" i="222"/>
  <c r="AB5" i="222"/>
  <c r="C86" i="222"/>
  <c r="O85" i="222"/>
  <c r="N85" i="222"/>
  <c r="M85" i="222"/>
  <c r="L85" i="222"/>
  <c r="J85" i="222"/>
  <c r="AF4" i="222"/>
  <c r="G85" i="222"/>
  <c r="F85" i="222"/>
  <c r="AD4" i="222"/>
  <c r="E85" i="222"/>
  <c r="D85" i="222"/>
  <c r="AB4" i="222"/>
  <c r="C85" i="222"/>
  <c r="N84" i="222"/>
  <c r="F84" i="222"/>
  <c r="J82" i="222"/>
  <c r="S1" i="222"/>
  <c r="C82" i="222"/>
  <c r="A64" i="222"/>
  <c r="AB34" i="222"/>
  <c r="AB33" i="222"/>
  <c r="AB32" i="222"/>
  <c r="AB31" i="222"/>
  <c r="A31" i="222"/>
  <c r="AB30" i="222"/>
  <c r="AB29" i="222"/>
  <c r="AB28" i="222"/>
  <c r="AB27" i="222"/>
  <c r="AB26" i="222"/>
  <c r="AB25" i="222"/>
  <c r="AB24" i="222"/>
  <c r="AB23" i="222"/>
  <c r="AB22" i="222"/>
  <c r="AB21" i="222"/>
  <c r="AB20" i="222"/>
  <c r="AB19" i="222"/>
  <c r="AB18" i="222"/>
  <c r="G18" i="222"/>
  <c r="AB17" i="222"/>
  <c r="AB16" i="222"/>
  <c r="AB15" i="222"/>
  <c r="D15" i="222"/>
  <c r="D14" i="222"/>
  <c r="O13" i="222"/>
  <c r="D13" i="222"/>
  <c r="O12" i="222"/>
  <c r="D12" i="222"/>
  <c r="O11" i="222"/>
  <c r="O10" i="222"/>
  <c r="D10" i="222"/>
  <c r="O9" i="222"/>
  <c r="D9" i="222"/>
  <c r="O8" i="222"/>
  <c r="D8" i="222"/>
  <c r="A7" i="222"/>
  <c r="A4" i="222"/>
  <c r="AB2" i="222"/>
  <c r="A2" i="222"/>
  <c r="Y1" i="222"/>
  <c r="AD128" i="221"/>
  <c r="AB128" i="221"/>
  <c r="AD127" i="221"/>
  <c r="AB127" i="221"/>
  <c r="AD125" i="221"/>
  <c r="AB125" i="221"/>
  <c r="AD124" i="221"/>
  <c r="AB124" i="221"/>
  <c r="AB122" i="221"/>
  <c r="AB121" i="221"/>
  <c r="AB120" i="221"/>
  <c r="AB118" i="221"/>
  <c r="AD111" i="221"/>
  <c r="AB111" i="221"/>
  <c r="AD110" i="221"/>
  <c r="AB110" i="221"/>
  <c r="AD109" i="221"/>
  <c r="AB109" i="221"/>
  <c r="AD108" i="221"/>
  <c r="AB108" i="221"/>
  <c r="AD105" i="221"/>
  <c r="AB105" i="221"/>
  <c r="AD104" i="221"/>
  <c r="AB104" i="221"/>
  <c r="O90" i="221"/>
  <c r="N90" i="221"/>
  <c r="M90" i="221"/>
  <c r="L90" i="221"/>
  <c r="K90" i="221"/>
  <c r="AF9" i="221"/>
  <c r="G90" i="221"/>
  <c r="F90" i="221"/>
  <c r="AD9" i="221"/>
  <c r="E90" i="221"/>
  <c r="D90" i="221"/>
  <c r="AB9" i="221"/>
  <c r="C90" i="221"/>
  <c r="O89" i="221"/>
  <c r="N89" i="221"/>
  <c r="M89" i="221"/>
  <c r="L89" i="221"/>
  <c r="K89" i="221"/>
  <c r="AF8" i="221"/>
  <c r="G89" i="221"/>
  <c r="F89" i="221"/>
  <c r="AD8" i="221"/>
  <c r="E89" i="221"/>
  <c r="D89" i="221"/>
  <c r="AB8" i="221"/>
  <c r="C89" i="221"/>
  <c r="O88" i="221"/>
  <c r="N88" i="221"/>
  <c r="M88" i="221"/>
  <c r="L88" i="221"/>
  <c r="J88" i="221"/>
  <c r="AF7" i="221"/>
  <c r="G88" i="221"/>
  <c r="F88" i="221"/>
  <c r="AD7" i="221"/>
  <c r="E88" i="221"/>
  <c r="D88" i="221"/>
  <c r="AB7" i="221"/>
  <c r="C88" i="221"/>
  <c r="O87" i="221"/>
  <c r="N87" i="221"/>
  <c r="M87" i="221"/>
  <c r="L87" i="221"/>
  <c r="J87" i="221"/>
  <c r="AF6" i="221"/>
  <c r="G87" i="221"/>
  <c r="F87" i="221"/>
  <c r="AD6" i="221"/>
  <c r="E87" i="221"/>
  <c r="D87" i="221"/>
  <c r="AB6" i="221"/>
  <c r="C87" i="221"/>
  <c r="O86" i="221"/>
  <c r="N86" i="221"/>
  <c r="M86" i="221"/>
  <c r="L86" i="221"/>
  <c r="J86" i="221"/>
  <c r="AF5" i="221"/>
  <c r="G86" i="221"/>
  <c r="F86" i="221"/>
  <c r="AD5" i="221"/>
  <c r="E86" i="221"/>
  <c r="D86" i="221"/>
  <c r="AB5" i="221"/>
  <c r="C86" i="221"/>
  <c r="O85" i="221"/>
  <c r="N85" i="221"/>
  <c r="M85" i="221"/>
  <c r="L85" i="221"/>
  <c r="J85" i="221"/>
  <c r="AF4" i="221"/>
  <c r="G85" i="221"/>
  <c r="F85" i="221"/>
  <c r="AD4" i="221"/>
  <c r="E85" i="221"/>
  <c r="D85" i="221"/>
  <c r="AB4" i="221"/>
  <c r="C85" i="221"/>
  <c r="N84" i="221"/>
  <c r="F84" i="221"/>
  <c r="J82" i="221"/>
  <c r="S1" i="221"/>
  <c r="C82" i="221"/>
  <c r="A64" i="221"/>
  <c r="AB34" i="221"/>
  <c r="AB33" i="221"/>
  <c r="AB32" i="221"/>
  <c r="AB31" i="221"/>
  <c r="A31" i="221"/>
  <c r="AB30" i="221"/>
  <c r="AB29" i="221"/>
  <c r="AB28" i="221"/>
  <c r="AB27" i="221"/>
  <c r="AB26" i="221"/>
  <c r="AB25" i="221"/>
  <c r="AB24" i="221"/>
  <c r="AB23" i="221"/>
  <c r="AB22" i="221"/>
  <c r="AB21" i="221"/>
  <c r="AB20" i="221"/>
  <c r="AB19" i="221"/>
  <c r="AB18" i="221"/>
  <c r="G18" i="221"/>
  <c r="AB17" i="221"/>
  <c r="AB16" i="221"/>
  <c r="AB15" i="221"/>
  <c r="D15" i="221"/>
  <c r="D14" i="221"/>
  <c r="O13" i="221"/>
  <c r="D13" i="221"/>
  <c r="O12" i="221"/>
  <c r="D12" i="221"/>
  <c r="O11" i="221"/>
  <c r="O10" i="221"/>
  <c r="D10" i="221"/>
  <c r="O9" i="221"/>
  <c r="D9" i="221"/>
  <c r="O8" i="221"/>
  <c r="D8" i="221"/>
  <c r="A7" i="221"/>
  <c r="A4" i="221"/>
  <c r="AB2" i="221"/>
  <c r="A2" i="221"/>
  <c r="Y1" i="221"/>
  <c r="AD128" i="220"/>
  <c r="AB128" i="220"/>
  <c r="AD127" i="220"/>
  <c r="AB127" i="220"/>
  <c r="AD125" i="220"/>
  <c r="AB125" i="220"/>
  <c r="AD124" i="220"/>
  <c r="AB124" i="220"/>
  <c r="AB122" i="220"/>
  <c r="AB121" i="220"/>
  <c r="AB120" i="220"/>
  <c r="AB118" i="220"/>
  <c r="AD111" i="220"/>
  <c r="AB111" i="220"/>
  <c r="AD110" i="220"/>
  <c r="AB110" i="220"/>
  <c r="AD109" i="220"/>
  <c r="AB109" i="220"/>
  <c r="AD108" i="220"/>
  <c r="AB108" i="220"/>
  <c r="AD105" i="220"/>
  <c r="AB105" i="220"/>
  <c r="AD104" i="220"/>
  <c r="AB104" i="220"/>
  <c r="O90" i="220"/>
  <c r="N90" i="220"/>
  <c r="M90" i="220"/>
  <c r="L90" i="220"/>
  <c r="K90" i="220"/>
  <c r="AF9" i="220"/>
  <c r="G90" i="220"/>
  <c r="F90" i="220"/>
  <c r="AD9" i="220"/>
  <c r="E90" i="220"/>
  <c r="D90" i="220"/>
  <c r="AB9" i="220"/>
  <c r="C90" i="220"/>
  <c r="O89" i="220"/>
  <c r="N89" i="220"/>
  <c r="M89" i="220"/>
  <c r="L89" i="220"/>
  <c r="K89" i="220"/>
  <c r="AF8" i="220"/>
  <c r="G89" i="220"/>
  <c r="F89" i="220"/>
  <c r="AD8" i="220"/>
  <c r="E89" i="220"/>
  <c r="D89" i="220"/>
  <c r="AB8" i="220"/>
  <c r="C89" i="220"/>
  <c r="O88" i="220"/>
  <c r="N88" i="220"/>
  <c r="M88" i="220"/>
  <c r="L88" i="220"/>
  <c r="J88" i="220"/>
  <c r="AF7" i="220"/>
  <c r="G88" i="220"/>
  <c r="F88" i="220"/>
  <c r="AD7" i="220"/>
  <c r="E88" i="220"/>
  <c r="D88" i="220"/>
  <c r="AB7" i="220"/>
  <c r="C88" i="220"/>
  <c r="O87" i="220"/>
  <c r="N87" i="220"/>
  <c r="M87" i="220"/>
  <c r="L87" i="220"/>
  <c r="J87" i="220"/>
  <c r="AF6" i="220"/>
  <c r="G87" i="220"/>
  <c r="F87" i="220"/>
  <c r="AD6" i="220"/>
  <c r="E87" i="220"/>
  <c r="D87" i="220"/>
  <c r="AB6" i="220"/>
  <c r="C87" i="220"/>
  <c r="O86" i="220"/>
  <c r="N86" i="220"/>
  <c r="M86" i="220"/>
  <c r="L86" i="220"/>
  <c r="J86" i="220"/>
  <c r="AF5" i="220"/>
  <c r="G86" i="220"/>
  <c r="F86" i="220"/>
  <c r="AD5" i="220"/>
  <c r="E86" i="220"/>
  <c r="D86" i="220"/>
  <c r="AB5" i="220"/>
  <c r="C86" i="220"/>
  <c r="O85" i="220"/>
  <c r="N85" i="220"/>
  <c r="M85" i="220"/>
  <c r="L85" i="220"/>
  <c r="J85" i="220"/>
  <c r="AF4" i="220"/>
  <c r="G85" i="220"/>
  <c r="F85" i="220"/>
  <c r="AD4" i="220"/>
  <c r="E85" i="220"/>
  <c r="D85" i="220"/>
  <c r="AB4" i="220"/>
  <c r="C85" i="220"/>
  <c r="N84" i="220"/>
  <c r="F84" i="220"/>
  <c r="J82" i="220"/>
  <c r="S1" i="220"/>
  <c r="C82" i="220"/>
  <c r="A64" i="220"/>
  <c r="AB34" i="220"/>
  <c r="AB33" i="220"/>
  <c r="AB32" i="220"/>
  <c r="AB31" i="220"/>
  <c r="A31" i="220"/>
  <c r="AB30" i="220"/>
  <c r="AB29" i="220"/>
  <c r="AB28" i="220"/>
  <c r="AB27" i="220"/>
  <c r="AB26" i="220"/>
  <c r="AB25" i="220"/>
  <c r="AB24" i="220"/>
  <c r="AB23" i="220"/>
  <c r="AB22" i="220"/>
  <c r="AB21" i="220"/>
  <c r="AB20" i="220"/>
  <c r="AB19" i="220"/>
  <c r="AB18" i="220"/>
  <c r="G18" i="220"/>
  <c r="AB17" i="220"/>
  <c r="AB16" i="220"/>
  <c r="AB15" i="220"/>
  <c r="D15" i="220"/>
  <c r="D14" i="220"/>
  <c r="O13" i="220"/>
  <c r="D13" i="220"/>
  <c r="O12" i="220"/>
  <c r="D12" i="220"/>
  <c r="O11" i="220"/>
  <c r="O10" i="220"/>
  <c r="D10" i="220"/>
  <c r="O9" i="220"/>
  <c r="D9" i="220"/>
  <c r="O8" i="220"/>
  <c r="D8" i="220"/>
  <c r="A7" i="220"/>
  <c r="A4" i="220"/>
  <c r="AB2" i="220"/>
  <c r="A2" i="220"/>
  <c r="Y1" i="220"/>
  <c r="AD128" i="219"/>
  <c r="AB128" i="219"/>
  <c r="AD127" i="219"/>
  <c r="AB127" i="219"/>
  <c r="AD125" i="219"/>
  <c r="AB125" i="219"/>
  <c r="AD124" i="219"/>
  <c r="AB124" i="219"/>
  <c r="AB122" i="219"/>
  <c r="AB121" i="219"/>
  <c r="AB120" i="219"/>
  <c r="AB118" i="219"/>
  <c r="AD111" i="219"/>
  <c r="AB111" i="219"/>
  <c r="AD110" i="219"/>
  <c r="AB110" i="219"/>
  <c r="AD109" i="219"/>
  <c r="AB109" i="219"/>
  <c r="AD108" i="219"/>
  <c r="AB108" i="219"/>
  <c r="AD105" i="219"/>
  <c r="AB105" i="219"/>
  <c r="AD104" i="219"/>
  <c r="AB104" i="219"/>
  <c r="O90" i="219"/>
  <c r="N90" i="219"/>
  <c r="M90" i="219"/>
  <c r="L90" i="219"/>
  <c r="K90" i="219"/>
  <c r="AF9" i="219"/>
  <c r="G90" i="219"/>
  <c r="F90" i="219"/>
  <c r="AD9" i="219"/>
  <c r="E90" i="219"/>
  <c r="D90" i="219"/>
  <c r="AB9" i="219"/>
  <c r="C90" i="219"/>
  <c r="O89" i="219"/>
  <c r="N89" i="219"/>
  <c r="M89" i="219"/>
  <c r="L89" i="219"/>
  <c r="K89" i="219"/>
  <c r="AF8" i="219"/>
  <c r="G89" i="219"/>
  <c r="F89" i="219"/>
  <c r="AD8" i="219"/>
  <c r="E89" i="219"/>
  <c r="D89" i="219"/>
  <c r="AB8" i="219"/>
  <c r="C89" i="219"/>
  <c r="O88" i="219"/>
  <c r="N88" i="219"/>
  <c r="M88" i="219"/>
  <c r="L88" i="219"/>
  <c r="J88" i="219"/>
  <c r="AF7" i="219"/>
  <c r="G88" i="219"/>
  <c r="F88" i="219"/>
  <c r="AD7" i="219"/>
  <c r="E88" i="219"/>
  <c r="D88" i="219"/>
  <c r="AB7" i="219"/>
  <c r="C88" i="219"/>
  <c r="O87" i="219"/>
  <c r="N87" i="219"/>
  <c r="M87" i="219"/>
  <c r="L87" i="219"/>
  <c r="J87" i="219"/>
  <c r="AF6" i="219"/>
  <c r="G87" i="219"/>
  <c r="F87" i="219"/>
  <c r="AD6" i="219"/>
  <c r="E87" i="219"/>
  <c r="D87" i="219"/>
  <c r="AB6" i="219"/>
  <c r="C87" i="219"/>
  <c r="O86" i="219"/>
  <c r="N86" i="219"/>
  <c r="M86" i="219"/>
  <c r="L86" i="219"/>
  <c r="J86" i="219"/>
  <c r="AF5" i="219"/>
  <c r="G86" i="219"/>
  <c r="F86" i="219"/>
  <c r="AD5" i="219"/>
  <c r="E86" i="219"/>
  <c r="D86" i="219"/>
  <c r="AB5" i="219"/>
  <c r="C86" i="219"/>
  <c r="O85" i="219"/>
  <c r="N85" i="219"/>
  <c r="M85" i="219"/>
  <c r="L85" i="219"/>
  <c r="J85" i="219"/>
  <c r="AF4" i="219"/>
  <c r="G85" i="219"/>
  <c r="F85" i="219"/>
  <c r="AD4" i="219"/>
  <c r="E85" i="219"/>
  <c r="D85" i="219"/>
  <c r="AB4" i="219"/>
  <c r="C85" i="219"/>
  <c r="N84" i="219"/>
  <c r="F84" i="219"/>
  <c r="J82" i="219"/>
  <c r="S1" i="219"/>
  <c r="C82" i="219"/>
  <c r="A64" i="219"/>
  <c r="AB34" i="219"/>
  <c r="AB33" i="219"/>
  <c r="AB32" i="219"/>
  <c r="AB31" i="219"/>
  <c r="A31" i="219"/>
  <c r="AB30" i="219"/>
  <c r="AB29" i="219"/>
  <c r="AB28" i="219"/>
  <c r="AB27" i="219"/>
  <c r="AB26" i="219"/>
  <c r="AB25" i="219"/>
  <c r="AB24" i="219"/>
  <c r="AB23" i="219"/>
  <c r="AB22" i="219"/>
  <c r="AB21" i="219"/>
  <c r="AB20" i="219"/>
  <c r="AB19" i="219"/>
  <c r="AB18" i="219"/>
  <c r="G18" i="219"/>
  <c r="AB17" i="219"/>
  <c r="AB16" i="219"/>
  <c r="AB15" i="219"/>
  <c r="D15" i="219"/>
  <c r="D14" i="219"/>
  <c r="O13" i="219"/>
  <c r="D13" i="219"/>
  <c r="O12" i="219"/>
  <c r="D12" i="219"/>
  <c r="O11" i="219"/>
  <c r="O10" i="219"/>
  <c r="D10" i="219"/>
  <c r="O9" i="219"/>
  <c r="D9" i="219"/>
  <c r="O8" i="219"/>
  <c r="D8" i="219"/>
  <c r="A7" i="219"/>
  <c r="A4" i="219"/>
  <c r="AB2" i="219"/>
  <c r="A2" i="219"/>
  <c r="Y1" i="219"/>
  <c r="AD128" i="218"/>
  <c r="AB128" i="218"/>
  <c r="AD127" i="218"/>
  <c r="AB127" i="218"/>
  <c r="AD125" i="218"/>
  <c r="AB125" i="218"/>
  <c r="AD124" i="218"/>
  <c r="AB124" i="218"/>
  <c r="AB122" i="218"/>
  <c r="AB121" i="218"/>
  <c r="AB120" i="218"/>
  <c r="AB118" i="218"/>
  <c r="AD111" i="218"/>
  <c r="AB111" i="218"/>
  <c r="AD110" i="218"/>
  <c r="AB110" i="218"/>
  <c r="AD109" i="218"/>
  <c r="AB109" i="218"/>
  <c r="AD108" i="218"/>
  <c r="AB108" i="218"/>
  <c r="AD105" i="218"/>
  <c r="AB105" i="218"/>
  <c r="AD104" i="218"/>
  <c r="AB104" i="218"/>
  <c r="O90" i="218"/>
  <c r="N90" i="218"/>
  <c r="M90" i="218"/>
  <c r="L90" i="218"/>
  <c r="K90" i="218"/>
  <c r="AF9" i="218"/>
  <c r="G90" i="218"/>
  <c r="F90" i="218"/>
  <c r="AD9" i="218"/>
  <c r="E90" i="218"/>
  <c r="D90" i="218"/>
  <c r="AB9" i="218"/>
  <c r="C90" i="218"/>
  <c r="O89" i="218"/>
  <c r="N89" i="218"/>
  <c r="M89" i="218"/>
  <c r="L89" i="218"/>
  <c r="K89" i="218"/>
  <c r="AF8" i="218"/>
  <c r="G89" i="218"/>
  <c r="F89" i="218"/>
  <c r="AD8" i="218"/>
  <c r="E89" i="218"/>
  <c r="D89" i="218"/>
  <c r="AB8" i="218"/>
  <c r="C89" i="218"/>
  <c r="O88" i="218"/>
  <c r="N88" i="218"/>
  <c r="M88" i="218"/>
  <c r="L88" i="218"/>
  <c r="J88" i="218"/>
  <c r="AF7" i="218"/>
  <c r="G88" i="218"/>
  <c r="F88" i="218"/>
  <c r="AD7" i="218"/>
  <c r="E88" i="218"/>
  <c r="D88" i="218"/>
  <c r="AB7" i="218"/>
  <c r="C88" i="218"/>
  <c r="O87" i="218"/>
  <c r="N87" i="218"/>
  <c r="M87" i="218"/>
  <c r="L87" i="218"/>
  <c r="J87" i="218"/>
  <c r="AF6" i="218"/>
  <c r="G87" i="218"/>
  <c r="F87" i="218"/>
  <c r="AD6" i="218"/>
  <c r="E87" i="218"/>
  <c r="D87" i="218"/>
  <c r="AB6" i="218"/>
  <c r="C87" i="218"/>
  <c r="O86" i="218"/>
  <c r="N86" i="218"/>
  <c r="M86" i="218"/>
  <c r="L86" i="218"/>
  <c r="J86" i="218"/>
  <c r="AF5" i="218"/>
  <c r="G86" i="218"/>
  <c r="F86" i="218"/>
  <c r="AD5" i="218"/>
  <c r="E86" i="218"/>
  <c r="D86" i="218"/>
  <c r="AB5" i="218"/>
  <c r="C86" i="218"/>
  <c r="O85" i="218"/>
  <c r="N85" i="218"/>
  <c r="M85" i="218"/>
  <c r="L85" i="218"/>
  <c r="J85" i="218"/>
  <c r="AF4" i="218"/>
  <c r="G85" i="218"/>
  <c r="F85" i="218"/>
  <c r="AD4" i="218"/>
  <c r="E85" i="218"/>
  <c r="D85" i="218"/>
  <c r="AB4" i="218"/>
  <c r="C85" i="218"/>
  <c r="N84" i="218"/>
  <c r="F84" i="218"/>
  <c r="J82" i="218"/>
  <c r="S1" i="218"/>
  <c r="C82" i="218"/>
  <c r="A64" i="218"/>
  <c r="AB34" i="218"/>
  <c r="AB33" i="218"/>
  <c r="AB32" i="218"/>
  <c r="AB31" i="218"/>
  <c r="A31" i="218"/>
  <c r="AB30" i="218"/>
  <c r="AB29" i="218"/>
  <c r="AB28" i="218"/>
  <c r="AB27" i="218"/>
  <c r="AB26" i="218"/>
  <c r="AB25" i="218"/>
  <c r="AB24" i="218"/>
  <c r="AB23" i="218"/>
  <c r="AB22" i="218"/>
  <c r="AB21" i="218"/>
  <c r="AB20" i="218"/>
  <c r="AB19" i="218"/>
  <c r="AB18" i="218"/>
  <c r="G18" i="218"/>
  <c r="AB17" i="218"/>
  <c r="AB16" i="218"/>
  <c r="AB15" i="218"/>
  <c r="D15" i="218"/>
  <c r="D14" i="218"/>
  <c r="O13" i="218"/>
  <c r="D13" i="218"/>
  <c r="O12" i="218"/>
  <c r="D12" i="218"/>
  <c r="O11" i="218"/>
  <c r="O10" i="218"/>
  <c r="D10" i="218"/>
  <c r="O9" i="218"/>
  <c r="D9" i="218"/>
  <c r="O8" i="218"/>
  <c r="D8" i="218"/>
  <c r="A7" i="218"/>
  <c r="A4" i="218"/>
  <c r="AB2" i="218"/>
  <c r="A2" i="218"/>
  <c r="Y1" i="218"/>
  <c r="AD128" i="217"/>
  <c r="AB128" i="217"/>
  <c r="AD127" i="217"/>
  <c r="AB127" i="217"/>
  <c r="AD125" i="217"/>
  <c r="AB125" i="217"/>
  <c r="AD124" i="217"/>
  <c r="AB124" i="217"/>
  <c r="AB122" i="217"/>
  <c r="AB121" i="217"/>
  <c r="AB120" i="217"/>
  <c r="AB118" i="217"/>
  <c r="AD111" i="217"/>
  <c r="AB111" i="217"/>
  <c r="AD110" i="217"/>
  <c r="AB110" i="217"/>
  <c r="AD109" i="217"/>
  <c r="AB109" i="217"/>
  <c r="AD108" i="217"/>
  <c r="AB108" i="217"/>
  <c r="AD105" i="217"/>
  <c r="AB105" i="217"/>
  <c r="AD104" i="217"/>
  <c r="AB104" i="217"/>
  <c r="O90" i="217"/>
  <c r="N90" i="217"/>
  <c r="M90" i="217"/>
  <c r="L90" i="217"/>
  <c r="K90" i="217"/>
  <c r="AF9" i="217"/>
  <c r="G90" i="217"/>
  <c r="F90" i="217"/>
  <c r="AD9" i="217"/>
  <c r="E90" i="217"/>
  <c r="D90" i="217"/>
  <c r="AB9" i="217"/>
  <c r="C90" i="217"/>
  <c r="O89" i="217"/>
  <c r="N89" i="217"/>
  <c r="M89" i="217"/>
  <c r="L89" i="217"/>
  <c r="K89" i="217"/>
  <c r="AF8" i="217"/>
  <c r="G89" i="217"/>
  <c r="F89" i="217"/>
  <c r="AD8" i="217"/>
  <c r="E89" i="217"/>
  <c r="D89" i="217"/>
  <c r="AB8" i="217"/>
  <c r="C89" i="217"/>
  <c r="O88" i="217"/>
  <c r="N88" i="217"/>
  <c r="M88" i="217"/>
  <c r="L88" i="217"/>
  <c r="J88" i="217"/>
  <c r="AF7" i="217"/>
  <c r="G88" i="217"/>
  <c r="F88" i="217"/>
  <c r="AD7" i="217"/>
  <c r="E88" i="217"/>
  <c r="D88" i="217"/>
  <c r="AB7" i="217"/>
  <c r="C88" i="217"/>
  <c r="O87" i="217"/>
  <c r="N87" i="217"/>
  <c r="M87" i="217"/>
  <c r="L87" i="217"/>
  <c r="J87" i="217"/>
  <c r="AF6" i="217"/>
  <c r="G87" i="217"/>
  <c r="F87" i="217"/>
  <c r="AD6" i="217"/>
  <c r="E87" i="217"/>
  <c r="D87" i="217"/>
  <c r="AB6" i="217"/>
  <c r="C87" i="217"/>
  <c r="O86" i="217"/>
  <c r="N86" i="217"/>
  <c r="M86" i="217"/>
  <c r="L86" i="217"/>
  <c r="J86" i="217"/>
  <c r="AF5" i="217"/>
  <c r="G86" i="217"/>
  <c r="F86" i="217"/>
  <c r="AD5" i="217"/>
  <c r="E86" i="217"/>
  <c r="D86" i="217"/>
  <c r="AB5" i="217"/>
  <c r="C86" i="217"/>
  <c r="O85" i="217"/>
  <c r="N85" i="217"/>
  <c r="M85" i="217"/>
  <c r="L85" i="217"/>
  <c r="J85" i="217"/>
  <c r="AF4" i="217"/>
  <c r="G85" i="217"/>
  <c r="F85" i="217"/>
  <c r="AD4" i="217"/>
  <c r="E85" i="217"/>
  <c r="D85" i="217"/>
  <c r="AB4" i="217"/>
  <c r="C85" i="217"/>
  <c r="N84" i="217"/>
  <c r="F84" i="217"/>
  <c r="J82" i="217"/>
  <c r="S1" i="217"/>
  <c r="C82" i="217"/>
  <c r="A64" i="217"/>
  <c r="AB34" i="217"/>
  <c r="AB33" i="217"/>
  <c r="AB32" i="217"/>
  <c r="AB31" i="217"/>
  <c r="A31" i="217"/>
  <c r="AB30" i="217"/>
  <c r="AB29" i="217"/>
  <c r="AB28" i="217"/>
  <c r="AB27" i="217"/>
  <c r="AB26" i="217"/>
  <c r="AB25" i="217"/>
  <c r="AB24" i="217"/>
  <c r="AB23" i="217"/>
  <c r="AB22" i="217"/>
  <c r="AB21" i="217"/>
  <c r="AB20" i="217"/>
  <c r="AB19" i="217"/>
  <c r="AB18" i="217"/>
  <c r="G18" i="217"/>
  <c r="AB17" i="217"/>
  <c r="AB16" i="217"/>
  <c r="AB15" i="217"/>
  <c r="D15" i="217"/>
  <c r="D14" i="217"/>
  <c r="O13" i="217"/>
  <c r="D13" i="217"/>
  <c r="O12" i="217"/>
  <c r="D12" i="217"/>
  <c r="O11" i="217"/>
  <c r="O10" i="217"/>
  <c r="D10" i="217"/>
  <c r="O9" i="217"/>
  <c r="D9" i="217"/>
  <c r="O8" i="217"/>
  <c r="D8" i="217"/>
  <c r="A7" i="217"/>
  <c r="A4" i="217"/>
  <c r="AB2" i="217"/>
  <c r="A2" i="217"/>
  <c r="Y1" i="217"/>
  <c r="AD128" i="216"/>
  <c r="AB128" i="216"/>
  <c r="AD127" i="216"/>
  <c r="AB127" i="216"/>
  <c r="AD125" i="216"/>
  <c r="AB125" i="216"/>
  <c r="AD124" i="216"/>
  <c r="AB124" i="216"/>
  <c r="AB122" i="216"/>
  <c r="AB121" i="216"/>
  <c r="AB120" i="216"/>
  <c r="AB118" i="216"/>
  <c r="AD111" i="216"/>
  <c r="AB111" i="216"/>
  <c r="AD110" i="216"/>
  <c r="AB110" i="216"/>
  <c r="AD109" i="216"/>
  <c r="AB109" i="216"/>
  <c r="AD108" i="216"/>
  <c r="AB108" i="216"/>
  <c r="AD105" i="216"/>
  <c r="AB105" i="216"/>
  <c r="AD104" i="216"/>
  <c r="AB104" i="216"/>
  <c r="O90" i="216"/>
  <c r="N90" i="216"/>
  <c r="M90" i="216"/>
  <c r="L90" i="216"/>
  <c r="K90" i="216"/>
  <c r="AF9" i="216"/>
  <c r="G90" i="216"/>
  <c r="F90" i="216"/>
  <c r="AD9" i="216"/>
  <c r="E90" i="216"/>
  <c r="D90" i="216"/>
  <c r="AB9" i="216"/>
  <c r="C90" i="216"/>
  <c r="O89" i="216"/>
  <c r="N89" i="216"/>
  <c r="M89" i="216"/>
  <c r="L89" i="216"/>
  <c r="K89" i="216"/>
  <c r="AF8" i="216"/>
  <c r="G89" i="216"/>
  <c r="F89" i="216"/>
  <c r="AD8" i="216"/>
  <c r="E89" i="216"/>
  <c r="D89" i="216"/>
  <c r="AB8" i="216"/>
  <c r="C89" i="216"/>
  <c r="O88" i="216"/>
  <c r="N88" i="216"/>
  <c r="M88" i="216"/>
  <c r="L88" i="216"/>
  <c r="J88" i="216"/>
  <c r="AF7" i="216"/>
  <c r="G88" i="216"/>
  <c r="F88" i="216"/>
  <c r="AD7" i="216"/>
  <c r="E88" i="216"/>
  <c r="D88" i="216"/>
  <c r="AB7" i="216"/>
  <c r="C88" i="216"/>
  <c r="O87" i="216"/>
  <c r="N87" i="216"/>
  <c r="M87" i="216"/>
  <c r="L87" i="216"/>
  <c r="J87" i="216"/>
  <c r="AF6" i="216"/>
  <c r="G87" i="216"/>
  <c r="F87" i="216"/>
  <c r="AD6" i="216"/>
  <c r="E87" i="216"/>
  <c r="D87" i="216"/>
  <c r="AB6" i="216"/>
  <c r="C87" i="216"/>
  <c r="O86" i="216"/>
  <c r="N86" i="216"/>
  <c r="M86" i="216"/>
  <c r="L86" i="216"/>
  <c r="J86" i="216"/>
  <c r="AF5" i="216"/>
  <c r="G86" i="216"/>
  <c r="F86" i="216"/>
  <c r="AD5" i="216"/>
  <c r="E86" i="216"/>
  <c r="D86" i="216"/>
  <c r="AB5" i="216"/>
  <c r="C86" i="216"/>
  <c r="O85" i="216"/>
  <c r="N85" i="216"/>
  <c r="M85" i="216"/>
  <c r="L85" i="216"/>
  <c r="J85" i="216"/>
  <c r="AF4" i="216"/>
  <c r="G85" i="216"/>
  <c r="F85" i="216"/>
  <c r="AD4" i="216"/>
  <c r="E85" i="216"/>
  <c r="D85" i="216"/>
  <c r="AB4" i="216"/>
  <c r="C85" i="216"/>
  <c r="N84" i="216"/>
  <c r="F84" i="216"/>
  <c r="J82" i="216"/>
  <c r="S1" i="216"/>
  <c r="C82" i="216"/>
  <c r="A64" i="216"/>
  <c r="A49" i="216"/>
  <c r="AB34" i="216"/>
  <c r="AB33" i="216"/>
  <c r="AB32" i="216"/>
  <c r="AB31" i="216"/>
  <c r="A31" i="216"/>
  <c r="AB30" i="216"/>
  <c r="AB29" i="216"/>
  <c r="AB28" i="216"/>
  <c r="AB27" i="216"/>
  <c r="AB26" i="216"/>
  <c r="AB25" i="216"/>
  <c r="AB24" i="216"/>
  <c r="AB23" i="216"/>
  <c r="AB22" i="216"/>
  <c r="AB21" i="216"/>
  <c r="AB20" i="216"/>
  <c r="AB19" i="216"/>
  <c r="AB18" i="216"/>
  <c r="G18" i="216"/>
  <c r="A18" i="216"/>
  <c r="AB17" i="216"/>
  <c r="AB16" i="216"/>
  <c r="AB15" i="216"/>
  <c r="D15" i="216"/>
  <c r="D14" i="216"/>
  <c r="O13" i="216"/>
  <c r="D13" i="216"/>
  <c r="O12" i="216"/>
  <c r="D12" i="216"/>
  <c r="O11" i="216"/>
  <c r="O10" i="216"/>
  <c r="D10" i="216"/>
  <c r="O9" i="216"/>
  <c r="D9" i="216"/>
  <c r="O8" i="216"/>
  <c r="D8" i="216"/>
  <c r="A7" i="216"/>
  <c r="A4" i="216"/>
  <c r="AB2" i="216"/>
  <c r="A2" i="216"/>
  <c r="Y1" i="216"/>
  <c r="AD128" i="215"/>
  <c r="AB128" i="215"/>
  <c r="AD127" i="215"/>
  <c r="AB127" i="215"/>
  <c r="AD125" i="215"/>
  <c r="AB125" i="215"/>
  <c r="AD124" i="215"/>
  <c r="AB124" i="215"/>
  <c r="AB122" i="215"/>
  <c r="AB121" i="215"/>
  <c r="AB120" i="215"/>
  <c r="AB118" i="215"/>
  <c r="AD111" i="215"/>
  <c r="AB111" i="215"/>
  <c r="AD110" i="215"/>
  <c r="AB110" i="215"/>
  <c r="AD109" i="215"/>
  <c r="AB109" i="215"/>
  <c r="AD108" i="215"/>
  <c r="AB108" i="215"/>
  <c r="AD105" i="215"/>
  <c r="AB105" i="215"/>
  <c r="AD104" i="215"/>
  <c r="AB104" i="215"/>
  <c r="O90" i="215"/>
  <c r="N90" i="215"/>
  <c r="M90" i="215"/>
  <c r="L90" i="215"/>
  <c r="K90" i="215"/>
  <c r="AF9" i="215"/>
  <c r="G90" i="215"/>
  <c r="F90" i="215"/>
  <c r="AD9" i="215"/>
  <c r="E90" i="215"/>
  <c r="D90" i="215"/>
  <c r="AB9" i="215"/>
  <c r="C90" i="215"/>
  <c r="O89" i="215"/>
  <c r="N89" i="215"/>
  <c r="M89" i="215"/>
  <c r="L89" i="215"/>
  <c r="K89" i="215"/>
  <c r="AF8" i="215"/>
  <c r="G89" i="215"/>
  <c r="F89" i="215"/>
  <c r="AD8" i="215"/>
  <c r="E89" i="215"/>
  <c r="D89" i="215"/>
  <c r="AB8" i="215"/>
  <c r="C89" i="215"/>
  <c r="O88" i="215"/>
  <c r="N88" i="215"/>
  <c r="M88" i="215"/>
  <c r="L88" i="215"/>
  <c r="J88" i="215"/>
  <c r="AF7" i="215"/>
  <c r="G88" i="215"/>
  <c r="F88" i="215"/>
  <c r="AD7" i="215"/>
  <c r="E88" i="215"/>
  <c r="D88" i="215"/>
  <c r="AB7" i="215"/>
  <c r="C88" i="215"/>
  <c r="O87" i="215"/>
  <c r="N87" i="215"/>
  <c r="M87" i="215"/>
  <c r="L87" i="215"/>
  <c r="J87" i="215"/>
  <c r="AF6" i="215"/>
  <c r="G87" i="215"/>
  <c r="F87" i="215"/>
  <c r="AD6" i="215"/>
  <c r="E87" i="215"/>
  <c r="D87" i="215"/>
  <c r="AB6" i="215"/>
  <c r="C87" i="215"/>
  <c r="O86" i="215"/>
  <c r="N86" i="215"/>
  <c r="M86" i="215"/>
  <c r="L86" i="215"/>
  <c r="J86" i="215"/>
  <c r="AF5" i="215"/>
  <c r="G86" i="215"/>
  <c r="F86" i="215"/>
  <c r="AD5" i="215"/>
  <c r="E86" i="215"/>
  <c r="D86" i="215"/>
  <c r="AB5" i="215"/>
  <c r="C86" i="215"/>
  <c r="O85" i="215"/>
  <c r="N85" i="215"/>
  <c r="M85" i="215"/>
  <c r="L85" i="215"/>
  <c r="J85" i="215"/>
  <c r="AF4" i="215"/>
  <c r="G85" i="215"/>
  <c r="F85" i="215"/>
  <c r="AD4" i="215"/>
  <c r="E85" i="215"/>
  <c r="D85" i="215"/>
  <c r="AB4" i="215"/>
  <c r="C85" i="215"/>
  <c r="N84" i="215"/>
  <c r="F84" i="215"/>
  <c r="J82" i="215"/>
  <c r="S1" i="215"/>
  <c r="C82" i="215"/>
  <c r="A64" i="215"/>
  <c r="AB34" i="215"/>
  <c r="AB33" i="215"/>
  <c r="AB32" i="215"/>
  <c r="AB31" i="215"/>
  <c r="A31" i="215"/>
  <c r="AB30" i="215"/>
  <c r="AB29" i="215"/>
  <c r="AB28" i="215"/>
  <c r="AB27" i="215"/>
  <c r="AB26" i="215"/>
  <c r="AB25" i="215"/>
  <c r="AB24" i="215"/>
  <c r="AB23" i="215"/>
  <c r="AB22" i="215"/>
  <c r="AB21" i="215"/>
  <c r="AB20" i="215"/>
  <c r="AB19" i="215"/>
  <c r="AB18" i="215"/>
  <c r="G18" i="215"/>
  <c r="AB17" i="215"/>
  <c r="AB16" i="215"/>
  <c r="AB15" i="215"/>
  <c r="D15" i="215"/>
  <c r="D14" i="215"/>
  <c r="O13" i="215"/>
  <c r="D13" i="215"/>
  <c r="O12" i="215"/>
  <c r="D12" i="215"/>
  <c r="O11" i="215"/>
  <c r="O10" i="215"/>
  <c r="D10" i="215"/>
  <c r="O9" i="215"/>
  <c r="D9" i="215"/>
  <c r="O8" i="215"/>
  <c r="D8" i="215"/>
  <c r="A7" i="215"/>
  <c r="A4" i="215"/>
  <c r="AB2" i="215"/>
  <c r="A2" i="215"/>
  <c r="Y1" i="215"/>
  <c r="AD128" i="214"/>
  <c r="AB128" i="214"/>
  <c r="AD127" i="214"/>
  <c r="AB127" i="214"/>
  <c r="AD125" i="214"/>
  <c r="AB125" i="214"/>
  <c r="AD124" i="214"/>
  <c r="AB124" i="214"/>
  <c r="AB122" i="214"/>
  <c r="AB121" i="214"/>
  <c r="AB120" i="214"/>
  <c r="AB118" i="214"/>
  <c r="AD111" i="214"/>
  <c r="AB111" i="214"/>
  <c r="AD110" i="214"/>
  <c r="AB110" i="214"/>
  <c r="AD109" i="214"/>
  <c r="AB109" i="214"/>
  <c r="AD108" i="214"/>
  <c r="AB108" i="214"/>
  <c r="AD105" i="214"/>
  <c r="AB105" i="214"/>
  <c r="AD104" i="214"/>
  <c r="AB104" i="214"/>
  <c r="O90" i="214"/>
  <c r="N90" i="214"/>
  <c r="M90" i="214"/>
  <c r="L90" i="214"/>
  <c r="K90" i="214"/>
  <c r="AF9" i="214"/>
  <c r="G90" i="214"/>
  <c r="F90" i="214"/>
  <c r="AD9" i="214"/>
  <c r="E90" i="214"/>
  <c r="D90" i="214"/>
  <c r="AB9" i="214"/>
  <c r="C90" i="214"/>
  <c r="O89" i="214"/>
  <c r="N89" i="214"/>
  <c r="M89" i="214"/>
  <c r="L89" i="214"/>
  <c r="K89" i="214"/>
  <c r="AF8" i="214"/>
  <c r="G89" i="214"/>
  <c r="F89" i="214"/>
  <c r="AD8" i="214"/>
  <c r="E89" i="214"/>
  <c r="D89" i="214"/>
  <c r="AB8" i="214"/>
  <c r="C89" i="214"/>
  <c r="O88" i="214"/>
  <c r="N88" i="214"/>
  <c r="M88" i="214"/>
  <c r="L88" i="214"/>
  <c r="J88" i="214"/>
  <c r="AF7" i="214"/>
  <c r="G88" i="214"/>
  <c r="F88" i="214"/>
  <c r="AD7" i="214"/>
  <c r="E88" i="214"/>
  <c r="D88" i="214"/>
  <c r="AB7" i="214"/>
  <c r="C88" i="214"/>
  <c r="O87" i="214"/>
  <c r="N87" i="214"/>
  <c r="M87" i="214"/>
  <c r="L87" i="214"/>
  <c r="J87" i="214"/>
  <c r="AF6" i="214"/>
  <c r="G87" i="214"/>
  <c r="F87" i="214"/>
  <c r="AD6" i="214"/>
  <c r="E87" i="214"/>
  <c r="D87" i="214"/>
  <c r="AB6" i="214"/>
  <c r="C87" i="214"/>
  <c r="O86" i="214"/>
  <c r="N86" i="214"/>
  <c r="M86" i="214"/>
  <c r="L86" i="214"/>
  <c r="J86" i="214"/>
  <c r="AF5" i="214"/>
  <c r="G86" i="214"/>
  <c r="F86" i="214"/>
  <c r="AD5" i="214"/>
  <c r="E86" i="214"/>
  <c r="D86" i="214"/>
  <c r="AB5" i="214"/>
  <c r="C86" i="214"/>
  <c r="O85" i="214"/>
  <c r="N85" i="214"/>
  <c r="M85" i="214"/>
  <c r="L85" i="214"/>
  <c r="J85" i="214"/>
  <c r="AF4" i="214"/>
  <c r="G85" i="214"/>
  <c r="F85" i="214"/>
  <c r="AD4" i="214"/>
  <c r="E85" i="214"/>
  <c r="D85" i="214"/>
  <c r="AB4" i="214"/>
  <c r="C85" i="214"/>
  <c r="N84" i="214"/>
  <c r="F84" i="214"/>
  <c r="J82" i="214"/>
  <c r="S1" i="214"/>
  <c r="C82" i="214"/>
  <c r="A64" i="214"/>
  <c r="AB34" i="214"/>
  <c r="AB33" i="214"/>
  <c r="AB32" i="214"/>
  <c r="AB31" i="214"/>
  <c r="A31" i="214"/>
  <c r="AB30" i="214"/>
  <c r="AB29" i="214"/>
  <c r="AB28" i="214"/>
  <c r="AB27" i="214"/>
  <c r="AB26" i="214"/>
  <c r="AB25" i="214"/>
  <c r="AB24" i="214"/>
  <c r="AB23" i="214"/>
  <c r="AB22" i="214"/>
  <c r="AB21" i="214"/>
  <c r="AB20" i="214"/>
  <c r="AB19" i="214"/>
  <c r="AB18" i="214"/>
  <c r="G18" i="214"/>
  <c r="AB17" i="214"/>
  <c r="AB16" i="214"/>
  <c r="AB15" i="214"/>
  <c r="D15" i="214"/>
  <c r="D14" i="214"/>
  <c r="O13" i="214"/>
  <c r="D13" i="214"/>
  <c r="O12" i="214"/>
  <c r="D12" i="214"/>
  <c r="O11" i="214"/>
  <c r="O10" i="214"/>
  <c r="D10" i="214"/>
  <c r="O9" i="214"/>
  <c r="D9" i="214"/>
  <c r="O8" i="214"/>
  <c r="D8" i="214"/>
  <c r="A7" i="214"/>
  <c r="A4" i="214"/>
  <c r="AB2" i="214"/>
  <c r="A2" i="214"/>
  <c r="Y1" i="214"/>
  <c r="AD128" i="213"/>
  <c r="AB128" i="213"/>
  <c r="AD127" i="213"/>
  <c r="AB127" i="213"/>
  <c r="AD125" i="213"/>
  <c r="AB125" i="213"/>
  <c r="AD124" i="213"/>
  <c r="AB124" i="213"/>
  <c r="AB122" i="213"/>
  <c r="AB121" i="213"/>
  <c r="AB120" i="213"/>
  <c r="AB118" i="213"/>
  <c r="AD111" i="213"/>
  <c r="AB111" i="213"/>
  <c r="AD110" i="213"/>
  <c r="AB110" i="213"/>
  <c r="AD109" i="213"/>
  <c r="AB109" i="213"/>
  <c r="AD108" i="213"/>
  <c r="AB108" i="213"/>
  <c r="AD105" i="213"/>
  <c r="AB105" i="213"/>
  <c r="AD104" i="213"/>
  <c r="AB104" i="213"/>
  <c r="O90" i="213"/>
  <c r="N90" i="213"/>
  <c r="M90" i="213"/>
  <c r="L90" i="213"/>
  <c r="K90" i="213"/>
  <c r="AF9" i="213"/>
  <c r="G90" i="213"/>
  <c r="F90" i="213"/>
  <c r="AD9" i="213"/>
  <c r="E90" i="213"/>
  <c r="D90" i="213"/>
  <c r="AB9" i="213"/>
  <c r="C90" i="213"/>
  <c r="O89" i="213"/>
  <c r="N89" i="213"/>
  <c r="M89" i="213"/>
  <c r="L89" i="213"/>
  <c r="K89" i="213"/>
  <c r="AF8" i="213"/>
  <c r="G89" i="213"/>
  <c r="F89" i="213"/>
  <c r="AD8" i="213"/>
  <c r="E89" i="213"/>
  <c r="D89" i="213"/>
  <c r="AB8" i="213"/>
  <c r="C89" i="213"/>
  <c r="O88" i="213"/>
  <c r="N88" i="213"/>
  <c r="M88" i="213"/>
  <c r="L88" i="213"/>
  <c r="J88" i="213"/>
  <c r="AF7" i="213"/>
  <c r="G88" i="213"/>
  <c r="F88" i="213"/>
  <c r="AD7" i="213"/>
  <c r="E88" i="213"/>
  <c r="D88" i="213"/>
  <c r="AB7" i="213"/>
  <c r="C88" i="213"/>
  <c r="O87" i="213"/>
  <c r="N87" i="213"/>
  <c r="M87" i="213"/>
  <c r="L87" i="213"/>
  <c r="J87" i="213"/>
  <c r="AF6" i="213"/>
  <c r="G87" i="213"/>
  <c r="F87" i="213"/>
  <c r="AD6" i="213"/>
  <c r="E87" i="213"/>
  <c r="D87" i="213"/>
  <c r="AB6" i="213"/>
  <c r="C87" i="213"/>
  <c r="O86" i="213"/>
  <c r="N86" i="213"/>
  <c r="M86" i="213"/>
  <c r="L86" i="213"/>
  <c r="J86" i="213"/>
  <c r="AF5" i="213"/>
  <c r="G86" i="213"/>
  <c r="F86" i="213"/>
  <c r="AD5" i="213"/>
  <c r="E86" i="213"/>
  <c r="D86" i="213"/>
  <c r="AB5" i="213"/>
  <c r="C86" i="213"/>
  <c r="O85" i="213"/>
  <c r="N85" i="213"/>
  <c r="M85" i="213"/>
  <c r="L85" i="213"/>
  <c r="J85" i="213"/>
  <c r="AF4" i="213"/>
  <c r="G85" i="213"/>
  <c r="F85" i="213"/>
  <c r="AD4" i="213"/>
  <c r="E85" i="213"/>
  <c r="D85" i="213"/>
  <c r="AB4" i="213"/>
  <c r="C85" i="213"/>
  <c r="N84" i="213"/>
  <c r="F84" i="213"/>
  <c r="J82" i="213"/>
  <c r="S1" i="213"/>
  <c r="C82" i="213"/>
  <c r="A64" i="213"/>
  <c r="AB34" i="213"/>
  <c r="AB33" i="213"/>
  <c r="AB32" i="213"/>
  <c r="AB31" i="213"/>
  <c r="A31" i="213"/>
  <c r="AB30" i="213"/>
  <c r="AB29" i="213"/>
  <c r="AB28" i="213"/>
  <c r="AB27" i="213"/>
  <c r="AB26" i="213"/>
  <c r="AB25" i="213"/>
  <c r="AB24" i="213"/>
  <c r="AB23" i="213"/>
  <c r="AB22" i="213"/>
  <c r="AB21" i="213"/>
  <c r="AB20" i="213"/>
  <c r="AB19" i="213"/>
  <c r="AB18" i="213"/>
  <c r="G18" i="213"/>
  <c r="AB17" i="213"/>
  <c r="AB16" i="213"/>
  <c r="AB15" i="213"/>
  <c r="D15" i="213"/>
  <c r="D14" i="213"/>
  <c r="O13" i="213"/>
  <c r="D13" i="213"/>
  <c r="O12" i="213"/>
  <c r="D12" i="213"/>
  <c r="O11" i="213"/>
  <c r="O10" i="213"/>
  <c r="D10" i="213"/>
  <c r="O9" i="213"/>
  <c r="D9" i="213"/>
  <c r="O8" i="213"/>
  <c r="D8" i="213"/>
  <c r="A7" i="213"/>
  <c r="A4" i="213"/>
  <c r="AB2" i="213"/>
  <c r="A2" i="213"/>
  <c r="Y1" i="213"/>
  <c r="AD128" i="212"/>
  <c r="AB128" i="212"/>
  <c r="AD127" i="212"/>
  <c r="AB127" i="212"/>
  <c r="AD125" i="212"/>
  <c r="AB125" i="212"/>
  <c r="AD124" i="212"/>
  <c r="AB124" i="212"/>
  <c r="AB122" i="212"/>
  <c r="AB121" i="212"/>
  <c r="AB120" i="212"/>
  <c r="AB118" i="212"/>
  <c r="AD111" i="212"/>
  <c r="AB111" i="212"/>
  <c r="AD110" i="212"/>
  <c r="AB110" i="212"/>
  <c r="AD109" i="212"/>
  <c r="AB109" i="212"/>
  <c r="AD108" i="212"/>
  <c r="AB108" i="212"/>
  <c r="AD105" i="212"/>
  <c r="AB105" i="212"/>
  <c r="AD104" i="212"/>
  <c r="AB104" i="212"/>
  <c r="O90" i="212"/>
  <c r="N90" i="212"/>
  <c r="M90" i="212"/>
  <c r="L90" i="212"/>
  <c r="K90" i="212"/>
  <c r="AF9" i="212"/>
  <c r="G90" i="212"/>
  <c r="F90" i="212"/>
  <c r="AD9" i="212"/>
  <c r="E90" i="212"/>
  <c r="D90" i="212"/>
  <c r="AB9" i="212"/>
  <c r="C90" i="212"/>
  <c r="O89" i="212"/>
  <c r="N89" i="212"/>
  <c r="M89" i="212"/>
  <c r="L89" i="212"/>
  <c r="K89" i="212"/>
  <c r="AF8" i="212"/>
  <c r="G89" i="212"/>
  <c r="F89" i="212"/>
  <c r="AD8" i="212"/>
  <c r="E89" i="212"/>
  <c r="D89" i="212"/>
  <c r="AB8" i="212"/>
  <c r="C89" i="212"/>
  <c r="O88" i="212"/>
  <c r="N88" i="212"/>
  <c r="M88" i="212"/>
  <c r="L88" i="212"/>
  <c r="J88" i="212"/>
  <c r="AF7" i="212"/>
  <c r="G88" i="212"/>
  <c r="F88" i="212"/>
  <c r="AD7" i="212"/>
  <c r="E88" i="212"/>
  <c r="D88" i="212"/>
  <c r="AB7" i="212"/>
  <c r="C88" i="212"/>
  <c r="O87" i="212"/>
  <c r="N87" i="212"/>
  <c r="M87" i="212"/>
  <c r="L87" i="212"/>
  <c r="J87" i="212"/>
  <c r="AF6" i="212"/>
  <c r="G87" i="212"/>
  <c r="F87" i="212"/>
  <c r="AD6" i="212"/>
  <c r="E87" i="212"/>
  <c r="D87" i="212"/>
  <c r="AB6" i="212"/>
  <c r="C87" i="212"/>
  <c r="O86" i="212"/>
  <c r="N86" i="212"/>
  <c r="M86" i="212"/>
  <c r="L86" i="212"/>
  <c r="J86" i="212"/>
  <c r="AF5" i="212"/>
  <c r="G86" i="212"/>
  <c r="F86" i="212"/>
  <c r="AD5" i="212"/>
  <c r="E86" i="212"/>
  <c r="D86" i="212"/>
  <c r="AB5" i="212"/>
  <c r="C86" i="212"/>
  <c r="O85" i="212"/>
  <c r="N85" i="212"/>
  <c r="M85" i="212"/>
  <c r="L85" i="212"/>
  <c r="J85" i="212"/>
  <c r="AF4" i="212"/>
  <c r="G85" i="212"/>
  <c r="F85" i="212"/>
  <c r="AD4" i="212"/>
  <c r="E85" i="212"/>
  <c r="D85" i="212"/>
  <c r="AB4" i="212"/>
  <c r="C85" i="212"/>
  <c r="N84" i="212"/>
  <c r="F84" i="212"/>
  <c r="J82" i="212"/>
  <c r="S1" i="212"/>
  <c r="C82" i="212"/>
  <c r="A64" i="212"/>
  <c r="AB34" i="212"/>
  <c r="AB33" i="212"/>
  <c r="AB32" i="212"/>
  <c r="AB31" i="212"/>
  <c r="A31" i="212"/>
  <c r="AB30" i="212"/>
  <c r="AB29" i="212"/>
  <c r="AB28" i="212"/>
  <c r="AB27" i="212"/>
  <c r="AB26" i="212"/>
  <c r="AB25" i="212"/>
  <c r="AB24" i="212"/>
  <c r="AB23" i="212"/>
  <c r="AB22" i="212"/>
  <c r="AB21" i="212"/>
  <c r="AB20" i="212"/>
  <c r="AB19" i="212"/>
  <c r="AB18" i="212"/>
  <c r="G18" i="212"/>
  <c r="AB17" i="212"/>
  <c r="AB16" i="212"/>
  <c r="AB15" i="212"/>
  <c r="D15" i="212"/>
  <c r="D14" i="212"/>
  <c r="O13" i="212"/>
  <c r="D13" i="212"/>
  <c r="O12" i="212"/>
  <c r="D12" i="212"/>
  <c r="O11" i="212"/>
  <c r="O10" i="212"/>
  <c r="D10" i="212"/>
  <c r="O9" i="212"/>
  <c r="D9" i="212"/>
  <c r="O8" i="212"/>
  <c r="D8" i="212"/>
  <c r="A7" i="212"/>
  <c r="A4" i="212"/>
  <c r="AB2" i="212"/>
  <c r="A2" i="212"/>
  <c r="Y1" i="212"/>
  <c r="AD128" i="211"/>
  <c r="AB128" i="211"/>
  <c r="AD127" i="211"/>
  <c r="AB127" i="211"/>
  <c r="AD125" i="211"/>
  <c r="AB125" i="211"/>
  <c r="AD124" i="211"/>
  <c r="AB124" i="211"/>
  <c r="AB122" i="211"/>
  <c r="AB121" i="211"/>
  <c r="AB120" i="211"/>
  <c r="AB118" i="211"/>
  <c r="AD111" i="211"/>
  <c r="AB111" i="211"/>
  <c r="AD110" i="211"/>
  <c r="AB110" i="211"/>
  <c r="AD109" i="211"/>
  <c r="AB109" i="211"/>
  <c r="AD108" i="211"/>
  <c r="AB108" i="211"/>
  <c r="AD105" i="211"/>
  <c r="AB105" i="211"/>
  <c r="AD104" i="211"/>
  <c r="AB104" i="211"/>
  <c r="O90" i="211"/>
  <c r="N90" i="211"/>
  <c r="M90" i="211"/>
  <c r="L90" i="211"/>
  <c r="K90" i="211"/>
  <c r="AF9" i="211"/>
  <c r="G90" i="211"/>
  <c r="F90" i="211"/>
  <c r="AD9" i="211"/>
  <c r="E90" i="211"/>
  <c r="D90" i="211"/>
  <c r="AB9" i="211"/>
  <c r="C90" i="211"/>
  <c r="O89" i="211"/>
  <c r="N89" i="211"/>
  <c r="M89" i="211"/>
  <c r="L89" i="211"/>
  <c r="K89" i="211"/>
  <c r="AF8" i="211"/>
  <c r="G89" i="211"/>
  <c r="F89" i="211"/>
  <c r="AD8" i="211"/>
  <c r="E89" i="211"/>
  <c r="D89" i="211"/>
  <c r="AB8" i="211"/>
  <c r="C89" i="211"/>
  <c r="O88" i="211"/>
  <c r="N88" i="211"/>
  <c r="M88" i="211"/>
  <c r="L88" i="211"/>
  <c r="J88" i="211"/>
  <c r="AF7" i="211"/>
  <c r="G88" i="211"/>
  <c r="F88" i="211"/>
  <c r="AD7" i="211"/>
  <c r="E88" i="211"/>
  <c r="D88" i="211"/>
  <c r="AB7" i="211"/>
  <c r="C88" i="211"/>
  <c r="O87" i="211"/>
  <c r="N87" i="211"/>
  <c r="M87" i="211"/>
  <c r="L87" i="211"/>
  <c r="J87" i="211"/>
  <c r="AF6" i="211"/>
  <c r="G87" i="211"/>
  <c r="F87" i="211"/>
  <c r="AD6" i="211"/>
  <c r="E87" i="211"/>
  <c r="D87" i="211"/>
  <c r="AB6" i="211"/>
  <c r="C87" i="211"/>
  <c r="O86" i="211"/>
  <c r="N86" i="211"/>
  <c r="M86" i="211"/>
  <c r="L86" i="211"/>
  <c r="J86" i="211"/>
  <c r="AF5" i="211"/>
  <c r="G86" i="211"/>
  <c r="F86" i="211"/>
  <c r="AD5" i="211"/>
  <c r="E86" i="211"/>
  <c r="D86" i="211"/>
  <c r="AB5" i="211"/>
  <c r="C86" i="211"/>
  <c r="O85" i="211"/>
  <c r="N85" i="211"/>
  <c r="M85" i="211"/>
  <c r="L85" i="211"/>
  <c r="J85" i="211"/>
  <c r="AF4" i="211"/>
  <c r="G85" i="211"/>
  <c r="F85" i="211"/>
  <c r="AD4" i="211"/>
  <c r="E85" i="211"/>
  <c r="D85" i="211"/>
  <c r="AB4" i="211"/>
  <c r="C85" i="211"/>
  <c r="N84" i="211"/>
  <c r="F84" i="211"/>
  <c r="J82" i="211"/>
  <c r="S1" i="211"/>
  <c r="C82" i="211"/>
  <c r="A64" i="211"/>
  <c r="AB34" i="211"/>
  <c r="AB33" i="211"/>
  <c r="AB32" i="211"/>
  <c r="AB31" i="211"/>
  <c r="A31" i="211"/>
  <c r="AB30" i="211"/>
  <c r="AB29" i="211"/>
  <c r="AB28" i="211"/>
  <c r="AB27" i="211"/>
  <c r="AB26" i="211"/>
  <c r="AB25" i="211"/>
  <c r="AB24" i="211"/>
  <c r="AB23" i="211"/>
  <c r="AB22" i="211"/>
  <c r="AB21" i="211"/>
  <c r="AB20" i="211"/>
  <c r="AB19" i="211"/>
  <c r="AB18" i="211"/>
  <c r="G18" i="211"/>
  <c r="AB17" i="211"/>
  <c r="AB16" i="211"/>
  <c r="AB15" i="211"/>
  <c r="D15" i="211"/>
  <c r="D14" i="211"/>
  <c r="O13" i="211"/>
  <c r="D13" i="211"/>
  <c r="O12" i="211"/>
  <c r="D12" i="211"/>
  <c r="O11" i="211"/>
  <c r="O10" i="211"/>
  <c r="D10" i="211"/>
  <c r="O9" i="211"/>
  <c r="D9" i="211"/>
  <c r="O8" i="211"/>
  <c r="D8" i="211"/>
  <c r="A7" i="211"/>
  <c r="A4" i="211"/>
  <c r="AB2" i="211"/>
  <c r="A2" i="211"/>
  <c r="Y1" i="211"/>
  <c r="AD128" i="210"/>
  <c r="AB128" i="210"/>
  <c r="AD127" i="210"/>
  <c r="AB127" i="210"/>
  <c r="AD125" i="210"/>
  <c r="AB125" i="210"/>
  <c r="AD124" i="210"/>
  <c r="AB124" i="210"/>
  <c r="AB122" i="210"/>
  <c r="AB121" i="210"/>
  <c r="AB120" i="210"/>
  <c r="AB118" i="210"/>
  <c r="AD111" i="210"/>
  <c r="AB111" i="210"/>
  <c r="AD110" i="210"/>
  <c r="AB110" i="210"/>
  <c r="AD109" i="210"/>
  <c r="AB109" i="210"/>
  <c r="AD108" i="210"/>
  <c r="AB108" i="210"/>
  <c r="AD105" i="210"/>
  <c r="AB105" i="210"/>
  <c r="AD104" i="210"/>
  <c r="AB104" i="210"/>
  <c r="O90" i="210"/>
  <c r="N90" i="210"/>
  <c r="M90" i="210"/>
  <c r="L90" i="210"/>
  <c r="K90" i="210"/>
  <c r="AF9" i="210"/>
  <c r="G90" i="210"/>
  <c r="F90" i="210"/>
  <c r="AD9" i="210"/>
  <c r="E90" i="210"/>
  <c r="D90" i="210"/>
  <c r="AB9" i="210"/>
  <c r="C90" i="210"/>
  <c r="O89" i="210"/>
  <c r="N89" i="210"/>
  <c r="M89" i="210"/>
  <c r="L89" i="210"/>
  <c r="K89" i="210"/>
  <c r="AF8" i="210"/>
  <c r="G89" i="210"/>
  <c r="F89" i="210"/>
  <c r="AD8" i="210"/>
  <c r="E89" i="210"/>
  <c r="D89" i="210"/>
  <c r="AB8" i="210"/>
  <c r="C89" i="210"/>
  <c r="O88" i="210"/>
  <c r="N88" i="210"/>
  <c r="M88" i="210"/>
  <c r="L88" i="210"/>
  <c r="J88" i="210"/>
  <c r="AF7" i="210"/>
  <c r="G88" i="210"/>
  <c r="F88" i="210"/>
  <c r="AD7" i="210"/>
  <c r="E88" i="210"/>
  <c r="D88" i="210"/>
  <c r="AB7" i="210"/>
  <c r="C88" i="210"/>
  <c r="O87" i="210"/>
  <c r="N87" i="210"/>
  <c r="M87" i="210"/>
  <c r="L87" i="210"/>
  <c r="J87" i="210"/>
  <c r="AF6" i="210"/>
  <c r="G87" i="210"/>
  <c r="F87" i="210"/>
  <c r="AD6" i="210"/>
  <c r="E87" i="210"/>
  <c r="D87" i="210"/>
  <c r="AB6" i="210"/>
  <c r="C87" i="210"/>
  <c r="O86" i="210"/>
  <c r="N86" i="210"/>
  <c r="M86" i="210"/>
  <c r="L86" i="210"/>
  <c r="J86" i="210"/>
  <c r="AF5" i="210"/>
  <c r="G86" i="210"/>
  <c r="F86" i="210"/>
  <c r="AD5" i="210"/>
  <c r="E86" i="210"/>
  <c r="D86" i="210"/>
  <c r="AB5" i="210"/>
  <c r="C86" i="210"/>
  <c r="O85" i="210"/>
  <c r="N85" i="210"/>
  <c r="M85" i="210"/>
  <c r="L85" i="210"/>
  <c r="J85" i="210"/>
  <c r="AF4" i="210"/>
  <c r="G85" i="210"/>
  <c r="F85" i="210"/>
  <c r="AD4" i="210"/>
  <c r="E85" i="210"/>
  <c r="D85" i="210"/>
  <c r="AB4" i="210"/>
  <c r="C85" i="210"/>
  <c r="N84" i="210"/>
  <c r="F84" i="210"/>
  <c r="J82" i="210"/>
  <c r="S1" i="210"/>
  <c r="C82" i="210"/>
  <c r="A64" i="210"/>
  <c r="AB34" i="210"/>
  <c r="AB33" i="210"/>
  <c r="AB32" i="210"/>
  <c r="AB31" i="210"/>
  <c r="A31" i="210"/>
  <c r="AB30" i="210"/>
  <c r="AB29" i="210"/>
  <c r="AB28" i="210"/>
  <c r="AB27" i="210"/>
  <c r="AB26" i="210"/>
  <c r="AB25" i="210"/>
  <c r="AB24" i="210"/>
  <c r="AB23" i="210"/>
  <c r="AB22" i="210"/>
  <c r="AB21" i="210"/>
  <c r="AB20" i="210"/>
  <c r="AB19" i="210"/>
  <c r="AB18" i="210"/>
  <c r="G18" i="210"/>
  <c r="AB17" i="210"/>
  <c r="AB16" i="210"/>
  <c r="AB15" i="210"/>
  <c r="D15" i="210"/>
  <c r="D14" i="210"/>
  <c r="O13" i="210"/>
  <c r="D13" i="210"/>
  <c r="O12" i="210"/>
  <c r="D12" i="210"/>
  <c r="O11" i="210"/>
  <c r="O10" i="210"/>
  <c r="D10" i="210"/>
  <c r="O9" i="210"/>
  <c r="D9" i="210"/>
  <c r="O8" i="210"/>
  <c r="D8" i="210"/>
  <c r="A7" i="210"/>
  <c r="A4" i="210"/>
  <c r="AB2" i="210"/>
  <c r="A2" i="210"/>
  <c r="Y1" i="210"/>
  <c r="AD128" i="209"/>
  <c r="AB128" i="209"/>
  <c r="AD127" i="209"/>
  <c r="AB127" i="209"/>
  <c r="AD125" i="209"/>
  <c r="AB125" i="209"/>
  <c r="AD124" i="209"/>
  <c r="AB124" i="209"/>
  <c r="AB122" i="209"/>
  <c r="AB121" i="209"/>
  <c r="AB120" i="209"/>
  <c r="AB118" i="209"/>
  <c r="O13" i="209"/>
  <c r="AD111" i="209"/>
  <c r="AB111" i="209"/>
  <c r="AD110" i="209"/>
  <c r="AB110" i="209"/>
  <c r="AD109" i="209"/>
  <c r="AB109" i="209"/>
  <c r="AD108" i="209"/>
  <c r="AB108" i="209"/>
  <c r="AD105" i="209"/>
  <c r="AB105" i="209"/>
  <c r="AD104" i="209"/>
  <c r="AB104" i="209"/>
  <c r="O90" i="209"/>
  <c r="N90" i="209"/>
  <c r="M90" i="209"/>
  <c r="L90" i="209"/>
  <c r="K90" i="209"/>
  <c r="AF9" i="209"/>
  <c r="G90" i="209"/>
  <c r="F90" i="209"/>
  <c r="AD9" i="209"/>
  <c r="E90" i="209"/>
  <c r="D90" i="209"/>
  <c r="AB9" i="209"/>
  <c r="C90" i="209"/>
  <c r="O89" i="209"/>
  <c r="N89" i="209"/>
  <c r="M89" i="209"/>
  <c r="L89" i="209"/>
  <c r="K89" i="209"/>
  <c r="AF8" i="209"/>
  <c r="G89" i="209"/>
  <c r="F89" i="209"/>
  <c r="AD8" i="209"/>
  <c r="E89" i="209"/>
  <c r="D89" i="209"/>
  <c r="AB8" i="209"/>
  <c r="C89" i="209"/>
  <c r="O88" i="209"/>
  <c r="N88" i="209"/>
  <c r="M88" i="209"/>
  <c r="L88" i="209"/>
  <c r="J88" i="209"/>
  <c r="AF7" i="209"/>
  <c r="G88" i="209"/>
  <c r="F88" i="209"/>
  <c r="AD7" i="209"/>
  <c r="E88" i="209"/>
  <c r="D88" i="209"/>
  <c r="AB7" i="209"/>
  <c r="C88" i="209"/>
  <c r="O87" i="209"/>
  <c r="N87" i="209"/>
  <c r="M87" i="209"/>
  <c r="L87" i="209"/>
  <c r="J87" i="209"/>
  <c r="AF6" i="209"/>
  <c r="G87" i="209"/>
  <c r="F87" i="209"/>
  <c r="AD6" i="209"/>
  <c r="E87" i="209"/>
  <c r="D87" i="209"/>
  <c r="AB6" i="209"/>
  <c r="C87" i="209"/>
  <c r="O86" i="209"/>
  <c r="N86" i="209"/>
  <c r="M86" i="209"/>
  <c r="L86" i="209"/>
  <c r="J86" i="209"/>
  <c r="AF5" i="209"/>
  <c r="G86" i="209"/>
  <c r="F86" i="209"/>
  <c r="AD5" i="209"/>
  <c r="E86" i="209"/>
  <c r="D86" i="209"/>
  <c r="AB5" i="209"/>
  <c r="C86" i="209"/>
  <c r="O85" i="209"/>
  <c r="N85" i="209"/>
  <c r="M85" i="209"/>
  <c r="L85" i="209"/>
  <c r="J85" i="209"/>
  <c r="AF4" i="209"/>
  <c r="G85" i="209"/>
  <c r="F85" i="209"/>
  <c r="AD4" i="209"/>
  <c r="E85" i="209"/>
  <c r="D85" i="209"/>
  <c r="AB4" i="209"/>
  <c r="C85" i="209"/>
  <c r="N84" i="209"/>
  <c r="F84" i="209"/>
  <c r="J82" i="209"/>
  <c r="S1" i="209"/>
  <c r="C82" i="209"/>
  <c r="A64" i="209"/>
  <c r="AB34" i="209"/>
  <c r="AB33" i="209"/>
  <c r="AB32" i="209"/>
  <c r="AB31" i="209"/>
  <c r="A31" i="209"/>
  <c r="AB30" i="209"/>
  <c r="AB29" i="209"/>
  <c r="AB28" i="209"/>
  <c r="AB27" i="209"/>
  <c r="AB26" i="209"/>
  <c r="AB25" i="209"/>
  <c r="AB24" i="209"/>
  <c r="AB23" i="209"/>
  <c r="AB22" i="209"/>
  <c r="AB21" i="209"/>
  <c r="AB20" i="209"/>
  <c r="AB19" i="209"/>
  <c r="AB18" i="209"/>
  <c r="G18" i="209"/>
  <c r="AB17" i="209"/>
  <c r="AB16" i="209"/>
  <c r="AB15" i="209"/>
  <c r="D15" i="209"/>
  <c r="D14" i="209"/>
  <c r="D13" i="209"/>
  <c r="O12" i="209"/>
  <c r="D12" i="209"/>
  <c r="O11" i="209"/>
  <c r="O10" i="209"/>
  <c r="D10" i="209"/>
  <c r="O9" i="209"/>
  <c r="D9" i="209"/>
  <c r="O8" i="209"/>
  <c r="D8" i="209"/>
  <c r="A7" i="209"/>
  <c r="A4" i="209"/>
  <c r="AB2" i="209"/>
  <c r="A2" i="209"/>
  <c r="Y1" i="209"/>
  <c r="AD128" i="208"/>
  <c r="AB128" i="208"/>
  <c r="AD127" i="208"/>
  <c r="AB127" i="208"/>
  <c r="AD125" i="208"/>
  <c r="AB125" i="208"/>
  <c r="AD124" i="208"/>
  <c r="AB124" i="208"/>
  <c r="AB122" i="208"/>
  <c r="AB121" i="208"/>
  <c r="AB120" i="208"/>
  <c r="AB118" i="208"/>
  <c r="AD111" i="208"/>
  <c r="AB111" i="208"/>
  <c r="AD110" i="208"/>
  <c r="AB110" i="208"/>
  <c r="AD109" i="208"/>
  <c r="AB109" i="208"/>
  <c r="AD108" i="208"/>
  <c r="AB108" i="208"/>
  <c r="AD105" i="208"/>
  <c r="AB105" i="208"/>
  <c r="AD104" i="208"/>
  <c r="AB104" i="208"/>
  <c r="O90" i="208"/>
  <c r="N90" i="208"/>
  <c r="M90" i="208"/>
  <c r="L90" i="208"/>
  <c r="K90" i="208"/>
  <c r="AF9" i="208"/>
  <c r="G90" i="208"/>
  <c r="F90" i="208"/>
  <c r="AD9" i="208"/>
  <c r="E90" i="208"/>
  <c r="D90" i="208"/>
  <c r="AB9" i="208"/>
  <c r="C90" i="208"/>
  <c r="O89" i="208"/>
  <c r="N89" i="208"/>
  <c r="M89" i="208"/>
  <c r="L89" i="208"/>
  <c r="K89" i="208"/>
  <c r="AF8" i="208"/>
  <c r="G89" i="208"/>
  <c r="F89" i="208"/>
  <c r="AD8" i="208"/>
  <c r="E89" i="208"/>
  <c r="D89" i="208"/>
  <c r="AB8" i="208"/>
  <c r="C89" i="208"/>
  <c r="O88" i="208"/>
  <c r="N88" i="208"/>
  <c r="M88" i="208"/>
  <c r="L88" i="208"/>
  <c r="J88" i="208"/>
  <c r="AF7" i="208"/>
  <c r="G88" i="208"/>
  <c r="F88" i="208"/>
  <c r="AD7" i="208"/>
  <c r="E88" i="208"/>
  <c r="D88" i="208"/>
  <c r="AB7" i="208"/>
  <c r="C88" i="208"/>
  <c r="O87" i="208"/>
  <c r="N87" i="208"/>
  <c r="M87" i="208"/>
  <c r="L87" i="208"/>
  <c r="J87" i="208"/>
  <c r="AF6" i="208"/>
  <c r="G87" i="208"/>
  <c r="F87" i="208"/>
  <c r="AD6" i="208"/>
  <c r="E87" i="208"/>
  <c r="D87" i="208"/>
  <c r="AB6" i="208"/>
  <c r="C87" i="208"/>
  <c r="O86" i="208"/>
  <c r="N86" i="208"/>
  <c r="M86" i="208"/>
  <c r="L86" i="208"/>
  <c r="J86" i="208"/>
  <c r="AF5" i="208"/>
  <c r="G86" i="208"/>
  <c r="F86" i="208"/>
  <c r="AD5" i="208"/>
  <c r="E86" i="208"/>
  <c r="D86" i="208"/>
  <c r="AB5" i="208"/>
  <c r="C86" i="208"/>
  <c r="O85" i="208"/>
  <c r="N85" i="208"/>
  <c r="M85" i="208"/>
  <c r="L85" i="208"/>
  <c r="J85" i="208"/>
  <c r="AF4" i="208"/>
  <c r="G85" i="208"/>
  <c r="F85" i="208"/>
  <c r="AD4" i="208"/>
  <c r="E85" i="208"/>
  <c r="D85" i="208"/>
  <c r="AB4" i="208"/>
  <c r="C85" i="208"/>
  <c r="N84" i="208"/>
  <c r="F84" i="208"/>
  <c r="J82" i="208"/>
  <c r="S1" i="208"/>
  <c r="C82" i="208"/>
  <c r="A64" i="208"/>
  <c r="AB34" i="208"/>
  <c r="AB33" i="208"/>
  <c r="AB32" i="208"/>
  <c r="AB31" i="208"/>
  <c r="A31" i="208"/>
  <c r="AB30" i="208"/>
  <c r="AB29" i="208"/>
  <c r="AB28" i="208"/>
  <c r="AB27" i="208"/>
  <c r="AB26" i="208"/>
  <c r="AB25" i="208"/>
  <c r="AB24" i="208"/>
  <c r="AB23" i="208"/>
  <c r="AB22" i="208"/>
  <c r="AB21" i="208"/>
  <c r="AB20" i="208"/>
  <c r="AB19" i="208"/>
  <c r="AB18" i="208"/>
  <c r="G18" i="208"/>
  <c r="AB17" i="208"/>
  <c r="AB16" i="208"/>
  <c r="AB15" i="208"/>
  <c r="D15" i="208"/>
  <c r="D14" i="208"/>
  <c r="O13" i="208"/>
  <c r="D13" i="208"/>
  <c r="O12" i="208"/>
  <c r="D12" i="208"/>
  <c r="O11" i="208"/>
  <c r="O10" i="208"/>
  <c r="D10" i="208"/>
  <c r="O9" i="208"/>
  <c r="D9" i="208"/>
  <c r="O8" i="208"/>
  <c r="D8" i="208"/>
  <c r="A7" i="208"/>
  <c r="A4" i="208"/>
  <c r="AB2" i="208"/>
  <c r="A2" i="208"/>
  <c r="Y1" i="208"/>
  <c r="AD128" i="207"/>
  <c r="AB128" i="207"/>
  <c r="AD127" i="207"/>
  <c r="AB127" i="207"/>
  <c r="AD125" i="207"/>
  <c r="AB125" i="207"/>
  <c r="AD124" i="207"/>
  <c r="AB124" i="207"/>
  <c r="AB122" i="207"/>
  <c r="AB121" i="207"/>
  <c r="AB120" i="207"/>
  <c r="AB118" i="207"/>
  <c r="AD111" i="207"/>
  <c r="AB111" i="207"/>
  <c r="AD110" i="207"/>
  <c r="AB110" i="207"/>
  <c r="AD109" i="207"/>
  <c r="AB109" i="207"/>
  <c r="AD108" i="207"/>
  <c r="AB108" i="207"/>
  <c r="AD105" i="207"/>
  <c r="AB105" i="207"/>
  <c r="AD104" i="207"/>
  <c r="AB104" i="207"/>
  <c r="O90" i="207"/>
  <c r="N90" i="207"/>
  <c r="M90" i="207"/>
  <c r="L90" i="207"/>
  <c r="K90" i="207"/>
  <c r="AF9" i="207"/>
  <c r="G90" i="207"/>
  <c r="F90" i="207"/>
  <c r="AD9" i="207"/>
  <c r="E90" i="207"/>
  <c r="D90" i="207"/>
  <c r="AB9" i="207"/>
  <c r="C90" i="207"/>
  <c r="O89" i="207"/>
  <c r="N89" i="207"/>
  <c r="M89" i="207"/>
  <c r="L89" i="207"/>
  <c r="K89" i="207"/>
  <c r="AF8" i="207"/>
  <c r="G89" i="207"/>
  <c r="F89" i="207"/>
  <c r="AD8" i="207"/>
  <c r="E89" i="207"/>
  <c r="D89" i="207"/>
  <c r="AB8" i="207"/>
  <c r="C89" i="207"/>
  <c r="O88" i="207"/>
  <c r="N88" i="207"/>
  <c r="M88" i="207"/>
  <c r="L88" i="207"/>
  <c r="J88" i="207"/>
  <c r="AF7" i="207"/>
  <c r="G88" i="207"/>
  <c r="F88" i="207"/>
  <c r="AD7" i="207"/>
  <c r="E88" i="207"/>
  <c r="D88" i="207"/>
  <c r="AB7" i="207"/>
  <c r="C88" i="207"/>
  <c r="O87" i="207"/>
  <c r="N87" i="207"/>
  <c r="M87" i="207"/>
  <c r="L87" i="207"/>
  <c r="J87" i="207"/>
  <c r="AF6" i="207"/>
  <c r="G87" i="207"/>
  <c r="F87" i="207"/>
  <c r="AD6" i="207"/>
  <c r="E87" i="207"/>
  <c r="D87" i="207"/>
  <c r="AB6" i="207"/>
  <c r="C87" i="207"/>
  <c r="O86" i="207"/>
  <c r="N86" i="207"/>
  <c r="M86" i="207"/>
  <c r="L86" i="207"/>
  <c r="J86" i="207"/>
  <c r="AF5" i="207"/>
  <c r="G86" i="207"/>
  <c r="F86" i="207"/>
  <c r="AD5" i="207"/>
  <c r="E86" i="207"/>
  <c r="D86" i="207"/>
  <c r="AB5" i="207"/>
  <c r="C86" i="207"/>
  <c r="O85" i="207"/>
  <c r="N85" i="207"/>
  <c r="M85" i="207"/>
  <c r="L85" i="207"/>
  <c r="J85" i="207"/>
  <c r="AF4" i="207"/>
  <c r="G85" i="207"/>
  <c r="F85" i="207"/>
  <c r="AD4" i="207"/>
  <c r="E85" i="207"/>
  <c r="D85" i="207"/>
  <c r="AB4" i="207"/>
  <c r="C85" i="207"/>
  <c r="N84" i="207"/>
  <c r="F84" i="207"/>
  <c r="J82" i="207"/>
  <c r="S1" i="207"/>
  <c r="C82" i="207"/>
  <c r="A64" i="207"/>
  <c r="AB34" i="207"/>
  <c r="AB33" i="207"/>
  <c r="AB32" i="207"/>
  <c r="AB31" i="207"/>
  <c r="A31" i="207"/>
  <c r="AB30" i="207"/>
  <c r="AB29" i="207"/>
  <c r="AB28" i="207"/>
  <c r="AB27" i="207"/>
  <c r="AB26" i="207"/>
  <c r="AB25" i="207"/>
  <c r="AB24" i="207"/>
  <c r="AB23" i="207"/>
  <c r="AB22" i="207"/>
  <c r="AB21" i="207"/>
  <c r="AB20" i="207"/>
  <c r="AB19" i="207"/>
  <c r="AB18" i="207"/>
  <c r="G18" i="207"/>
  <c r="AB17" i="207"/>
  <c r="AB16" i="207"/>
  <c r="AB15" i="207"/>
  <c r="D15" i="207"/>
  <c r="D14" i="207"/>
  <c r="O13" i="207"/>
  <c r="D13" i="207"/>
  <c r="O12" i="207"/>
  <c r="D12" i="207"/>
  <c r="O11" i="207"/>
  <c r="O10" i="207"/>
  <c r="D10" i="207"/>
  <c r="O9" i="207"/>
  <c r="D9" i="207"/>
  <c r="O8" i="207"/>
  <c r="D8" i="207"/>
  <c r="A7" i="207"/>
  <c r="A4" i="207"/>
  <c r="AB2" i="207"/>
  <c r="A2" i="207"/>
  <c r="Y1" i="207"/>
  <c r="AD128" i="206"/>
  <c r="AB128" i="206"/>
  <c r="AD127" i="206"/>
  <c r="AB127" i="206"/>
  <c r="AD125" i="206"/>
  <c r="AB125" i="206"/>
  <c r="AD124" i="206"/>
  <c r="AB124" i="206"/>
  <c r="AB122" i="206"/>
  <c r="AB121" i="206"/>
  <c r="AB120" i="206"/>
  <c r="AB118" i="206"/>
  <c r="AD111" i="206"/>
  <c r="AB111" i="206"/>
  <c r="AD110" i="206"/>
  <c r="AB110" i="206"/>
  <c r="AD109" i="206"/>
  <c r="AB109" i="206"/>
  <c r="AD108" i="206"/>
  <c r="AB108" i="206"/>
  <c r="AD105" i="206"/>
  <c r="AB105" i="206"/>
  <c r="AD104" i="206"/>
  <c r="AB104" i="206"/>
  <c r="O90" i="206"/>
  <c r="N90" i="206"/>
  <c r="M90" i="206"/>
  <c r="L90" i="206"/>
  <c r="K90" i="206"/>
  <c r="AF9" i="206"/>
  <c r="G90" i="206"/>
  <c r="F90" i="206"/>
  <c r="AD9" i="206"/>
  <c r="E90" i="206"/>
  <c r="D90" i="206"/>
  <c r="AB9" i="206"/>
  <c r="C90" i="206"/>
  <c r="O89" i="206"/>
  <c r="N89" i="206"/>
  <c r="M89" i="206"/>
  <c r="L89" i="206"/>
  <c r="K89" i="206"/>
  <c r="AF8" i="206"/>
  <c r="G89" i="206"/>
  <c r="F89" i="206"/>
  <c r="AD8" i="206"/>
  <c r="E89" i="206"/>
  <c r="D89" i="206"/>
  <c r="AB8" i="206"/>
  <c r="C89" i="206"/>
  <c r="O88" i="206"/>
  <c r="N88" i="206"/>
  <c r="M88" i="206"/>
  <c r="L88" i="206"/>
  <c r="J88" i="206"/>
  <c r="AF7" i="206"/>
  <c r="G88" i="206"/>
  <c r="F88" i="206"/>
  <c r="AD7" i="206"/>
  <c r="E88" i="206"/>
  <c r="D88" i="206"/>
  <c r="AB7" i="206"/>
  <c r="C88" i="206"/>
  <c r="O87" i="206"/>
  <c r="N87" i="206"/>
  <c r="M87" i="206"/>
  <c r="L87" i="206"/>
  <c r="J87" i="206"/>
  <c r="AF6" i="206"/>
  <c r="G87" i="206"/>
  <c r="F87" i="206"/>
  <c r="AD6" i="206"/>
  <c r="E87" i="206"/>
  <c r="D87" i="206"/>
  <c r="AB6" i="206"/>
  <c r="C87" i="206"/>
  <c r="O86" i="206"/>
  <c r="N86" i="206"/>
  <c r="M86" i="206"/>
  <c r="L86" i="206"/>
  <c r="J86" i="206"/>
  <c r="AF5" i="206"/>
  <c r="G86" i="206"/>
  <c r="F86" i="206"/>
  <c r="AD5" i="206"/>
  <c r="E86" i="206"/>
  <c r="D86" i="206"/>
  <c r="AB5" i="206"/>
  <c r="C86" i="206"/>
  <c r="O85" i="206"/>
  <c r="N85" i="206"/>
  <c r="M85" i="206"/>
  <c r="L85" i="206"/>
  <c r="J85" i="206"/>
  <c r="AF4" i="206"/>
  <c r="G85" i="206"/>
  <c r="F85" i="206"/>
  <c r="AD4" i="206"/>
  <c r="E85" i="206"/>
  <c r="D85" i="206"/>
  <c r="AB4" i="206"/>
  <c r="C85" i="206"/>
  <c r="N84" i="206"/>
  <c r="F84" i="206"/>
  <c r="J82" i="206"/>
  <c r="S1" i="206"/>
  <c r="C82" i="206"/>
  <c r="A64" i="206"/>
  <c r="AB34" i="206"/>
  <c r="AB33" i="206"/>
  <c r="AB32" i="206"/>
  <c r="AB31" i="206"/>
  <c r="A31" i="206"/>
  <c r="AB30" i="206"/>
  <c r="AB29" i="206"/>
  <c r="AB28" i="206"/>
  <c r="AB27" i="206"/>
  <c r="AB26" i="206"/>
  <c r="AB25" i="206"/>
  <c r="AB24" i="206"/>
  <c r="AB23" i="206"/>
  <c r="AB22" i="206"/>
  <c r="AB21" i="206"/>
  <c r="AB20" i="206"/>
  <c r="AB19" i="206"/>
  <c r="AB18" i="206"/>
  <c r="G18" i="206"/>
  <c r="AB17" i="206"/>
  <c r="AB16" i="206"/>
  <c r="AB15" i="206"/>
  <c r="D15" i="206"/>
  <c r="D14" i="206"/>
  <c r="O13" i="206"/>
  <c r="D13" i="206"/>
  <c r="O12" i="206"/>
  <c r="D12" i="206"/>
  <c r="O11" i="206"/>
  <c r="O10" i="206"/>
  <c r="D10" i="206"/>
  <c r="O9" i="206"/>
  <c r="D9" i="206"/>
  <c r="O8" i="206"/>
  <c r="D8" i="206"/>
  <c r="A7" i="206"/>
  <c r="A4" i="206"/>
  <c r="AB2" i="206"/>
  <c r="A2" i="206"/>
  <c r="Y1" i="206"/>
  <c r="AD128" i="205"/>
  <c r="AB128" i="205"/>
  <c r="AD127" i="205"/>
  <c r="AB127" i="205"/>
  <c r="AD125" i="205"/>
  <c r="AB125" i="205"/>
  <c r="AD124" i="205"/>
  <c r="AB124" i="205"/>
  <c r="AB122" i="205"/>
  <c r="AB121" i="205"/>
  <c r="AB120" i="205"/>
  <c r="AB118" i="205"/>
  <c r="AD111" i="205"/>
  <c r="AB111" i="205"/>
  <c r="AD110" i="205"/>
  <c r="AB110" i="205"/>
  <c r="AD109" i="205"/>
  <c r="AB109" i="205"/>
  <c r="AD108" i="205"/>
  <c r="AB108" i="205"/>
  <c r="AD105" i="205"/>
  <c r="AB105" i="205"/>
  <c r="AD104" i="205"/>
  <c r="AB104" i="205"/>
  <c r="O90" i="205"/>
  <c r="N90" i="205"/>
  <c r="M90" i="205"/>
  <c r="L90" i="205"/>
  <c r="K90" i="205"/>
  <c r="AF9" i="205"/>
  <c r="G90" i="205"/>
  <c r="F90" i="205"/>
  <c r="AD9" i="205"/>
  <c r="E90" i="205"/>
  <c r="D90" i="205"/>
  <c r="AB9" i="205"/>
  <c r="C90" i="205"/>
  <c r="O89" i="205"/>
  <c r="N89" i="205"/>
  <c r="M89" i="205"/>
  <c r="L89" i="205"/>
  <c r="K89" i="205"/>
  <c r="AF8" i="205"/>
  <c r="G89" i="205"/>
  <c r="F89" i="205"/>
  <c r="AD8" i="205"/>
  <c r="E89" i="205"/>
  <c r="D89" i="205"/>
  <c r="AB8" i="205"/>
  <c r="C89" i="205"/>
  <c r="O88" i="205"/>
  <c r="N88" i="205"/>
  <c r="M88" i="205"/>
  <c r="L88" i="205"/>
  <c r="J88" i="205"/>
  <c r="AF7" i="205"/>
  <c r="G88" i="205"/>
  <c r="F88" i="205"/>
  <c r="AD7" i="205"/>
  <c r="E88" i="205"/>
  <c r="D88" i="205"/>
  <c r="AB7" i="205"/>
  <c r="C88" i="205"/>
  <c r="O87" i="205"/>
  <c r="N87" i="205"/>
  <c r="M87" i="205"/>
  <c r="L87" i="205"/>
  <c r="J87" i="205"/>
  <c r="AF6" i="205"/>
  <c r="G87" i="205"/>
  <c r="F87" i="205"/>
  <c r="AD6" i="205"/>
  <c r="E87" i="205"/>
  <c r="D87" i="205"/>
  <c r="AB6" i="205"/>
  <c r="C87" i="205"/>
  <c r="O86" i="205"/>
  <c r="N86" i="205"/>
  <c r="M86" i="205"/>
  <c r="L86" i="205"/>
  <c r="J86" i="205"/>
  <c r="AF5" i="205"/>
  <c r="G86" i="205"/>
  <c r="F86" i="205"/>
  <c r="AD5" i="205"/>
  <c r="E86" i="205"/>
  <c r="D86" i="205"/>
  <c r="AB5" i="205"/>
  <c r="C86" i="205"/>
  <c r="O85" i="205"/>
  <c r="N85" i="205"/>
  <c r="M85" i="205"/>
  <c r="L85" i="205"/>
  <c r="J85" i="205"/>
  <c r="AF4" i="205"/>
  <c r="G85" i="205"/>
  <c r="F85" i="205"/>
  <c r="AD4" i="205"/>
  <c r="E85" i="205"/>
  <c r="D85" i="205"/>
  <c r="AB4" i="205"/>
  <c r="C85" i="205"/>
  <c r="N84" i="205"/>
  <c r="F84" i="205"/>
  <c r="J82" i="205"/>
  <c r="S1" i="205"/>
  <c r="C82" i="205"/>
  <c r="A64" i="205"/>
  <c r="AB34" i="205"/>
  <c r="AB33" i="205"/>
  <c r="AB32" i="205"/>
  <c r="AB31" i="205"/>
  <c r="A31" i="205"/>
  <c r="AB30" i="205"/>
  <c r="AB29" i="205"/>
  <c r="AB28" i="205"/>
  <c r="AB27" i="205"/>
  <c r="AB26" i="205"/>
  <c r="AB25" i="205"/>
  <c r="AB24" i="205"/>
  <c r="AB23" i="205"/>
  <c r="AB22" i="205"/>
  <c r="AB21" i="205"/>
  <c r="AB20" i="205"/>
  <c r="AB19" i="205"/>
  <c r="AB18" i="205"/>
  <c r="G18" i="205"/>
  <c r="AB17" i="205"/>
  <c r="AB16" i="205"/>
  <c r="AB15" i="205"/>
  <c r="D15" i="205"/>
  <c r="D14" i="205"/>
  <c r="O13" i="205"/>
  <c r="D13" i="205"/>
  <c r="O12" i="205"/>
  <c r="D12" i="205"/>
  <c r="O11" i="205"/>
  <c r="O10" i="205"/>
  <c r="D10" i="205"/>
  <c r="O9" i="205"/>
  <c r="D9" i="205"/>
  <c r="O8" i="205"/>
  <c r="D8" i="205"/>
  <c r="A7" i="205"/>
  <c r="A4" i="205"/>
  <c r="AB2" i="205"/>
  <c r="A2" i="205"/>
  <c r="Y1" i="205"/>
  <c r="AD128" i="204"/>
  <c r="AB128" i="204"/>
  <c r="AD127" i="204"/>
  <c r="AB127" i="204"/>
  <c r="AD125" i="204"/>
  <c r="AB125" i="204"/>
  <c r="AD124" i="204"/>
  <c r="AB124" i="204"/>
  <c r="AB122" i="204"/>
  <c r="AB121" i="204"/>
  <c r="AB120" i="204"/>
  <c r="AB118" i="204"/>
  <c r="AD111" i="204"/>
  <c r="AB111" i="204"/>
  <c r="AD110" i="204"/>
  <c r="AB110" i="204"/>
  <c r="AD109" i="204"/>
  <c r="AB109" i="204"/>
  <c r="AD108" i="204"/>
  <c r="AB108" i="204"/>
  <c r="AD105" i="204"/>
  <c r="AB105" i="204"/>
  <c r="AD104" i="204"/>
  <c r="AB104" i="204"/>
  <c r="O90" i="204"/>
  <c r="N90" i="204"/>
  <c r="M90" i="204"/>
  <c r="L90" i="204"/>
  <c r="K90" i="204"/>
  <c r="AF9" i="204"/>
  <c r="G90" i="204"/>
  <c r="F90" i="204"/>
  <c r="AD9" i="204"/>
  <c r="E90" i="204"/>
  <c r="D90" i="204"/>
  <c r="AB9" i="204"/>
  <c r="C90" i="204"/>
  <c r="O89" i="204"/>
  <c r="N89" i="204"/>
  <c r="M89" i="204"/>
  <c r="L89" i="204"/>
  <c r="K89" i="204"/>
  <c r="AF8" i="204"/>
  <c r="G89" i="204"/>
  <c r="F89" i="204"/>
  <c r="AD8" i="204"/>
  <c r="E89" i="204"/>
  <c r="D89" i="204"/>
  <c r="AB8" i="204"/>
  <c r="C89" i="204"/>
  <c r="O88" i="204"/>
  <c r="N88" i="204"/>
  <c r="M88" i="204"/>
  <c r="L88" i="204"/>
  <c r="J88" i="204"/>
  <c r="AF7" i="204"/>
  <c r="G88" i="204"/>
  <c r="F88" i="204"/>
  <c r="AD7" i="204"/>
  <c r="E88" i="204"/>
  <c r="D88" i="204"/>
  <c r="AB7" i="204"/>
  <c r="C88" i="204"/>
  <c r="O87" i="204"/>
  <c r="N87" i="204"/>
  <c r="M87" i="204"/>
  <c r="L87" i="204"/>
  <c r="J87" i="204"/>
  <c r="AF6" i="204"/>
  <c r="G87" i="204"/>
  <c r="F87" i="204"/>
  <c r="AD6" i="204"/>
  <c r="E87" i="204"/>
  <c r="D87" i="204"/>
  <c r="AB6" i="204"/>
  <c r="C87" i="204"/>
  <c r="O86" i="204"/>
  <c r="N86" i="204"/>
  <c r="M86" i="204"/>
  <c r="L86" i="204"/>
  <c r="J86" i="204"/>
  <c r="AF5" i="204"/>
  <c r="G86" i="204"/>
  <c r="F86" i="204"/>
  <c r="AD5" i="204"/>
  <c r="E86" i="204"/>
  <c r="D86" i="204"/>
  <c r="AB5" i="204"/>
  <c r="C86" i="204"/>
  <c r="O85" i="204"/>
  <c r="N85" i="204"/>
  <c r="M85" i="204"/>
  <c r="L85" i="204"/>
  <c r="J85" i="204"/>
  <c r="AF4" i="204"/>
  <c r="G85" i="204"/>
  <c r="F85" i="204"/>
  <c r="AD4" i="204"/>
  <c r="E85" i="204"/>
  <c r="D85" i="204"/>
  <c r="AB4" i="204"/>
  <c r="C85" i="204"/>
  <c r="N84" i="204"/>
  <c r="F84" i="204"/>
  <c r="J82" i="204"/>
  <c r="S1" i="204"/>
  <c r="C82" i="204"/>
  <c r="A64" i="204"/>
  <c r="AB34" i="204"/>
  <c r="AB33" i="204"/>
  <c r="AB32" i="204"/>
  <c r="AB31" i="204"/>
  <c r="A31" i="204"/>
  <c r="AB30" i="204"/>
  <c r="AB29" i="204"/>
  <c r="AB28" i="204"/>
  <c r="AB27" i="204"/>
  <c r="AB26" i="204"/>
  <c r="AB25" i="204"/>
  <c r="AB24" i="204"/>
  <c r="AB23" i="204"/>
  <c r="AB22" i="204"/>
  <c r="AB21" i="204"/>
  <c r="AB20" i="204"/>
  <c r="AB19" i="204"/>
  <c r="AB18" i="204"/>
  <c r="G18" i="204"/>
  <c r="AB17" i="204"/>
  <c r="AB16" i="204"/>
  <c r="AB15" i="204"/>
  <c r="D15" i="204"/>
  <c r="D14" i="204"/>
  <c r="O13" i="204"/>
  <c r="D13" i="204"/>
  <c r="O12" i="204"/>
  <c r="D12" i="204"/>
  <c r="O11" i="204"/>
  <c r="O10" i="204"/>
  <c r="D10" i="204"/>
  <c r="O9" i="204"/>
  <c r="D9" i="204"/>
  <c r="O8" i="204"/>
  <c r="D8" i="204"/>
  <c r="A7" i="204"/>
  <c r="A4" i="204"/>
  <c r="AB2" i="204"/>
  <c r="A2" i="204"/>
  <c r="Y1" i="204"/>
  <c r="AD128" i="203"/>
  <c r="AB128" i="203"/>
  <c r="AD127" i="203"/>
  <c r="AB127" i="203"/>
  <c r="AD125" i="203"/>
  <c r="AB125" i="203"/>
  <c r="AD124" i="203"/>
  <c r="AB124" i="203"/>
  <c r="AB122" i="203"/>
  <c r="AB121" i="203"/>
  <c r="AB120" i="203"/>
  <c r="AB118" i="203"/>
  <c r="AD111" i="203"/>
  <c r="AB111" i="203"/>
  <c r="AD110" i="203"/>
  <c r="AB110" i="203"/>
  <c r="AD109" i="203"/>
  <c r="AB109" i="203"/>
  <c r="AD108" i="203"/>
  <c r="AB108" i="203"/>
  <c r="AD105" i="203"/>
  <c r="AB105" i="203"/>
  <c r="AD104" i="203"/>
  <c r="AB104" i="203"/>
  <c r="O90" i="203"/>
  <c r="N90" i="203"/>
  <c r="M90" i="203"/>
  <c r="L90" i="203"/>
  <c r="K90" i="203"/>
  <c r="AF9" i="203"/>
  <c r="G90" i="203"/>
  <c r="F90" i="203"/>
  <c r="AD9" i="203"/>
  <c r="E90" i="203"/>
  <c r="D90" i="203"/>
  <c r="AB9" i="203"/>
  <c r="C90" i="203"/>
  <c r="O89" i="203"/>
  <c r="N89" i="203"/>
  <c r="M89" i="203"/>
  <c r="L89" i="203"/>
  <c r="K89" i="203"/>
  <c r="AF8" i="203"/>
  <c r="G89" i="203"/>
  <c r="F89" i="203"/>
  <c r="AD8" i="203"/>
  <c r="E89" i="203"/>
  <c r="D89" i="203"/>
  <c r="AB8" i="203"/>
  <c r="C89" i="203"/>
  <c r="O88" i="203"/>
  <c r="N88" i="203"/>
  <c r="M88" i="203"/>
  <c r="L88" i="203"/>
  <c r="J88" i="203"/>
  <c r="AF7" i="203"/>
  <c r="G88" i="203"/>
  <c r="F88" i="203"/>
  <c r="AD7" i="203"/>
  <c r="E88" i="203"/>
  <c r="D88" i="203"/>
  <c r="AB7" i="203"/>
  <c r="C88" i="203"/>
  <c r="O87" i="203"/>
  <c r="N87" i="203"/>
  <c r="M87" i="203"/>
  <c r="L87" i="203"/>
  <c r="J87" i="203"/>
  <c r="AF6" i="203"/>
  <c r="G87" i="203"/>
  <c r="F87" i="203"/>
  <c r="AD6" i="203"/>
  <c r="E87" i="203"/>
  <c r="D87" i="203"/>
  <c r="AB6" i="203"/>
  <c r="C87" i="203"/>
  <c r="O86" i="203"/>
  <c r="N86" i="203"/>
  <c r="M86" i="203"/>
  <c r="L86" i="203"/>
  <c r="J86" i="203"/>
  <c r="AF5" i="203"/>
  <c r="G86" i="203"/>
  <c r="F86" i="203"/>
  <c r="AD5" i="203"/>
  <c r="E86" i="203"/>
  <c r="D86" i="203"/>
  <c r="AB5" i="203"/>
  <c r="C86" i="203"/>
  <c r="O85" i="203"/>
  <c r="N85" i="203"/>
  <c r="M85" i="203"/>
  <c r="L85" i="203"/>
  <c r="J85" i="203"/>
  <c r="AF4" i="203"/>
  <c r="G85" i="203"/>
  <c r="F85" i="203"/>
  <c r="AD4" i="203"/>
  <c r="E85" i="203"/>
  <c r="D85" i="203"/>
  <c r="AB4" i="203"/>
  <c r="C85" i="203"/>
  <c r="N84" i="203"/>
  <c r="F84" i="203"/>
  <c r="J82" i="203"/>
  <c r="S1" i="203"/>
  <c r="C82" i="203"/>
  <c r="A64" i="203"/>
  <c r="AB34" i="203"/>
  <c r="AB33" i="203"/>
  <c r="AB32" i="203"/>
  <c r="AB31" i="203"/>
  <c r="A31" i="203"/>
  <c r="AB30" i="203"/>
  <c r="AB29" i="203"/>
  <c r="AB28" i="203"/>
  <c r="AB27" i="203"/>
  <c r="AB26" i="203"/>
  <c r="AB25" i="203"/>
  <c r="AB24" i="203"/>
  <c r="AB23" i="203"/>
  <c r="AB22" i="203"/>
  <c r="AB21" i="203"/>
  <c r="AB20" i="203"/>
  <c r="AB19" i="203"/>
  <c r="AB18" i="203"/>
  <c r="G18" i="203"/>
  <c r="AB17" i="203"/>
  <c r="AB16" i="203"/>
  <c r="AB15" i="203"/>
  <c r="D15" i="203"/>
  <c r="D14" i="203"/>
  <c r="O13" i="203"/>
  <c r="D13" i="203"/>
  <c r="O12" i="203"/>
  <c r="D12" i="203"/>
  <c r="O11" i="203"/>
  <c r="O10" i="203"/>
  <c r="D10" i="203"/>
  <c r="O9" i="203"/>
  <c r="D9" i="203"/>
  <c r="O8" i="203"/>
  <c r="D8" i="203"/>
  <c r="A7" i="203"/>
  <c r="A4" i="203"/>
  <c r="AB2" i="203"/>
  <c r="A2" i="203"/>
  <c r="Y1" i="203"/>
  <c r="AD128" i="202"/>
  <c r="AB128" i="202"/>
  <c r="AD127" i="202"/>
  <c r="AB127" i="202"/>
  <c r="AD125" i="202"/>
  <c r="AB125" i="202"/>
  <c r="AD124" i="202"/>
  <c r="AB124" i="202"/>
  <c r="AB122" i="202"/>
  <c r="AB121" i="202"/>
  <c r="AB120" i="202"/>
  <c r="AB118" i="202"/>
  <c r="AD111" i="202"/>
  <c r="AB111" i="202"/>
  <c r="AD110" i="202"/>
  <c r="AB110" i="202"/>
  <c r="AD109" i="202"/>
  <c r="AB109" i="202"/>
  <c r="AD108" i="202"/>
  <c r="AB108" i="202"/>
  <c r="AD105" i="202"/>
  <c r="AB105" i="202"/>
  <c r="AD104" i="202"/>
  <c r="AB104" i="202"/>
  <c r="O90" i="202"/>
  <c r="N90" i="202"/>
  <c r="M90" i="202"/>
  <c r="L90" i="202"/>
  <c r="K90" i="202"/>
  <c r="AF9" i="202"/>
  <c r="G90" i="202"/>
  <c r="F90" i="202"/>
  <c r="AD9" i="202"/>
  <c r="E90" i="202"/>
  <c r="D90" i="202"/>
  <c r="AB9" i="202"/>
  <c r="C90" i="202"/>
  <c r="O89" i="202"/>
  <c r="N89" i="202"/>
  <c r="M89" i="202"/>
  <c r="L89" i="202"/>
  <c r="K89" i="202"/>
  <c r="AF8" i="202"/>
  <c r="G89" i="202"/>
  <c r="F89" i="202"/>
  <c r="AD8" i="202"/>
  <c r="E89" i="202"/>
  <c r="D89" i="202"/>
  <c r="AB8" i="202"/>
  <c r="C89" i="202"/>
  <c r="O88" i="202"/>
  <c r="N88" i="202"/>
  <c r="M88" i="202"/>
  <c r="L88" i="202"/>
  <c r="J88" i="202"/>
  <c r="AF7" i="202"/>
  <c r="G88" i="202"/>
  <c r="F88" i="202"/>
  <c r="AD7" i="202"/>
  <c r="E88" i="202"/>
  <c r="D88" i="202"/>
  <c r="AB7" i="202"/>
  <c r="C88" i="202"/>
  <c r="O87" i="202"/>
  <c r="N87" i="202"/>
  <c r="M87" i="202"/>
  <c r="L87" i="202"/>
  <c r="J87" i="202"/>
  <c r="AF6" i="202"/>
  <c r="G87" i="202"/>
  <c r="F87" i="202"/>
  <c r="AD6" i="202"/>
  <c r="E87" i="202"/>
  <c r="D87" i="202"/>
  <c r="AB6" i="202"/>
  <c r="C87" i="202"/>
  <c r="O86" i="202"/>
  <c r="N86" i="202"/>
  <c r="M86" i="202"/>
  <c r="L86" i="202"/>
  <c r="J86" i="202"/>
  <c r="AF5" i="202"/>
  <c r="G86" i="202"/>
  <c r="F86" i="202"/>
  <c r="AD5" i="202"/>
  <c r="E86" i="202"/>
  <c r="D86" i="202"/>
  <c r="AB5" i="202"/>
  <c r="C86" i="202"/>
  <c r="O85" i="202"/>
  <c r="N85" i="202"/>
  <c r="M85" i="202"/>
  <c r="L85" i="202"/>
  <c r="J85" i="202"/>
  <c r="AF4" i="202"/>
  <c r="G85" i="202"/>
  <c r="F85" i="202"/>
  <c r="AD4" i="202"/>
  <c r="E85" i="202"/>
  <c r="D85" i="202"/>
  <c r="AB4" i="202"/>
  <c r="C85" i="202"/>
  <c r="N84" i="202"/>
  <c r="F84" i="202"/>
  <c r="J82" i="202"/>
  <c r="S1" i="202"/>
  <c r="C82" i="202"/>
  <c r="A64" i="202"/>
  <c r="AB34" i="202"/>
  <c r="AB33" i="202"/>
  <c r="AB32" i="202"/>
  <c r="AB31" i="202"/>
  <c r="A31" i="202"/>
  <c r="AB30" i="202"/>
  <c r="AB29" i="202"/>
  <c r="AB28" i="202"/>
  <c r="AB27" i="202"/>
  <c r="AB26" i="202"/>
  <c r="AB25" i="202"/>
  <c r="AB24" i="202"/>
  <c r="AB23" i="202"/>
  <c r="AB22" i="202"/>
  <c r="AB21" i="202"/>
  <c r="AB20" i="202"/>
  <c r="AB19" i="202"/>
  <c r="AB18" i="202"/>
  <c r="G18" i="202"/>
  <c r="AB17" i="202"/>
  <c r="AB16" i="202"/>
  <c r="AB15" i="202"/>
  <c r="D15" i="202"/>
  <c r="D14" i="202"/>
  <c r="O13" i="202"/>
  <c r="D13" i="202"/>
  <c r="O12" i="202"/>
  <c r="D12" i="202"/>
  <c r="O11" i="202"/>
  <c r="O10" i="202"/>
  <c r="D10" i="202"/>
  <c r="O9" i="202"/>
  <c r="D9" i="202"/>
  <c r="O8" i="202"/>
  <c r="D8" i="202"/>
  <c r="A7" i="202"/>
  <c r="A4" i="202"/>
  <c r="AB2" i="202"/>
  <c r="A2" i="202"/>
  <c r="Y1" i="202"/>
  <c r="AD128" i="201"/>
  <c r="AB128" i="201"/>
  <c r="AD127" i="201"/>
  <c r="AB127" i="201"/>
  <c r="AD125" i="201"/>
  <c r="AB125" i="201"/>
  <c r="AD124" i="201"/>
  <c r="AB124" i="201"/>
  <c r="AB122" i="201"/>
  <c r="AB121" i="201"/>
  <c r="AB120" i="201"/>
  <c r="AB118" i="201"/>
  <c r="O13" i="201"/>
  <c r="AD111" i="201"/>
  <c r="AB111" i="201"/>
  <c r="AD110" i="201"/>
  <c r="AB110" i="201"/>
  <c r="AD109" i="201"/>
  <c r="AB109" i="201"/>
  <c r="AD108" i="201"/>
  <c r="AB108" i="201"/>
  <c r="AD105" i="201"/>
  <c r="AB105" i="201"/>
  <c r="AD104" i="201"/>
  <c r="AB104" i="201"/>
  <c r="O90" i="201"/>
  <c r="N90" i="201"/>
  <c r="M90" i="201"/>
  <c r="L90" i="201"/>
  <c r="K90" i="201"/>
  <c r="AF9" i="201"/>
  <c r="G90" i="201"/>
  <c r="F90" i="201"/>
  <c r="AD9" i="201"/>
  <c r="E90" i="201"/>
  <c r="D90" i="201"/>
  <c r="AB9" i="201"/>
  <c r="C90" i="201"/>
  <c r="O89" i="201"/>
  <c r="N89" i="201"/>
  <c r="M89" i="201"/>
  <c r="L89" i="201"/>
  <c r="K89" i="201"/>
  <c r="AF8" i="201"/>
  <c r="G89" i="201"/>
  <c r="F89" i="201"/>
  <c r="AD8" i="201"/>
  <c r="E89" i="201"/>
  <c r="D89" i="201"/>
  <c r="AB8" i="201"/>
  <c r="C89" i="201"/>
  <c r="O88" i="201"/>
  <c r="N88" i="201"/>
  <c r="M88" i="201"/>
  <c r="L88" i="201"/>
  <c r="J88" i="201"/>
  <c r="AF7" i="201"/>
  <c r="G88" i="201"/>
  <c r="F88" i="201"/>
  <c r="AD7" i="201"/>
  <c r="E88" i="201"/>
  <c r="D88" i="201"/>
  <c r="AB7" i="201"/>
  <c r="C88" i="201"/>
  <c r="O87" i="201"/>
  <c r="N87" i="201"/>
  <c r="M87" i="201"/>
  <c r="L87" i="201"/>
  <c r="J87" i="201"/>
  <c r="AF6" i="201"/>
  <c r="G87" i="201"/>
  <c r="F87" i="201"/>
  <c r="AD6" i="201"/>
  <c r="E87" i="201"/>
  <c r="D87" i="201"/>
  <c r="AB6" i="201"/>
  <c r="C87" i="201"/>
  <c r="O86" i="201"/>
  <c r="N86" i="201"/>
  <c r="M86" i="201"/>
  <c r="L86" i="201"/>
  <c r="J86" i="201"/>
  <c r="AF5" i="201"/>
  <c r="G86" i="201"/>
  <c r="F86" i="201"/>
  <c r="AD5" i="201"/>
  <c r="E86" i="201"/>
  <c r="D86" i="201"/>
  <c r="AB5" i="201"/>
  <c r="C86" i="201"/>
  <c r="O85" i="201"/>
  <c r="N85" i="201"/>
  <c r="M85" i="201"/>
  <c r="L85" i="201"/>
  <c r="J85" i="201"/>
  <c r="AF4" i="201"/>
  <c r="G85" i="201"/>
  <c r="F85" i="201"/>
  <c r="AD4" i="201"/>
  <c r="E85" i="201"/>
  <c r="D85" i="201"/>
  <c r="AB4" i="201"/>
  <c r="C85" i="201"/>
  <c r="N84" i="201"/>
  <c r="F84" i="201"/>
  <c r="J82" i="201"/>
  <c r="S1" i="201"/>
  <c r="C82" i="201"/>
  <c r="A64" i="201"/>
  <c r="AB34" i="201"/>
  <c r="AB33" i="201"/>
  <c r="AB32" i="201"/>
  <c r="AB31" i="201"/>
  <c r="A31" i="201"/>
  <c r="AB30" i="201"/>
  <c r="AB29" i="201"/>
  <c r="AB28" i="201"/>
  <c r="AB27" i="201"/>
  <c r="AB26" i="201"/>
  <c r="AB25" i="201"/>
  <c r="AB24" i="201"/>
  <c r="AB23" i="201"/>
  <c r="AB22" i="201"/>
  <c r="AB21" i="201"/>
  <c r="AB20" i="201"/>
  <c r="AB19" i="201"/>
  <c r="AB18" i="201"/>
  <c r="G18" i="201"/>
  <c r="AB17" i="201"/>
  <c r="AB16" i="201"/>
  <c r="AB15" i="201"/>
  <c r="D15" i="201"/>
  <c r="D14" i="201"/>
  <c r="D13" i="201"/>
  <c r="O12" i="201"/>
  <c r="D12" i="201"/>
  <c r="O11" i="201"/>
  <c r="O10" i="201"/>
  <c r="D10" i="201"/>
  <c r="O9" i="201"/>
  <c r="D9" i="201"/>
  <c r="O8" i="201"/>
  <c r="D8" i="201"/>
  <c r="A7" i="201"/>
  <c r="A4" i="201"/>
  <c r="AB2" i="201"/>
  <c r="A2" i="201"/>
  <c r="Y1" i="201"/>
  <c r="AD128" i="200"/>
  <c r="AB128" i="200"/>
  <c r="AD127" i="200"/>
  <c r="AB127" i="200"/>
  <c r="AD125" i="200"/>
  <c r="AB125" i="200"/>
  <c r="AD124" i="200"/>
  <c r="AB124" i="200"/>
  <c r="AB122" i="200"/>
  <c r="AB121" i="200"/>
  <c r="AB120" i="200"/>
  <c r="AB118" i="200"/>
  <c r="AD111" i="200"/>
  <c r="AB111" i="200"/>
  <c r="AD110" i="200"/>
  <c r="AB110" i="200"/>
  <c r="AD109" i="200"/>
  <c r="AB109" i="200"/>
  <c r="AD108" i="200"/>
  <c r="AB108" i="200"/>
  <c r="AD105" i="200"/>
  <c r="AB105" i="200"/>
  <c r="AD104" i="200"/>
  <c r="AB104" i="200"/>
  <c r="O90" i="200"/>
  <c r="N90" i="200"/>
  <c r="M90" i="200"/>
  <c r="L90" i="200"/>
  <c r="K90" i="200"/>
  <c r="AF9" i="200"/>
  <c r="G90" i="200"/>
  <c r="F90" i="200"/>
  <c r="AD9" i="200"/>
  <c r="E90" i="200"/>
  <c r="D90" i="200"/>
  <c r="AB9" i="200"/>
  <c r="C90" i="200"/>
  <c r="O89" i="200"/>
  <c r="N89" i="200"/>
  <c r="M89" i="200"/>
  <c r="L89" i="200"/>
  <c r="K89" i="200"/>
  <c r="AF8" i="200"/>
  <c r="G89" i="200"/>
  <c r="F89" i="200"/>
  <c r="AD8" i="200"/>
  <c r="E89" i="200"/>
  <c r="D89" i="200"/>
  <c r="AB8" i="200"/>
  <c r="C89" i="200"/>
  <c r="O88" i="200"/>
  <c r="N88" i="200"/>
  <c r="M88" i="200"/>
  <c r="L88" i="200"/>
  <c r="J88" i="200"/>
  <c r="AF7" i="200"/>
  <c r="G88" i="200"/>
  <c r="F88" i="200"/>
  <c r="AD7" i="200"/>
  <c r="E88" i="200"/>
  <c r="D88" i="200"/>
  <c r="AB7" i="200"/>
  <c r="C88" i="200"/>
  <c r="O87" i="200"/>
  <c r="N87" i="200"/>
  <c r="M87" i="200"/>
  <c r="L87" i="200"/>
  <c r="J87" i="200"/>
  <c r="AF6" i="200"/>
  <c r="G87" i="200"/>
  <c r="F87" i="200"/>
  <c r="AD6" i="200"/>
  <c r="E87" i="200"/>
  <c r="D87" i="200"/>
  <c r="AB6" i="200"/>
  <c r="C87" i="200"/>
  <c r="O86" i="200"/>
  <c r="N86" i="200"/>
  <c r="M86" i="200"/>
  <c r="L86" i="200"/>
  <c r="J86" i="200"/>
  <c r="AF5" i="200"/>
  <c r="G86" i="200"/>
  <c r="F86" i="200"/>
  <c r="AD5" i="200"/>
  <c r="E86" i="200"/>
  <c r="D86" i="200"/>
  <c r="AB5" i="200"/>
  <c r="C86" i="200"/>
  <c r="O85" i="200"/>
  <c r="N85" i="200"/>
  <c r="M85" i="200"/>
  <c r="L85" i="200"/>
  <c r="J85" i="200"/>
  <c r="AF4" i="200"/>
  <c r="G85" i="200"/>
  <c r="F85" i="200"/>
  <c r="AD4" i="200"/>
  <c r="E85" i="200"/>
  <c r="D85" i="200"/>
  <c r="AB4" i="200"/>
  <c r="C85" i="200"/>
  <c r="N84" i="200"/>
  <c r="F84" i="200"/>
  <c r="J82" i="200"/>
  <c r="S1" i="200"/>
  <c r="C82" i="200"/>
  <c r="A64" i="200"/>
  <c r="AB34" i="200"/>
  <c r="AB33" i="200"/>
  <c r="AB32" i="200"/>
  <c r="AB31" i="200"/>
  <c r="A31" i="200"/>
  <c r="AB30" i="200"/>
  <c r="AB29" i="200"/>
  <c r="AB28" i="200"/>
  <c r="AB27" i="200"/>
  <c r="AB26" i="200"/>
  <c r="AB25" i="200"/>
  <c r="AB24" i="200"/>
  <c r="AB23" i="200"/>
  <c r="AB22" i="200"/>
  <c r="AB21" i="200"/>
  <c r="AB20" i="200"/>
  <c r="AB19" i="200"/>
  <c r="AB18" i="200"/>
  <c r="G18" i="200"/>
  <c r="AB17" i="200"/>
  <c r="AB16" i="200"/>
  <c r="AB15" i="200"/>
  <c r="D15" i="200"/>
  <c r="D14" i="200"/>
  <c r="O13" i="200"/>
  <c r="D13" i="200"/>
  <c r="O12" i="200"/>
  <c r="D12" i="200"/>
  <c r="O11" i="200"/>
  <c r="O10" i="200"/>
  <c r="D10" i="200"/>
  <c r="O9" i="200"/>
  <c r="D9" i="200"/>
  <c r="O8" i="200"/>
  <c r="D8" i="200"/>
  <c r="A7" i="200"/>
  <c r="A4" i="200"/>
  <c r="AB2" i="200"/>
  <c r="A2" i="200"/>
  <c r="Y1" i="200"/>
  <c r="AD128" i="199"/>
  <c r="O10" i="199"/>
  <c r="AB128" i="199"/>
  <c r="AD127" i="199"/>
  <c r="O9" i="199"/>
  <c r="AB127" i="199"/>
  <c r="AD125" i="199"/>
  <c r="AB125" i="199"/>
  <c r="AD124" i="199"/>
  <c r="AB124" i="199"/>
  <c r="AB122" i="199"/>
  <c r="AB121" i="199"/>
  <c r="AB120" i="199"/>
  <c r="AB118" i="199"/>
  <c r="AD111" i="199"/>
  <c r="AB111" i="199"/>
  <c r="AD110" i="199"/>
  <c r="D14" i="199"/>
  <c r="AB110" i="199"/>
  <c r="AD109" i="199"/>
  <c r="D13" i="199"/>
  <c r="AB109" i="199"/>
  <c r="AD108" i="199"/>
  <c r="D12" i="199"/>
  <c r="AB108" i="199"/>
  <c r="AD105" i="199"/>
  <c r="AB105" i="199"/>
  <c r="AD104" i="199"/>
  <c r="AB104" i="199"/>
  <c r="O90" i="199"/>
  <c r="N90" i="199"/>
  <c r="M90" i="199"/>
  <c r="L90" i="199"/>
  <c r="K90" i="199"/>
  <c r="AF9" i="199"/>
  <c r="G90" i="199"/>
  <c r="F90" i="199"/>
  <c r="AD9" i="199"/>
  <c r="E90" i="199"/>
  <c r="D90" i="199"/>
  <c r="AB9" i="199"/>
  <c r="C90" i="199"/>
  <c r="O89" i="199"/>
  <c r="N89" i="199"/>
  <c r="M89" i="199"/>
  <c r="L89" i="199"/>
  <c r="K89" i="199"/>
  <c r="AF8" i="199"/>
  <c r="G89" i="199"/>
  <c r="F89" i="199"/>
  <c r="AD8" i="199"/>
  <c r="E89" i="199"/>
  <c r="D89" i="199"/>
  <c r="AB8" i="199"/>
  <c r="C89" i="199"/>
  <c r="O88" i="199"/>
  <c r="N88" i="199"/>
  <c r="M88" i="199"/>
  <c r="L88" i="199"/>
  <c r="J88" i="199"/>
  <c r="AF7" i="199"/>
  <c r="G88" i="199"/>
  <c r="F88" i="199"/>
  <c r="AD7" i="199"/>
  <c r="E88" i="199"/>
  <c r="D88" i="199"/>
  <c r="AB7" i="199"/>
  <c r="C88" i="199"/>
  <c r="O87" i="199"/>
  <c r="N87" i="199"/>
  <c r="M87" i="199"/>
  <c r="L87" i="199"/>
  <c r="J87" i="199"/>
  <c r="AF6" i="199"/>
  <c r="G87" i="199"/>
  <c r="F87" i="199"/>
  <c r="AD6" i="199"/>
  <c r="E87" i="199"/>
  <c r="D87" i="199"/>
  <c r="AB6" i="199"/>
  <c r="C87" i="199"/>
  <c r="O86" i="199"/>
  <c r="N86" i="199"/>
  <c r="M86" i="199"/>
  <c r="L86" i="199"/>
  <c r="J86" i="199"/>
  <c r="AF5" i="199"/>
  <c r="G86" i="199"/>
  <c r="F86" i="199"/>
  <c r="AD5" i="199"/>
  <c r="E86" i="199"/>
  <c r="D86" i="199"/>
  <c r="AB5" i="199"/>
  <c r="C86" i="199"/>
  <c r="O85" i="199"/>
  <c r="N85" i="199"/>
  <c r="M85" i="199"/>
  <c r="L85" i="199"/>
  <c r="J85" i="199"/>
  <c r="AF4" i="199"/>
  <c r="G85" i="199"/>
  <c r="F85" i="199"/>
  <c r="AD4" i="199"/>
  <c r="E85" i="199"/>
  <c r="D85" i="199"/>
  <c r="AB4" i="199"/>
  <c r="C85" i="199"/>
  <c r="N84" i="199"/>
  <c r="F84" i="199"/>
  <c r="J82" i="199"/>
  <c r="S1" i="199"/>
  <c r="C82" i="199"/>
  <c r="A64" i="199"/>
  <c r="A49" i="199"/>
  <c r="AB34" i="199"/>
  <c r="AB33" i="199"/>
  <c r="AB32" i="199"/>
  <c r="AB31" i="199"/>
  <c r="A31" i="199"/>
  <c r="AB30" i="199"/>
  <c r="AB29" i="199"/>
  <c r="AB28" i="199"/>
  <c r="AB27" i="199"/>
  <c r="AB26" i="199"/>
  <c r="AB25" i="199"/>
  <c r="AB24" i="199"/>
  <c r="AB23" i="199"/>
  <c r="AB22" i="199"/>
  <c r="AB21" i="199"/>
  <c r="AB20" i="199"/>
  <c r="AB19" i="199"/>
  <c r="AB18" i="199"/>
  <c r="G18" i="199"/>
  <c r="A18" i="199"/>
  <c r="AB17" i="199"/>
  <c r="AB16" i="199"/>
  <c r="AB15" i="199"/>
  <c r="D15" i="199"/>
  <c r="O13" i="199"/>
  <c r="O12" i="199"/>
  <c r="O11" i="199"/>
  <c r="D10" i="199"/>
  <c r="D9" i="199"/>
  <c r="O8" i="199"/>
  <c r="D8" i="199"/>
  <c r="A7" i="199"/>
  <c r="A4" i="199"/>
  <c r="AB2" i="199"/>
  <c r="A2" i="199"/>
  <c r="Y1" i="199"/>
  <c r="AD128" i="198"/>
  <c r="AB128" i="198"/>
  <c r="AD127" i="198"/>
  <c r="AB127" i="198"/>
  <c r="AD125" i="198"/>
  <c r="AB125" i="198"/>
  <c r="AD124" i="198"/>
  <c r="AB124" i="198"/>
  <c r="AB122" i="198"/>
  <c r="AB121" i="198"/>
  <c r="AB120" i="198"/>
  <c r="AB118" i="198"/>
  <c r="AD111" i="198"/>
  <c r="AB111" i="198"/>
  <c r="AD110" i="198"/>
  <c r="AB110" i="198"/>
  <c r="AD109" i="198"/>
  <c r="AB109" i="198"/>
  <c r="AD108" i="198"/>
  <c r="AB108" i="198"/>
  <c r="AD105" i="198"/>
  <c r="AB105" i="198"/>
  <c r="AD104" i="198"/>
  <c r="AB104" i="198"/>
  <c r="O90" i="198"/>
  <c r="N90" i="198"/>
  <c r="M90" i="198"/>
  <c r="L90" i="198"/>
  <c r="K90" i="198"/>
  <c r="AF9" i="198"/>
  <c r="G90" i="198"/>
  <c r="F90" i="198"/>
  <c r="AD9" i="198"/>
  <c r="E90" i="198"/>
  <c r="D90" i="198"/>
  <c r="AB9" i="198"/>
  <c r="C90" i="198"/>
  <c r="O89" i="198"/>
  <c r="N89" i="198"/>
  <c r="M89" i="198"/>
  <c r="L89" i="198"/>
  <c r="K89" i="198"/>
  <c r="AF8" i="198"/>
  <c r="G89" i="198"/>
  <c r="F89" i="198"/>
  <c r="AD8" i="198"/>
  <c r="E89" i="198"/>
  <c r="D89" i="198"/>
  <c r="AB8" i="198"/>
  <c r="C89" i="198"/>
  <c r="O88" i="198"/>
  <c r="N88" i="198"/>
  <c r="M88" i="198"/>
  <c r="L88" i="198"/>
  <c r="J88" i="198"/>
  <c r="AF7" i="198"/>
  <c r="G88" i="198"/>
  <c r="F88" i="198"/>
  <c r="AD7" i="198"/>
  <c r="E88" i="198"/>
  <c r="D88" i="198"/>
  <c r="AB7" i="198"/>
  <c r="C88" i="198"/>
  <c r="O87" i="198"/>
  <c r="N87" i="198"/>
  <c r="M87" i="198"/>
  <c r="L87" i="198"/>
  <c r="J87" i="198"/>
  <c r="AF6" i="198"/>
  <c r="G87" i="198"/>
  <c r="F87" i="198"/>
  <c r="AD6" i="198"/>
  <c r="E87" i="198"/>
  <c r="D87" i="198"/>
  <c r="AB6" i="198"/>
  <c r="C87" i="198"/>
  <c r="O86" i="198"/>
  <c r="N86" i="198"/>
  <c r="M86" i="198"/>
  <c r="L86" i="198"/>
  <c r="J86" i="198"/>
  <c r="AF5" i="198"/>
  <c r="G86" i="198"/>
  <c r="F86" i="198"/>
  <c r="AD5" i="198"/>
  <c r="E86" i="198"/>
  <c r="D86" i="198"/>
  <c r="AB5" i="198"/>
  <c r="C86" i="198"/>
  <c r="O85" i="198"/>
  <c r="N85" i="198"/>
  <c r="M85" i="198"/>
  <c r="L85" i="198"/>
  <c r="J85" i="198"/>
  <c r="AF4" i="198"/>
  <c r="G85" i="198"/>
  <c r="F85" i="198"/>
  <c r="AD4" i="198"/>
  <c r="E85" i="198"/>
  <c r="D85" i="198"/>
  <c r="AB4" i="198"/>
  <c r="C85" i="198"/>
  <c r="N84" i="198"/>
  <c r="F84" i="198"/>
  <c r="J82" i="198"/>
  <c r="S1" i="198"/>
  <c r="C82" i="198"/>
  <c r="A64" i="198"/>
  <c r="AB34" i="198"/>
  <c r="AB33" i="198"/>
  <c r="AB32" i="198"/>
  <c r="AB31" i="198"/>
  <c r="A31" i="198"/>
  <c r="AB30" i="198"/>
  <c r="AB29" i="198"/>
  <c r="AB28" i="198"/>
  <c r="AB27" i="198"/>
  <c r="AB26" i="198"/>
  <c r="AB25" i="198"/>
  <c r="AB24" i="198"/>
  <c r="AB23" i="198"/>
  <c r="AB22" i="198"/>
  <c r="AB21" i="198"/>
  <c r="AB20" i="198"/>
  <c r="AB19" i="198"/>
  <c r="AB18" i="198"/>
  <c r="G18" i="198"/>
  <c r="AB17" i="198"/>
  <c r="AB16" i="198"/>
  <c r="AB15" i="198"/>
  <c r="D15" i="198"/>
  <c r="D14" i="198"/>
  <c r="O13" i="198"/>
  <c r="D13" i="198"/>
  <c r="O12" i="198"/>
  <c r="D12" i="198"/>
  <c r="O11" i="198"/>
  <c r="O10" i="198"/>
  <c r="D10" i="198"/>
  <c r="O9" i="198"/>
  <c r="D9" i="198"/>
  <c r="O8" i="198"/>
  <c r="D8" i="198"/>
  <c r="A7" i="198"/>
  <c r="A4" i="198"/>
  <c r="AB2" i="198"/>
  <c r="A2" i="198"/>
  <c r="Y1" i="198"/>
  <c r="AD128" i="197"/>
  <c r="AB128" i="197"/>
  <c r="AD127" i="197"/>
  <c r="AB127" i="197"/>
  <c r="AD125" i="197"/>
  <c r="AB125" i="197"/>
  <c r="AD124" i="197"/>
  <c r="AB124" i="197"/>
  <c r="AB122" i="197"/>
  <c r="AB121" i="197"/>
  <c r="AB120" i="197"/>
  <c r="AB118" i="197"/>
  <c r="O13" i="197"/>
  <c r="AD111" i="197"/>
  <c r="AB111" i="197"/>
  <c r="AD110" i="197"/>
  <c r="AB110" i="197"/>
  <c r="AD109" i="197"/>
  <c r="AB109" i="197"/>
  <c r="AD108" i="197"/>
  <c r="AB108" i="197"/>
  <c r="AD105" i="197"/>
  <c r="AB105" i="197"/>
  <c r="AD104" i="197"/>
  <c r="AB104" i="197"/>
  <c r="O90" i="197"/>
  <c r="N90" i="197"/>
  <c r="M90" i="197"/>
  <c r="L90" i="197"/>
  <c r="K90" i="197"/>
  <c r="AF9" i="197"/>
  <c r="G90" i="197"/>
  <c r="F90" i="197"/>
  <c r="AD9" i="197"/>
  <c r="E90" i="197"/>
  <c r="D90" i="197"/>
  <c r="AB9" i="197"/>
  <c r="C90" i="197"/>
  <c r="O89" i="197"/>
  <c r="N89" i="197"/>
  <c r="M89" i="197"/>
  <c r="L89" i="197"/>
  <c r="K89" i="197"/>
  <c r="AF8" i="197"/>
  <c r="G89" i="197"/>
  <c r="F89" i="197"/>
  <c r="AD8" i="197"/>
  <c r="E89" i="197"/>
  <c r="D89" i="197"/>
  <c r="AB8" i="197"/>
  <c r="C89" i="197"/>
  <c r="O88" i="197"/>
  <c r="N88" i="197"/>
  <c r="M88" i="197"/>
  <c r="L88" i="197"/>
  <c r="J88" i="197"/>
  <c r="AF7" i="197"/>
  <c r="G88" i="197"/>
  <c r="F88" i="197"/>
  <c r="AD7" i="197"/>
  <c r="E88" i="197"/>
  <c r="D88" i="197"/>
  <c r="AB7" i="197"/>
  <c r="C88" i="197"/>
  <c r="O87" i="197"/>
  <c r="N87" i="197"/>
  <c r="M87" i="197"/>
  <c r="L87" i="197"/>
  <c r="J87" i="197"/>
  <c r="AF6" i="197"/>
  <c r="G87" i="197"/>
  <c r="F87" i="197"/>
  <c r="AD6" i="197"/>
  <c r="E87" i="197"/>
  <c r="D87" i="197"/>
  <c r="AB6" i="197"/>
  <c r="C87" i="197"/>
  <c r="O86" i="197"/>
  <c r="N86" i="197"/>
  <c r="M86" i="197"/>
  <c r="L86" i="197"/>
  <c r="J86" i="197"/>
  <c r="AF5" i="197"/>
  <c r="G86" i="197"/>
  <c r="F86" i="197"/>
  <c r="AD5" i="197"/>
  <c r="E86" i="197"/>
  <c r="D86" i="197"/>
  <c r="AB5" i="197"/>
  <c r="C86" i="197"/>
  <c r="O85" i="197"/>
  <c r="N85" i="197"/>
  <c r="M85" i="197"/>
  <c r="L85" i="197"/>
  <c r="J85" i="197"/>
  <c r="AF4" i="197"/>
  <c r="G85" i="197"/>
  <c r="F85" i="197"/>
  <c r="AD4" i="197"/>
  <c r="E85" i="197"/>
  <c r="D85" i="197"/>
  <c r="AB4" i="197"/>
  <c r="C85" i="197"/>
  <c r="N84" i="197"/>
  <c r="F84" i="197"/>
  <c r="J82" i="197"/>
  <c r="S1" i="197"/>
  <c r="C82" i="197"/>
  <c r="A64" i="197"/>
  <c r="AB34" i="197"/>
  <c r="AB33" i="197"/>
  <c r="AB32" i="197"/>
  <c r="AB31" i="197"/>
  <c r="A31" i="197"/>
  <c r="AB30" i="197"/>
  <c r="AB29" i="197"/>
  <c r="AB28" i="197"/>
  <c r="AB27" i="197"/>
  <c r="AB26" i="197"/>
  <c r="AB25" i="197"/>
  <c r="AB24" i="197"/>
  <c r="AB23" i="197"/>
  <c r="AB22" i="197"/>
  <c r="AB21" i="197"/>
  <c r="AB20" i="197"/>
  <c r="AB19" i="197"/>
  <c r="AB18" i="197"/>
  <c r="G18" i="197"/>
  <c r="AB17" i="197"/>
  <c r="AB16" i="197"/>
  <c r="AB15" i="197"/>
  <c r="D15" i="197"/>
  <c r="D14" i="197"/>
  <c r="D13" i="197"/>
  <c r="O12" i="197"/>
  <c r="D12" i="197"/>
  <c r="O11" i="197"/>
  <c r="O10" i="197"/>
  <c r="D10" i="197"/>
  <c r="O9" i="197"/>
  <c r="D9" i="197"/>
  <c r="O8" i="197"/>
  <c r="D8" i="197"/>
  <c r="A7" i="197"/>
  <c r="A4" i="197"/>
  <c r="AB2" i="197"/>
  <c r="A2" i="197"/>
  <c r="Y1" i="197"/>
  <c r="AD128" i="196"/>
  <c r="AB128" i="196"/>
  <c r="AD127" i="196"/>
  <c r="AB127" i="196"/>
  <c r="AD125" i="196"/>
  <c r="AB125" i="196"/>
  <c r="AD124" i="196"/>
  <c r="AB124" i="196"/>
  <c r="AB122" i="196"/>
  <c r="AB121" i="196"/>
  <c r="AB120" i="196"/>
  <c r="AB118" i="196"/>
  <c r="AD111" i="196"/>
  <c r="AB111" i="196"/>
  <c r="AD110" i="196"/>
  <c r="AB110" i="196"/>
  <c r="AD109" i="196"/>
  <c r="AB109" i="196"/>
  <c r="AD108" i="196"/>
  <c r="AB108" i="196"/>
  <c r="AD105" i="196"/>
  <c r="AB105" i="196"/>
  <c r="AD104" i="196"/>
  <c r="AB104" i="196"/>
  <c r="O90" i="196"/>
  <c r="N90" i="196"/>
  <c r="M90" i="196"/>
  <c r="L90" i="196"/>
  <c r="K90" i="196"/>
  <c r="AF9" i="196"/>
  <c r="G90" i="196"/>
  <c r="F90" i="196"/>
  <c r="AD9" i="196"/>
  <c r="E90" i="196"/>
  <c r="D90" i="196"/>
  <c r="AB9" i="196"/>
  <c r="C90" i="196"/>
  <c r="O89" i="196"/>
  <c r="N89" i="196"/>
  <c r="M89" i="196"/>
  <c r="L89" i="196"/>
  <c r="K89" i="196"/>
  <c r="AF8" i="196"/>
  <c r="G89" i="196"/>
  <c r="F89" i="196"/>
  <c r="AD8" i="196"/>
  <c r="E89" i="196"/>
  <c r="D89" i="196"/>
  <c r="AB8" i="196"/>
  <c r="C89" i="196"/>
  <c r="O88" i="196"/>
  <c r="N88" i="196"/>
  <c r="M88" i="196"/>
  <c r="L88" i="196"/>
  <c r="J88" i="196"/>
  <c r="AF7" i="196"/>
  <c r="G88" i="196"/>
  <c r="F88" i="196"/>
  <c r="AD7" i="196"/>
  <c r="E88" i="196"/>
  <c r="D88" i="196"/>
  <c r="AB7" i="196"/>
  <c r="C88" i="196"/>
  <c r="O87" i="196"/>
  <c r="N87" i="196"/>
  <c r="M87" i="196"/>
  <c r="L87" i="196"/>
  <c r="J87" i="196"/>
  <c r="AF6" i="196"/>
  <c r="G87" i="196"/>
  <c r="F87" i="196"/>
  <c r="AD6" i="196"/>
  <c r="E87" i="196"/>
  <c r="D87" i="196"/>
  <c r="AB6" i="196"/>
  <c r="C87" i="196"/>
  <c r="O86" i="196"/>
  <c r="N86" i="196"/>
  <c r="M86" i="196"/>
  <c r="L86" i="196"/>
  <c r="J86" i="196"/>
  <c r="AF5" i="196"/>
  <c r="G86" i="196"/>
  <c r="F86" i="196"/>
  <c r="AD5" i="196"/>
  <c r="E86" i="196"/>
  <c r="D86" i="196"/>
  <c r="AB5" i="196"/>
  <c r="C86" i="196"/>
  <c r="O85" i="196"/>
  <c r="N85" i="196"/>
  <c r="M85" i="196"/>
  <c r="L85" i="196"/>
  <c r="J85" i="196"/>
  <c r="AF4" i="196"/>
  <c r="G85" i="196"/>
  <c r="F85" i="196"/>
  <c r="AD4" i="196"/>
  <c r="E85" i="196"/>
  <c r="D85" i="196"/>
  <c r="AB4" i="196"/>
  <c r="C85" i="196"/>
  <c r="N84" i="196"/>
  <c r="F84" i="196"/>
  <c r="J82" i="196"/>
  <c r="S1" i="196"/>
  <c r="C82" i="196"/>
  <c r="A64" i="196"/>
  <c r="AB34" i="196"/>
  <c r="AB33" i="196"/>
  <c r="AB32" i="196"/>
  <c r="AB31" i="196"/>
  <c r="A31" i="196"/>
  <c r="AB30" i="196"/>
  <c r="AB29" i="196"/>
  <c r="AB28" i="196"/>
  <c r="AB27" i="196"/>
  <c r="AB26" i="196"/>
  <c r="AB25" i="196"/>
  <c r="AB24" i="196"/>
  <c r="AB23" i="196"/>
  <c r="AB22" i="196"/>
  <c r="AB21" i="196"/>
  <c r="AB20" i="196"/>
  <c r="AB19" i="196"/>
  <c r="AB18" i="196"/>
  <c r="G18" i="196"/>
  <c r="AB17" i="196"/>
  <c r="AB16" i="196"/>
  <c r="AB15" i="196"/>
  <c r="D15" i="196"/>
  <c r="D14" i="196"/>
  <c r="O13" i="196"/>
  <c r="D13" i="196"/>
  <c r="O12" i="196"/>
  <c r="D12" i="196"/>
  <c r="O11" i="196"/>
  <c r="O10" i="196"/>
  <c r="D10" i="196"/>
  <c r="O9" i="196"/>
  <c r="D9" i="196"/>
  <c r="O8" i="196"/>
  <c r="D8" i="196"/>
  <c r="A7" i="196"/>
  <c r="A4" i="196"/>
  <c r="AB2" i="196"/>
  <c r="A2" i="196"/>
  <c r="Y1" i="196"/>
  <c r="AD128" i="195"/>
  <c r="AB128" i="195"/>
  <c r="AD127" i="195"/>
  <c r="AB127" i="195"/>
  <c r="AD125" i="195"/>
  <c r="AB125" i="195"/>
  <c r="AD124" i="195"/>
  <c r="AB124" i="195"/>
  <c r="AB122" i="195"/>
  <c r="AB121" i="195"/>
  <c r="AB120" i="195"/>
  <c r="AB118" i="195"/>
  <c r="AD111" i="195"/>
  <c r="AB111" i="195"/>
  <c r="AD110" i="195"/>
  <c r="AB110" i="195"/>
  <c r="AD109" i="195"/>
  <c r="AB109" i="195"/>
  <c r="AD108" i="195"/>
  <c r="AB108" i="195"/>
  <c r="AD105" i="195"/>
  <c r="AB105" i="195"/>
  <c r="AD104" i="195"/>
  <c r="AB104" i="195"/>
  <c r="O90" i="195"/>
  <c r="N90" i="195"/>
  <c r="M90" i="195"/>
  <c r="L90" i="195"/>
  <c r="K90" i="195"/>
  <c r="AF9" i="195"/>
  <c r="G90" i="195"/>
  <c r="F90" i="195"/>
  <c r="AD9" i="195"/>
  <c r="E90" i="195"/>
  <c r="D90" i="195"/>
  <c r="AB9" i="195"/>
  <c r="C90" i="195"/>
  <c r="O89" i="195"/>
  <c r="N89" i="195"/>
  <c r="M89" i="195"/>
  <c r="L89" i="195"/>
  <c r="K89" i="195"/>
  <c r="AF8" i="195"/>
  <c r="G89" i="195"/>
  <c r="F89" i="195"/>
  <c r="AD8" i="195"/>
  <c r="E89" i="195"/>
  <c r="D89" i="195"/>
  <c r="AB8" i="195"/>
  <c r="C89" i="195"/>
  <c r="O88" i="195"/>
  <c r="N88" i="195"/>
  <c r="M88" i="195"/>
  <c r="L88" i="195"/>
  <c r="J88" i="195"/>
  <c r="AF7" i="195"/>
  <c r="G88" i="195"/>
  <c r="F88" i="195"/>
  <c r="AD7" i="195"/>
  <c r="E88" i="195"/>
  <c r="D88" i="195"/>
  <c r="AB7" i="195"/>
  <c r="C88" i="195"/>
  <c r="O87" i="195"/>
  <c r="N87" i="195"/>
  <c r="M87" i="195"/>
  <c r="L87" i="195"/>
  <c r="J87" i="195"/>
  <c r="AF6" i="195"/>
  <c r="G87" i="195"/>
  <c r="F87" i="195"/>
  <c r="AD6" i="195"/>
  <c r="E87" i="195"/>
  <c r="D87" i="195"/>
  <c r="AB6" i="195"/>
  <c r="C87" i="195"/>
  <c r="O86" i="195"/>
  <c r="N86" i="195"/>
  <c r="M86" i="195"/>
  <c r="L86" i="195"/>
  <c r="J86" i="195"/>
  <c r="AF5" i="195"/>
  <c r="G86" i="195"/>
  <c r="F86" i="195"/>
  <c r="AD5" i="195"/>
  <c r="E86" i="195"/>
  <c r="D86" i="195"/>
  <c r="AB5" i="195"/>
  <c r="C86" i="195"/>
  <c r="O85" i="195"/>
  <c r="N85" i="195"/>
  <c r="M85" i="195"/>
  <c r="L85" i="195"/>
  <c r="J85" i="195"/>
  <c r="AF4" i="195"/>
  <c r="G85" i="195"/>
  <c r="F85" i="195"/>
  <c r="AD4" i="195"/>
  <c r="E85" i="195"/>
  <c r="D85" i="195"/>
  <c r="AB4" i="195"/>
  <c r="C85" i="195"/>
  <c r="N84" i="195"/>
  <c r="F84" i="195"/>
  <c r="J82" i="195"/>
  <c r="S1" i="195"/>
  <c r="C82" i="195"/>
  <c r="A64" i="195"/>
  <c r="AB34" i="195"/>
  <c r="AB33" i="195"/>
  <c r="AB32" i="195"/>
  <c r="AB31" i="195"/>
  <c r="A31" i="195"/>
  <c r="AB30" i="195"/>
  <c r="AB29" i="195"/>
  <c r="AB28" i="195"/>
  <c r="AB27" i="195"/>
  <c r="AB26" i="195"/>
  <c r="AB25" i="195"/>
  <c r="AB24" i="195"/>
  <c r="AB23" i="195"/>
  <c r="AB22" i="195"/>
  <c r="AB21" i="195"/>
  <c r="AB20" i="195"/>
  <c r="AB19" i="195"/>
  <c r="AB18" i="195"/>
  <c r="G18" i="195"/>
  <c r="AB17" i="195"/>
  <c r="AB16" i="195"/>
  <c r="AB15" i="195"/>
  <c r="D15" i="195"/>
  <c r="D14" i="195"/>
  <c r="O13" i="195"/>
  <c r="D13" i="195"/>
  <c r="O12" i="195"/>
  <c r="D12" i="195"/>
  <c r="O11" i="195"/>
  <c r="O10" i="195"/>
  <c r="D10" i="195"/>
  <c r="O9" i="195"/>
  <c r="D9" i="195"/>
  <c r="O8" i="195"/>
  <c r="D8" i="195"/>
  <c r="A7" i="195"/>
  <c r="A4" i="195"/>
  <c r="AB2" i="195"/>
  <c r="A2" i="195"/>
  <c r="Y1" i="195"/>
  <c r="AD128" i="194"/>
  <c r="AB128" i="194"/>
  <c r="AD127" i="194"/>
  <c r="AB127" i="194"/>
  <c r="AD125" i="194"/>
  <c r="AB125" i="194"/>
  <c r="AD124" i="194"/>
  <c r="AB124" i="194"/>
  <c r="AB122" i="194"/>
  <c r="AB121" i="194"/>
  <c r="AB120" i="194"/>
  <c r="AB118" i="194"/>
  <c r="AD111" i="194"/>
  <c r="AB111" i="194"/>
  <c r="AD110" i="194"/>
  <c r="AB110" i="194"/>
  <c r="AD109" i="194"/>
  <c r="AB109" i="194"/>
  <c r="AD108" i="194"/>
  <c r="AB108" i="194"/>
  <c r="AD105" i="194"/>
  <c r="AB105" i="194"/>
  <c r="AD104" i="194"/>
  <c r="AB104" i="194"/>
  <c r="O90" i="194"/>
  <c r="N90" i="194"/>
  <c r="M90" i="194"/>
  <c r="L90" i="194"/>
  <c r="K90" i="194"/>
  <c r="AF9" i="194"/>
  <c r="G90" i="194"/>
  <c r="F90" i="194"/>
  <c r="AD9" i="194"/>
  <c r="E90" i="194"/>
  <c r="D90" i="194"/>
  <c r="AB9" i="194"/>
  <c r="C90" i="194"/>
  <c r="O89" i="194"/>
  <c r="N89" i="194"/>
  <c r="M89" i="194"/>
  <c r="L89" i="194"/>
  <c r="K89" i="194"/>
  <c r="AF8" i="194"/>
  <c r="G89" i="194"/>
  <c r="F89" i="194"/>
  <c r="AD8" i="194"/>
  <c r="E89" i="194"/>
  <c r="D89" i="194"/>
  <c r="AB8" i="194"/>
  <c r="C89" i="194"/>
  <c r="O88" i="194"/>
  <c r="N88" i="194"/>
  <c r="M88" i="194"/>
  <c r="L88" i="194"/>
  <c r="J88" i="194"/>
  <c r="AF7" i="194"/>
  <c r="G88" i="194"/>
  <c r="F88" i="194"/>
  <c r="AD7" i="194"/>
  <c r="E88" i="194"/>
  <c r="D88" i="194"/>
  <c r="AB7" i="194"/>
  <c r="C88" i="194"/>
  <c r="O87" i="194"/>
  <c r="N87" i="194"/>
  <c r="M87" i="194"/>
  <c r="L87" i="194"/>
  <c r="J87" i="194"/>
  <c r="AF6" i="194"/>
  <c r="G87" i="194"/>
  <c r="F87" i="194"/>
  <c r="AD6" i="194"/>
  <c r="E87" i="194"/>
  <c r="D87" i="194"/>
  <c r="AB6" i="194"/>
  <c r="C87" i="194"/>
  <c r="O86" i="194"/>
  <c r="N86" i="194"/>
  <c r="M86" i="194"/>
  <c r="L86" i="194"/>
  <c r="J86" i="194"/>
  <c r="AF5" i="194"/>
  <c r="G86" i="194"/>
  <c r="F86" i="194"/>
  <c r="AD5" i="194"/>
  <c r="E86" i="194"/>
  <c r="D86" i="194"/>
  <c r="AB5" i="194"/>
  <c r="C86" i="194"/>
  <c r="O85" i="194"/>
  <c r="N85" i="194"/>
  <c r="M85" i="194"/>
  <c r="L85" i="194"/>
  <c r="J85" i="194"/>
  <c r="AF4" i="194"/>
  <c r="G85" i="194"/>
  <c r="F85" i="194"/>
  <c r="AD4" i="194"/>
  <c r="E85" i="194"/>
  <c r="D85" i="194"/>
  <c r="AB4" i="194"/>
  <c r="C85" i="194"/>
  <c r="N84" i="194"/>
  <c r="F84" i="194"/>
  <c r="J82" i="194"/>
  <c r="S1" i="194"/>
  <c r="C82" i="194"/>
  <c r="A64" i="194"/>
  <c r="AB34" i="194"/>
  <c r="AB33" i="194"/>
  <c r="AB32" i="194"/>
  <c r="AB31" i="194"/>
  <c r="A31" i="194"/>
  <c r="AB30" i="194"/>
  <c r="AB29" i="194"/>
  <c r="AB28" i="194"/>
  <c r="AB27" i="194"/>
  <c r="AB26" i="194"/>
  <c r="AB25" i="194"/>
  <c r="AB24" i="194"/>
  <c r="AB23" i="194"/>
  <c r="AB22" i="194"/>
  <c r="AB21" i="194"/>
  <c r="AB20" i="194"/>
  <c r="AB19" i="194"/>
  <c r="AB18" i="194"/>
  <c r="G18" i="194"/>
  <c r="AB17" i="194"/>
  <c r="AB16" i="194"/>
  <c r="AB15" i="194"/>
  <c r="D15" i="194"/>
  <c r="D14" i="194"/>
  <c r="O13" i="194"/>
  <c r="D13" i="194"/>
  <c r="O12" i="194"/>
  <c r="D12" i="194"/>
  <c r="O11" i="194"/>
  <c r="O10" i="194"/>
  <c r="D10" i="194"/>
  <c r="O9" i="194"/>
  <c r="D9" i="194"/>
  <c r="O8" i="194"/>
  <c r="D8" i="194"/>
  <c r="A7" i="194"/>
  <c r="A4" i="194"/>
  <c r="AB2" i="194"/>
  <c r="A2" i="194"/>
  <c r="Y1" i="194"/>
  <c r="AD128" i="193"/>
  <c r="AB128" i="193"/>
  <c r="AD127" i="193"/>
  <c r="AB127" i="193"/>
  <c r="AD125" i="193"/>
  <c r="AB125" i="193"/>
  <c r="AD124" i="193"/>
  <c r="AB124" i="193"/>
  <c r="AB122" i="193"/>
  <c r="AB121" i="193"/>
  <c r="AB120" i="193"/>
  <c r="AB118" i="193"/>
  <c r="AD111" i="193"/>
  <c r="AB111" i="193"/>
  <c r="AD110" i="193"/>
  <c r="AB110" i="193"/>
  <c r="AD109" i="193"/>
  <c r="AB109" i="193"/>
  <c r="AD108" i="193"/>
  <c r="AB108" i="193"/>
  <c r="AD105" i="193"/>
  <c r="AB105" i="193"/>
  <c r="AD104" i="193"/>
  <c r="AB104" i="193"/>
  <c r="O90" i="193"/>
  <c r="N90" i="193"/>
  <c r="M90" i="193"/>
  <c r="L90" i="193"/>
  <c r="K90" i="193"/>
  <c r="AF9" i="193"/>
  <c r="G90" i="193"/>
  <c r="F90" i="193"/>
  <c r="AD9" i="193"/>
  <c r="E90" i="193"/>
  <c r="D90" i="193"/>
  <c r="AB9" i="193"/>
  <c r="C90" i="193"/>
  <c r="O89" i="193"/>
  <c r="N89" i="193"/>
  <c r="M89" i="193"/>
  <c r="L89" i="193"/>
  <c r="K89" i="193"/>
  <c r="AF8" i="193"/>
  <c r="G89" i="193"/>
  <c r="F89" i="193"/>
  <c r="AD8" i="193"/>
  <c r="E89" i="193"/>
  <c r="D89" i="193"/>
  <c r="AB8" i="193"/>
  <c r="C89" i="193"/>
  <c r="O88" i="193"/>
  <c r="N88" i="193"/>
  <c r="M88" i="193"/>
  <c r="L88" i="193"/>
  <c r="J88" i="193"/>
  <c r="AF7" i="193"/>
  <c r="G88" i="193"/>
  <c r="F88" i="193"/>
  <c r="AD7" i="193"/>
  <c r="E88" i="193"/>
  <c r="D88" i="193"/>
  <c r="AB7" i="193"/>
  <c r="C88" i="193"/>
  <c r="O87" i="193"/>
  <c r="N87" i="193"/>
  <c r="M87" i="193"/>
  <c r="L87" i="193"/>
  <c r="J87" i="193"/>
  <c r="AF6" i="193"/>
  <c r="G87" i="193"/>
  <c r="F87" i="193"/>
  <c r="AD6" i="193"/>
  <c r="E87" i="193"/>
  <c r="D87" i="193"/>
  <c r="AB6" i="193"/>
  <c r="C87" i="193"/>
  <c r="O86" i="193"/>
  <c r="N86" i="193"/>
  <c r="M86" i="193"/>
  <c r="L86" i="193"/>
  <c r="J86" i="193"/>
  <c r="AF5" i="193"/>
  <c r="G86" i="193"/>
  <c r="F86" i="193"/>
  <c r="AD5" i="193"/>
  <c r="E86" i="193"/>
  <c r="D86" i="193"/>
  <c r="AB5" i="193"/>
  <c r="C86" i="193"/>
  <c r="O85" i="193"/>
  <c r="N85" i="193"/>
  <c r="M85" i="193"/>
  <c r="L85" i="193"/>
  <c r="J85" i="193"/>
  <c r="AF4" i="193"/>
  <c r="G85" i="193"/>
  <c r="F85" i="193"/>
  <c r="AD4" i="193"/>
  <c r="E85" i="193"/>
  <c r="D85" i="193"/>
  <c r="AB4" i="193"/>
  <c r="C85" i="193"/>
  <c r="N84" i="193"/>
  <c r="F84" i="193"/>
  <c r="J82" i="193"/>
  <c r="S1" i="193"/>
  <c r="C82" i="193"/>
  <c r="A64" i="193"/>
  <c r="AB34" i="193"/>
  <c r="AB33" i="193"/>
  <c r="AB32" i="193"/>
  <c r="AB31" i="193"/>
  <c r="A31" i="193"/>
  <c r="AB30" i="193"/>
  <c r="AB29" i="193"/>
  <c r="AB28" i="193"/>
  <c r="AB27" i="193"/>
  <c r="AB26" i="193"/>
  <c r="AB25" i="193"/>
  <c r="AB24" i="193"/>
  <c r="AB23" i="193"/>
  <c r="AB22" i="193"/>
  <c r="AB21" i="193"/>
  <c r="AB20" i="193"/>
  <c r="AB19" i="193"/>
  <c r="AB18" i="193"/>
  <c r="G18" i="193"/>
  <c r="AB17" i="193"/>
  <c r="AB16" i="193"/>
  <c r="AB15" i="193"/>
  <c r="D15" i="193"/>
  <c r="D14" i="193"/>
  <c r="O13" i="193"/>
  <c r="D13" i="193"/>
  <c r="O12" i="193"/>
  <c r="D12" i="193"/>
  <c r="O11" i="193"/>
  <c r="O10" i="193"/>
  <c r="D10" i="193"/>
  <c r="O9" i="193"/>
  <c r="D9" i="193"/>
  <c r="O8" i="193"/>
  <c r="D8" i="193"/>
  <c r="A7" i="193"/>
  <c r="A4" i="193"/>
  <c r="AB2" i="193"/>
  <c r="A2" i="193"/>
  <c r="Y1" i="193"/>
  <c r="AD128" i="192"/>
  <c r="AB128" i="192"/>
  <c r="AD127" i="192"/>
  <c r="AB127" i="192"/>
  <c r="AD125" i="192"/>
  <c r="AB125" i="192"/>
  <c r="AD124" i="192"/>
  <c r="AB124" i="192"/>
  <c r="AB122" i="192"/>
  <c r="AB121" i="192"/>
  <c r="AB120" i="192"/>
  <c r="AB118" i="192"/>
  <c r="O13" i="192"/>
  <c r="AD111" i="192"/>
  <c r="AB111" i="192"/>
  <c r="AD110" i="192"/>
  <c r="AB110" i="192"/>
  <c r="AD109" i="192"/>
  <c r="AB109" i="192"/>
  <c r="AD108" i="192"/>
  <c r="AB108" i="192"/>
  <c r="AD105" i="192"/>
  <c r="AB105" i="192"/>
  <c r="AD104" i="192"/>
  <c r="AB104" i="192"/>
  <c r="O90" i="192"/>
  <c r="N90" i="192"/>
  <c r="M90" i="192"/>
  <c r="L90" i="192"/>
  <c r="K90" i="192"/>
  <c r="AF9" i="192"/>
  <c r="G90" i="192"/>
  <c r="F90" i="192"/>
  <c r="AD9" i="192"/>
  <c r="E90" i="192"/>
  <c r="D90" i="192"/>
  <c r="AB9" i="192"/>
  <c r="C90" i="192"/>
  <c r="O89" i="192"/>
  <c r="N89" i="192"/>
  <c r="M89" i="192"/>
  <c r="L89" i="192"/>
  <c r="K89" i="192"/>
  <c r="AF8" i="192"/>
  <c r="G89" i="192"/>
  <c r="F89" i="192"/>
  <c r="AD8" i="192"/>
  <c r="E89" i="192"/>
  <c r="D89" i="192"/>
  <c r="AB8" i="192"/>
  <c r="C89" i="192"/>
  <c r="O88" i="192"/>
  <c r="N88" i="192"/>
  <c r="M88" i="192"/>
  <c r="L88" i="192"/>
  <c r="J88" i="192"/>
  <c r="AF7" i="192"/>
  <c r="G88" i="192"/>
  <c r="F88" i="192"/>
  <c r="AD7" i="192"/>
  <c r="E88" i="192"/>
  <c r="D88" i="192"/>
  <c r="AB7" i="192"/>
  <c r="C88" i="192"/>
  <c r="O87" i="192"/>
  <c r="N87" i="192"/>
  <c r="M87" i="192"/>
  <c r="L87" i="192"/>
  <c r="J87" i="192"/>
  <c r="AF6" i="192"/>
  <c r="G87" i="192"/>
  <c r="F87" i="192"/>
  <c r="AD6" i="192"/>
  <c r="E87" i="192"/>
  <c r="D87" i="192"/>
  <c r="AB6" i="192"/>
  <c r="C87" i="192"/>
  <c r="O86" i="192"/>
  <c r="N86" i="192"/>
  <c r="M86" i="192"/>
  <c r="L86" i="192"/>
  <c r="J86" i="192"/>
  <c r="AF5" i="192"/>
  <c r="G86" i="192"/>
  <c r="F86" i="192"/>
  <c r="AD5" i="192"/>
  <c r="E86" i="192"/>
  <c r="D86" i="192"/>
  <c r="AB5" i="192"/>
  <c r="C86" i="192"/>
  <c r="O85" i="192"/>
  <c r="N85" i="192"/>
  <c r="M85" i="192"/>
  <c r="L85" i="192"/>
  <c r="J85" i="192"/>
  <c r="AF4" i="192"/>
  <c r="G85" i="192"/>
  <c r="F85" i="192"/>
  <c r="AD4" i="192"/>
  <c r="E85" i="192"/>
  <c r="D85" i="192"/>
  <c r="AB4" i="192"/>
  <c r="C85" i="192"/>
  <c r="N84" i="192"/>
  <c r="F84" i="192"/>
  <c r="J82" i="192"/>
  <c r="S1" i="192"/>
  <c r="C82" i="192"/>
  <c r="A64" i="192"/>
  <c r="AB34" i="192"/>
  <c r="AB33" i="192"/>
  <c r="AB32" i="192"/>
  <c r="AB31" i="192"/>
  <c r="A31" i="192"/>
  <c r="AB30" i="192"/>
  <c r="AB29" i="192"/>
  <c r="AB28" i="192"/>
  <c r="AB27" i="192"/>
  <c r="AB26" i="192"/>
  <c r="AB25" i="192"/>
  <c r="AB24" i="192"/>
  <c r="AB23" i="192"/>
  <c r="AB22" i="192"/>
  <c r="AB21" i="192"/>
  <c r="AB20" i="192"/>
  <c r="AB19" i="192"/>
  <c r="AB18" i="192"/>
  <c r="G18" i="192"/>
  <c r="AB17" i="192"/>
  <c r="AB16" i="192"/>
  <c r="AB15" i="192"/>
  <c r="D15" i="192"/>
  <c r="D14" i="192"/>
  <c r="D13" i="192"/>
  <c r="O12" i="192"/>
  <c r="D12" i="192"/>
  <c r="O11" i="192"/>
  <c r="O10" i="192"/>
  <c r="D10" i="192"/>
  <c r="O9" i="192"/>
  <c r="D9" i="192"/>
  <c r="O8" i="192"/>
  <c r="D8" i="192"/>
  <c r="A7" i="192"/>
  <c r="A4" i="192"/>
  <c r="AB2" i="192"/>
  <c r="A2" i="192"/>
  <c r="Y1" i="192"/>
  <c r="AD128" i="191"/>
  <c r="AB128" i="191"/>
  <c r="AD127" i="191"/>
  <c r="AB127" i="191"/>
  <c r="AD125" i="191"/>
  <c r="AB125" i="191"/>
  <c r="AD124" i="191"/>
  <c r="AB124" i="191"/>
  <c r="AB122" i="191"/>
  <c r="AB121" i="191"/>
  <c r="AB120" i="191"/>
  <c r="AB118" i="191"/>
  <c r="AD111" i="191"/>
  <c r="AB111" i="191"/>
  <c r="AD110" i="191"/>
  <c r="AB110" i="191"/>
  <c r="AD109" i="191"/>
  <c r="AB109" i="191"/>
  <c r="AD108" i="191"/>
  <c r="AB108" i="191"/>
  <c r="AD105" i="191"/>
  <c r="AB105" i="191"/>
  <c r="AD104" i="191"/>
  <c r="AB104" i="191"/>
  <c r="O90" i="191"/>
  <c r="N90" i="191"/>
  <c r="M90" i="191"/>
  <c r="L90" i="191"/>
  <c r="K90" i="191"/>
  <c r="AF9" i="191"/>
  <c r="G90" i="191"/>
  <c r="F90" i="191"/>
  <c r="AD9" i="191"/>
  <c r="E90" i="191"/>
  <c r="D90" i="191"/>
  <c r="AB9" i="191"/>
  <c r="C90" i="191"/>
  <c r="O89" i="191"/>
  <c r="N89" i="191"/>
  <c r="M89" i="191"/>
  <c r="L89" i="191"/>
  <c r="K89" i="191"/>
  <c r="AF8" i="191"/>
  <c r="G89" i="191"/>
  <c r="F89" i="191"/>
  <c r="AD8" i="191"/>
  <c r="E89" i="191"/>
  <c r="D89" i="191"/>
  <c r="AB8" i="191"/>
  <c r="C89" i="191"/>
  <c r="O88" i="191"/>
  <c r="N88" i="191"/>
  <c r="M88" i="191"/>
  <c r="L88" i="191"/>
  <c r="J88" i="191"/>
  <c r="AF7" i="191"/>
  <c r="G88" i="191"/>
  <c r="F88" i="191"/>
  <c r="AD7" i="191"/>
  <c r="E88" i="191"/>
  <c r="D88" i="191"/>
  <c r="AB7" i="191"/>
  <c r="C88" i="191"/>
  <c r="O87" i="191"/>
  <c r="N87" i="191"/>
  <c r="M87" i="191"/>
  <c r="L87" i="191"/>
  <c r="J87" i="191"/>
  <c r="AF6" i="191"/>
  <c r="G87" i="191"/>
  <c r="F87" i="191"/>
  <c r="AD6" i="191"/>
  <c r="E87" i="191"/>
  <c r="D87" i="191"/>
  <c r="AB6" i="191"/>
  <c r="C87" i="191"/>
  <c r="O86" i="191"/>
  <c r="N86" i="191"/>
  <c r="M86" i="191"/>
  <c r="L86" i="191"/>
  <c r="J86" i="191"/>
  <c r="AF5" i="191"/>
  <c r="G86" i="191"/>
  <c r="F86" i="191"/>
  <c r="AD5" i="191"/>
  <c r="E86" i="191"/>
  <c r="D86" i="191"/>
  <c r="AB5" i="191"/>
  <c r="C86" i="191"/>
  <c r="O85" i="191"/>
  <c r="N85" i="191"/>
  <c r="M85" i="191"/>
  <c r="L85" i="191"/>
  <c r="J85" i="191"/>
  <c r="AF4" i="191"/>
  <c r="G85" i="191"/>
  <c r="F85" i="191"/>
  <c r="AD4" i="191"/>
  <c r="E85" i="191"/>
  <c r="D85" i="191"/>
  <c r="AB4" i="191"/>
  <c r="C85" i="191"/>
  <c r="N84" i="191"/>
  <c r="F84" i="191"/>
  <c r="J82" i="191"/>
  <c r="S1" i="191"/>
  <c r="C82" i="191"/>
  <c r="A64" i="191"/>
  <c r="AB34" i="191"/>
  <c r="AB33" i="191"/>
  <c r="AB32" i="191"/>
  <c r="AB31" i="191"/>
  <c r="A31" i="191"/>
  <c r="AB30" i="191"/>
  <c r="AB29" i="191"/>
  <c r="AB28" i="191"/>
  <c r="AB27" i="191"/>
  <c r="AB26" i="191"/>
  <c r="AB25" i="191"/>
  <c r="AB24" i="191"/>
  <c r="AB23" i="191"/>
  <c r="AB22" i="191"/>
  <c r="AB21" i="191"/>
  <c r="AB20" i="191"/>
  <c r="AB19" i="191"/>
  <c r="AB18" i="191"/>
  <c r="G18" i="191"/>
  <c r="AB17" i="191"/>
  <c r="AB16" i="191"/>
  <c r="AB15" i="191"/>
  <c r="D15" i="191"/>
  <c r="D14" i="191"/>
  <c r="O13" i="191"/>
  <c r="D13" i="191"/>
  <c r="O12" i="191"/>
  <c r="D12" i="191"/>
  <c r="O11" i="191"/>
  <c r="O10" i="191"/>
  <c r="D10" i="191"/>
  <c r="O9" i="191"/>
  <c r="D9" i="191"/>
  <c r="O8" i="191"/>
  <c r="D8" i="191"/>
  <c r="A7" i="191"/>
  <c r="A4" i="191"/>
  <c r="AB2" i="191"/>
  <c r="A2" i="191"/>
  <c r="Y1" i="191"/>
  <c r="AD128" i="190"/>
  <c r="AB128" i="190"/>
  <c r="AD127" i="190"/>
  <c r="AB127" i="190"/>
  <c r="AD125" i="190"/>
  <c r="AB125" i="190"/>
  <c r="AD124" i="190"/>
  <c r="AB124" i="190"/>
  <c r="AB122" i="190"/>
  <c r="AB121" i="190"/>
  <c r="AB120" i="190"/>
  <c r="AB118" i="190"/>
  <c r="AD111" i="190"/>
  <c r="AB111" i="190"/>
  <c r="AD110" i="190"/>
  <c r="AB110" i="190"/>
  <c r="AD109" i="190"/>
  <c r="AB109" i="190"/>
  <c r="AD108" i="190"/>
  <c r="AB108" i="190"/>
  <c r="AD105" i="190"/>
  <c r="AB105" i="190"/>
  <c r="AD104" i="190"/>
  <c r="AB104" i="190"/>
  <c r="O90" i="190"/>
  <c r="N90" i="190"/>
  <c r="M90" i="190"/>
  <c r="L90" i="190"/>
  <c r="K90" i="190"/>
  <c r="AF9" i="190"/>
  <c r="G90" i="190"/>
  <c r="F90" i="190"/>
  <c r="AD9" i="190"/>
  <c r="E90" i="190"/>
  <c r="D90" i="190"/>
  <c r="AB9" i="190"/>
  <c r="C90" i="190"/>
  <c r="O89" i="190"/>
  <c r="N89" i="190"/>
  <c r="M89" i="190"/>
  <c r="L89" i="190"/>
  <c r="K89" i="190"/>
  <c r="AF8" i="190"/>
  <c r="G89" i="190"/>
  <c r="F89" i="190"/>
  <c r="AD8" i="190"/>
  <c r="E89" i="190"/>
  <c r="D89" i="190"/>
  <c r="AB8" i="190"/>
  <c r="C89" i="190"/>
  <c r="O88" i="190"/>
  <c r="N88" i="190"/>
  <c r="M88" i="190"/>
  <c r="L88" i="190"/>
  <c r="J88" i="190"/>
  <c r="AF7" i="190"/>
  <c r="G88" i="190"/>
  <c r="F88" i="190"/>
  <c r="AD7" i="190"/>
  <c r="E88" i="190"/>
  <c r="D88" i="190"/>
  <c r="AB7" i="190"/>
  <c r="C88" i="190"/>
  <c r="O87" i="190"/>
  <c r="N87" i="190"/>
  <c r="M87" i="190"/>
  <c r="L87" i="190"/>
  <c r="J87" i="190"/>
  <c r="AF6" i="190"/>
  <c r="G87" i="190"/>
  <c r="F87" i="190"/>
  <c r="AD6" i="190"/>
  <c r="E87" i="190"/>
  <c r="D87" i="190"/>
  <c r="AB6" i="190"/>
  <c r="C87" i="190"/>
  <c r="O86" i="190"/>
  <c r="N86" i="190"/>
  <c r="M86" i="190"/>
  <c r="L86" i="190"/>
  <c r="J86" i="190"/>
  <c r="AF5" i="190"/>
  <c r="G86" i="190"/>
  <c r="F86" i="190"/>
  <c r="AD5" i="190"/>
  <c r="E86" i="190"/>
  <c r="D86" i="190"/>
  <c r="AB5" i="190"/>
  <c r="C86" i="190"/>
  <c r="O85" i="190"/>
  <c r="N85" i="190"/>
  <c r="M85" i="190"/>
  <c r="L85" i="190"/>
  <c r="J85" i="190"/>
  <c r="AF4" i="190"/>
  <c r="G85" i="190"/>
  <c r="F85" i="190"/>
  <c r="AD4" i="190"/>
  <c r="E85" i="190"/>
  <c r="D85" i="190"/>
  <c r="AB4" i="190"/>
  <c r="C85" i="190"/>
  <c r="N84" i="190"/>
  <c r="F84" i="190"/>
  <c r="J82" i="190"/>
  <c r="S1" i="190"/>
  <c r="C82" i="190"/>
  <c r="A64" i="190"/>
  <c r="AB34" i="190"/>
  <c r="AB33" i="190"/>
  <c r="AB32" i="190"/>
  <c r="AB31" i="190"/>
  <c r="A31" i="190"/>
  <c r="AB30" i="190"/>
  <c r="AB29" i="190"/>
  <c r="AB28" i="190"/>
  <c r="AB27" i="190"/>
  <c r="AB26" i="190"/>
  <c r="AB25" i="190"/>
  <c r="AB24" i="190"/>
  <c r="AB23" i="190"/>
  <c r="AB22" i="190"/>
  <c r="AB21" i="190"/>
  <c r="AB20" i="190"/>
  <c r="AB19" i="190"/>
  <c r="AB18" i="190"/>
  <c r="G18" i="190"/>
  <c r="AB17" i="190"/>
  <c r="AB16" i="190"/>
  <c r="AB15" i="190"/>
  <c r="D15" i="190"/>
  <c r="D14" i="190"/>
  <c r="O13" i="190"/>
  <c r="D13" i="190"/>
  <c r="O12" i="190"/>
  <c r="D12" i="190"/>
  <c r="O11" i="190"/>
  <c r="O10" i="190"/>
  <c r="D10" i="190"/>
  <c r="O9" i="190"/>
  <c r="D9" i="190"/>
  <c r="O8" i="190"/>
  <c r="D8" i="190"/>
  <c r="A7" i="190"/>
  <c r="A4" i="190"/>
  <c r="AB2" i="190"/>
  <c r="A2" i="190"/>
  <c r="Y1" i="190"/>
  <c r="AD128" i="189"/>
  <c r="AB128" i="189"/>
  <c r="AD127" i="189"/>
  <c r="AB127" i="189"/>
  <c r="AD125" i="189"/>
  <c r="AB125" i="189"/>
  <c r="AD124" i="189"/>
  <c r="AB124" i="189"/>
  <c r="AB122" i="189"/>
  <c r="AB121" i="189"/>
  <c r="AB120" i="189"/>
  <c r="AB118" i="189"/>
  <c r="AD111" i="189"/>
  <c r="AB111" i="189"/>
  <c r="AD110" i="189"/>
  <c r="AB110" i="189"/>
  <c r="AD109" i="189"/>
  <c r="AB109" i="189"/>
  <c r="AD108" i="189"/>
  <c r="AB108" i="189"/>
  <c r="AD105" i="189"/>
  <c r="AB105" i="189"/>
  <c r="AD104" i="189"/>
  <c r="AB104" i="189"/>
  <c r="O90" i="189"/>
  <c r="N90" i="189"/>
  <c r="M90" i="189"/>
  <c r="L90" i="189"/>
  <c r="K90" i="189"/>
  <c r="AF9" i="189"/>
  <c r="G90" i="189"/>
  <c r="F90" i="189"/>
  <c r="AD9" i="189"/>
  <c r="E90" i="189"/>
  <c r="D90" i="189"/>
  <c r="AB9" i="189"/>
  <c r="C90" i="189"/>
  <c r="O89" i="189"/>
  <c r="N89" i="189"/>
  <c r="M89" i="189"/>
  <c r="L89" i="189"/>
  <c r="K89" i="189"/>
  <c r="AF8" i="189"/>
  <c r="G89" i="189"/>
  <c r="F89" i="189"/>
  <c r="AD8" i="189"/>
  <c r="E89" i="189"/>
  <c r="D89" i="189"/>
  <c r="AB8" i="189"/>
  <c r="C89" i="189"/>
  <c r="O88" i="189"/>
  <c r="N88" i="189"/>
  <c r="M88" i="189"/>
  <c r="L88" i="189"/>
  <c r="J88" i="189"/>
  <c r="AF7" i="189"/>
  <c r="G88" i="189"/>
  <c r="F88" i="189"/>
  <c r="AD7" i="189"/>
  <c r="E88" i="189"/>
  <c r="D88" i="189"/>
  <c r="AB7" i="189"/>
  <c r="C88" i="189"/>
  <c r="O87" i="189"/>
  <c r="N87" i="189"/>
  <c r="M87" i="189"/>
  <c r="L87" i="189"/>
  <c r="J87" i="189"/>
  <c r="AF6" i="189"/>
  <c r="G87" i="189"/>
  <c r="F87" i="189"/>
  <c r="AD6" i="189"/>
  <c r="E87" i="189"/>
  <c r="D87" i="189"/>
  <c r="AB6" i="189"/>
  <c r="C87" i="189"/>
  <c r="O86" i="189"/>
  <c r="N86" i="189"/>
  <c r="M86" i="189"/>
  <c r="L86" i="189"/>
  <c r="J86" i="189"/>
  <c r="AF5" i="189"/>
  <c r="G86" i="189"/>
  <c r="F86" i="189"/>
  <c r="AD5" i="189"/>
  <c r="E86" i="189"/>
  <c r="D86" i="189"/>
  <c r="AB5" i="189"/>
  <c r="C86" i="189"/>
  <c r="O85" i="189"/>
  <c r="N85" i="189"/>
  <c r="M85" i="189"/>
  <c r="L85" i="189"/>
  <c r="J85" i="189"/>
  <c r="AF4" i="189"/>
  <c r="G85" i="189"/>
  <c r="F85" i="189"/>
  <c r="AD4" i="189"/>
  <c r="E85" i="189"/>
  <c r="D85" i="189"/>
  <c r="AB4" i="189"/>
  <c r="C85" i="189"/>
  <c r="N84" i="189"/>
  <c r="F84" i="189"/>
  <c r="J82" i="189"/>
  <c r="S1" i="189"/>
  <c r="C82" i="189"/>
  <c r="A64" i="189"/>
  <c r="AB34" i="189"/>
  <c r="AB33" i="189"/>
  <c r="AB32" i="189"/>
  <c r="AB31" i="189"/>
  <c r="A31" i="189"/>
  <c r="AB30" i="189"/>
  <c r="AB29" i="189"/>
  <c r="AB28" i="189"/>
  <c r="AB27" i="189"/>
  <c r="AB26" i="189"/>
  <c r="AB25" i="189"/>
  <c r="AB24" i="189"/>
  <c r="AB23" i="189"/>
  <c r="AB22" i="189"/>
  <c r="AB21" i="189"/>
  <c r="AB20" i="189"/>
  <c r="AB19" i="189"/>
  <c r="AB18" i="189"/>
  <c r="G18" i="189"/>
  <c r="AB17" i="189"/>
  <c r="AB16" i="189"/>
  <c r="AB15" i="189"/>
  <c r="D15" i="189"/>
  <c r="D14" i="189"/>
  <c r="O13" i="189"/>
  <c r="D13" i="189"/>
  <c r="O12" i="189"/>
  <c r="D12" i="189"/>
  <c r="O11" i="189"/>
  <c r="O10" i="189"/>
  <c r="D10" i="189"/>
  <c r="O9" i="189"/>
  <c r="D9" i="189"/>
  <c r="O8" i="189"/>
  <c r="D8" i="189"/>
  <c r="A7" i="189"/>
  <c r="A4" i="189"/>
  <c r="AB2" i="189"/>
  <c r="A2" i="189"/>
  <c r="Y1" i="189"/>
  <c r="AD128" i="188"/>
  <c r="AB128" i="188"/>
  <c r="AD127" i="188"/>
  <c r="AB127" i="188"/>
  <c r="AD125" i="188"/>
  <c r="AB125" i="188"/>
  <c r="AD124" i="188"/>
  <c r="AB124" i="188"/>
  <c r="AB122" i="188"/>
  <c r="AB121" i="188"/>
  <c r="AB120" i="188"/>
  <c r="AB118" i="188"/>
  <c r="AD111" i="188"/>
  <c r="AB111" i="188"/>
  <c r="AD110" i="188"/>
  <c r="AB110" i="188"/>
  <c r="AD109" i="188"/>
  <c r="AB109" i="188"/>
  <c r="AD108" i="188"/>
  <c r="AB108" i="188"/>
  <c r="AD105" i="188"/>
  <c r="AB105" i="188"/>
  <c r="AD104" i="188"/>
  <c r="AB104" i="188"/>
  <c r="O90" i="188"/>
  <c r="N90" i="188"/>
  <c r="M90" i="188"/>
  <c r="L90" i="188"/>
  <c r="K90" i="188"/>
  <c r="AF9" i="188"/>
  <c r="G90" i="188"/>
  <c r="F90" i="188"/>
  <c r="AD9" i="188"/>
  <c r="E90" i="188"/>
  <c r="D90" i="188"/>
  <c r="AB9" i="188"/>
  <c r="C90" i="188"/>
  <c r="O89" i="188"/>
  <c r="N89" i="188"/>
  <c r="M89" i="188"/>
  <c r="L89" i="188"/>
  <c r="K89" i="188"/>
  <c r="AF8" i="188"/>
  <c r="G89" i="188"/>
  <c r="F89" i="188"/>
  <c r="AD8" i="188"/>
  <c r="E89" i="188"/>
  <c r="D89" i="188"/>
  <c r="AB8" i="188"/>
  <c r="C89" i="188"/>
  <c r="O88" i="188"/>
  <c r="N88" i="188"/>
  <c r="M88" i="188"/>
  <c r="L88" i="188"/>
  <c r="J88" i="188"/>
  <c r="AF7" i="188"/>
  <c r="G88" i="188"/>
  <c r="F88" i="188"/>
  <c r="AD7" i="188"/>
  <c r="E88" i="188"/>
  <c r="D88" i="188"/>
  <c r="AB7" i="188"/>
  <c r="C88" i="188"/>
  <c r="O87" i="188"/>
  <c r="N87" i="188"/>
  <c r="M87" i="188"/>
  <c r="L87" i="188"/>
  <c r="J87" i="188"/>
  <c r="AF6" i="188"/>
  <c r="G87" i="188"/>
  <c r="F87" i="188"/>
  <c r="AD6" i="188"/>
  <c r="E87" i="188"/>
  <c r="D87" i="188"/>
  <c r="AB6" i="188"/>
  <c r="C87" i="188"/>
  <c r="O86" i="188"/>
  <c r="N86" i="188"/>
  <c r="M86" i="188"/>
  <c r="L86" i="188"/>
  <c r="J86" i="188"/>
  <c r="AF5" i="188"/>
  <c r="G86" i="188"/>
  <c r="F86" i="188"/>
  <c r="AD5" i="188"/>
  <c r="E86" i="188"/>
  <c r="D86" i="188"/>
  <c r="AB5" i="188"/>
  <c r="C86" i="188"/>
  <c r="O85" i="188"/>
  <c r="N85" i="188"/>
  <c r="M85" i="188"/>
  <c r="L85" i="188"/>
  <c r="J85" i="188"/>
  <c r="AF4" i="188"/>
  <c r="G85" i="188"/>
  <c r="F85" i="188"/>
  <c r="AD4" i="188"/>
  <c r="E85" i="188"/>
  <c r="D85" i="188"/>
  <c r="AB4" i="188"/>
  <c r="C85" i="188"/>
  <c r="N84" i="188"/>
  <c r="F84" i="188"/>
  <c r="J82" i="188"/>
  <c r="S1" i="188"/>
  <c r="C82" i="188"/>
  <c r="A64" i="188"/>
  <c r="AB34" i="188"/>
  <c r="AB33" i="188"/>
  <c r="AB32" i="188"/>
  <c r="AB31" i="188"/>
  <c r="A31" i="188"/>
  <c r="AB30" i="188"/>
  <c r="AB29" i="188"/>
  <c r="AB28" i="188"/>
  <c r="AB27" i="188"/>
  <c r="AB26" i="188"/>
  <c r="AB25" i="188"/>
  <c r="AB24" i="188"/>
  <c r="AB23" i="188"/>
  <c r="AB22" i="188"/>
  <c r="AB21" i="188"/>
  <c r="AB20" i="188"/>
  <c r="AB19" i="188"/>
  <c r="AB18" i="188"/>
  <c r="G18" i="188"/>
  <c r="AB17" i="188"/>
  <c r="AB16" i="188"/>
  <c r="AB15" i="188"/>
  <c r="D15" i="188"/>
  <c r="D14" i="188"/>
  <c r="O13" i="188"/>
  <c r="D13" i="188"/>
  <c r="O12" i="188"/>
  <c r="D12" i="188"/>
  <c r="O11" i="188"/>
  <c r="O10" i="188"/>
  <c r="D10" i="188"/>
  <c r="O9" i="188"/>
  <c r="D9" i="188"/>
  <c r="O8" i="188"/>
  <c r="D8" i="188"/>
  <c r="A7" i="188"/>
  <c r="A4" i="188"/>
  <c r="AB2" i="188"/>
  <c r="A2" i="188"/>
  <c r="Y1" i="188"/>
  <c r="AD128" i="187"/>
  <c r="AB128" i="187"/>
  <c r="AD127" i="187"/>
  <c r="AB127" i="187"/>
  <c r="AD125" i="187"/>
  <c r="AB125" i="187"/>
  <c r="AD124" i="187"/>
  <c r="AB124" i="187"/>
  <c r="AB122" i="187"/>
  <c r="AB121" i="187"/>
  <c r="AB120" i="187"/>
  <c r="AB118" i="187"/>
  <c r="AD111" i="187"/>
  <c r="AB111" i="187"/>
  <c r="AD110" i="187"/>
  <c r="AB110" i="187"/>
  <c r="AD109" i="187"/>
  <c r="AB109" i="187"/>
  <c r="AD108" i="187"/>
  <c r="AB108" i="187"/>
  <c r="AD105" i="187"/>
  <c r="AB105" i="187"/>
  <c r="AD104" i="187"/>
  <c r="AB104" i="187"/>
  <c r="O90" i="187"/>
  <c r="N90" i="187"/>
  <c r="M90" i="187"/>
  <c r="L90" i="187"/>
  <c r="K90" i="187"/>
  <c r="AF9" i="187"/>
  <c r="G90" i="187"/>
  <c r="F90" i="187"/>
  <c r="AD9" i="187"/>
  <c r="E90" i="187"/>
  <c r="D90" i="187"/>
  <c r="AB9" i="187"/>
  <c r="C90" i="187"/>
  <c r="O89" i="187"/>
  <c r="N89" i="187"/>
  <c r="M89" i="187"/>
  <c r="L89" i="187"/>
  <c r="K89" i="187"/>
  <c r="AF8" i="187"/>
  <c r="G89" i="187"/>
  <c r="F89" i="187"/>
  <c r="AD8" i="187"/>
  <c r="E89" i="187"/>
  <c r="D89" i="187"/>
  <c r="AB8" i="187"/>
  <c r="C89" i="187"/>
  <c r="O88" i="187"/>
  <c r="N88" i="187"/>
  <c r="M88" i="187"/>
  <c r="L88" i="187"/>
  <c r="J88" i="187"/>
  <c r="AF7" i="187"/>
  <c r="G88" i="187"/>
  <c r="F88" i="187"/>
  <c r="AD7" i="187"/>
  <c r="E88" i="187"/>
  <c r="D88" i="187"/>
  <c r="AB7" i="187"/>
  <c r="C88" i="187"/>
  <c r="O87" i="187"/>
  <c r="N87" i="187"/>
  <c r="M87" i="187"/>
  <c r="L87" i="187"/>
  <c r="J87" i="187"/>
  <c r="AF6" i="187"/>
  <c r="G87" i="187"/>
  <c r="F87" i="187"/>
  <c r="AD6" i="187"/>
  <c r="E87" i="187"/>
  <c r="D87" i="187"/>
  <c r="AB6" i="187"/>
  <c r="C87" i="187"/>
  <c r="O86" i="187"/>
  <c r="N86" i="187"/>
  <c r="M86" i="187"/>
  <c r="L86" i="187"/>
  <c r="J86" i="187"/>
  <c r="AF5" i="187"/>
  <c r="G86" i="187"/>
  <c r="F86" i="187"/>
  <c r="AD5" i="187"/>
  <c r="E86" i="187"/>
  <c r="D86" i="187"/>
  <c r="AB5" i="187"/>
  <c r="C86" i="187"/>
  <c r="O85" i="187"/>
  <c r="N85" i="187"/>
  <c r="M85" i="187"/>
  <c r="L85" i="187"/>
  <c r="J85" i="187"/>
  <c r="AF4" i="187"/>
  <c r="G85" i="187"/>
  <c r="F85" i="187"/>
  <c r="AD4" i="187"/>
  <c r="E85" i="187"/>
  <c r="D85" i="187"/>
  <c r="AB4" i="187"/>
  <c r="C85" i="187"/>
  <c r="N84" i="187"/>
  <c r="F84" i="187"/>
  <c r="J82" i="187"/>
  <c r="S1" i="187"/>
  <c r="C82" i="187"/>
  <c r="A64" i="187"/>
  <c r="AB34" i="187"/>
  <c r="AB33" i="187"/>
  <c r="AB32" i="187"/>
  <c r="AB31" i="187"/>
  <c r="A31" i="187"/>
  <c r="AB30" i="187"/>
  <c r="AB29" i="187"/>
  <c r="AB28" i="187"/>
  <c r="AB27" i="187"/>
  <c r="AB26" i="187"/>
  <c r="AB25" i="187"/>
  <c r="AB24" i="187"/>
  <c r="AB23" i="187"/>
  <c r="AB22" i="187"/>
  <c r="AB21" i="187"/>
  <c r="AB20" i="187"/>
  <c r="AB19" i="187"/>
  <c r="AB18" i="187"/>
  <c r="G18" i="187"/>
  <c r="AB17" i="187"/>
  <c r="AB16" i="187"/>
  <c r="AB15" i="187"/>
  <c r="D15" i="187"/>
  <c r="D14" i="187"/>
  <c r="O13" i="187"/>
  <c r="D13" i="187"/>
  <c r="O12" i="187"/>
  <c r="D12" i="187"/>
  <c r="O11" i="187"/>
  <c r="O10" i="187"/>
  <c r="D10" i="187"/>
  <c r="O9" i="187"/>
  <c r="D9" i="187"/>
  <c r="O8" i="187"/>
  <c r="D8" i="187"/>
  <c r="A7" i="187"/>
  <c r="A4" i="187"/>
  <c r="AB2" i="187"/>
  <c r="A2" i="187"/>
  <c r="Y1" i="187"/>
  <c r="AD128" i="186"/>
  <c r="AB128" i="186"/>
  <c r="AD127" i="186"/>
  <c r="AB127" i="186"/>
  <c r="AD125" i="186"/>
  <c r="AB125" i="186"/>
  <c r="AD124" i="186"/>
  <c r="AB124" i="186"/>
  <c r="AB122" i="186"/>
  <c r="AB121" i="186"/>
  <c r="AB120" i="186"/>
  <c r="AB118" i="186"/>
  <c r="AD111" i="186"/>
  <c r="AB111" i="186"/>
  <c r="AD110" i="186"/>
  <c r="AB110" i="186"/>
  <c r="AD109" i="186"/>
  <c r="AB109" i="186"/>
  <c r="AD108" i="186"/>
  <c r="AB108" i="186"/>
  <c r="AD105" i="186"/>
  <c r="AB105" i="186"/>
  <c r="AD104" i="186"/>
  <c r="AB104" i="186"/>
  <c r="O90" i="186"/>
  <c r="N90" i="186"/>
  <c r="M90" i="186"/>
  <c r="L90" i="186"/>
  <c r="K90" i="186"/>
  <c r="AF9" i="186"/>
  <c r="G90" i="186"/>
  <c r="F90" i="186"/>
  <c r="AD9" i="186"/>
  <c r="E90" i="186"/>
  <c r="D90" i="186"/>
  <c r="AB9" i="186"/>
  <c r="C90" i="186"/>
  <c r="O89" i="186"/>
  <c r="N89" i="186"/>
  <c r="M89" i="186"/>
  <c r="L89" i="186"/>
  <c r="K89" i="186"/>
  <c r="AF8" i="186"/>
  <c r="G89" i="186"/>
  <c r="F89" i="186"/>
  <c r="AD8" i="186"/>
  <c r="E89" i="186"/>
  <c r="D89" i="186"/>
  <c r="AB8" i="186"/>
  <c r="C89" i="186"/>
  <c r="O88" i="186"/>
  <c r="N88" i="186"/>
  <c r="M88" i="186"/>
  <c r="L88" i="186"/>
  <c r="J88" i="186"/>
  <c r="AF7" i="186"/>
  <c r="G88" i="186"/>
  <c r="F88" i="186"/>
  <c r="AD7" i="186"/>
  <c r="E88" i="186"/>
  <c r="D88" i="186"/>
  <c r="AB7" i="186"/>
  <c r="C88" i="186"/>
  <c r="O87" i="186"/>
  <c r="N87" i="186"/>
  <c r="M87" i="186"/>
  <c r="L87" i="186"/>
  <c r="J87" i="186"/>
  <c r="AF6" i="186"/>
  <c r="G87" i="186"/>
  <c r="F87" i="186"/>
  <c r="AD6" i="186"/>
  <c r="E87" i="186"/>
  <c r="D87" i="186"/>
  <c r="AB6" i="186"/>
  <c r="C87" i="186"/>
  <c r="O86" i="186"/>
  <c r="N86" i="186"/>
  <c r="M86" i="186"/>
  <c r="L86" i="186"/>
  <c r="J86" i="186"/>
  <c r="AF5" i="186"/>
  <c r="G86" i="186"/>
  <c r="F86" i="186"/>
  <c r="AD5" i="186"/>
  <c r="E86" i="186"/>
  <c r="D86" i="186"/>
  <c r="AB5" i="186"/>
  <c r="C86" i="186"/>
  <c r="O85" i="186"/>
  <c r="N85" i="186"/>
  <c r="M85" i="186"/>
  <c r="L85" i="186"/>
  <c r="J85" i="186"/>
  <c r="AF4" i="186"/>
  <c r="G85" i="186"/>
  <c r="F85" i="186"/>
  <c r="AD4" i="186"/>
  <c r="E85" i="186"/>
  <c r="D85" i="186"/>
  <c r="AB4" i="186"/>
  <c r="C85" i="186"/>
  <c r="N84" i="186"/>
  <c r="F84" i="186"/>
  <c r="J82" i="186"/>
  <c r="S1" i="186"/>
  <c r="C82" i="186"/>
  <c r="A64" i="186"/>
  <c r="AB34" i="186"/>
  <c r="AB33" i="186"/>
  <c r="AB32" i="186"/>
  <c r="AB31" i="186"/>
  <c r="A31" i="186"/>
  <c r="AB30" i="186"/>
  <c r="AB29" i="186"/>
  <c r="AB28" i="186"/>
  <c r="AB27" i="186"/>
  <c r="AB26" i="186"/>
  <c r="AB25" i="186"/>
  <c r="AB24" i="186"/>
  <c r="AB23" i="186"/>
  <c r="AB22" i="186"/>
  <c r="AB21" i="186"/>
  <c r="AB20" i="186"/>
  <c r="AB19" i="186"/>
  <c r="AB18" i="186"/>
  <c r="G18" i="186"/>
  <c r="AB17" i="186"/>
  <c r="AB16" i="186"/>
  <c r="AB15" i="186"/>
  <c r="D15" i="186"/>
  <c r="D14" i="186"/>
  <c r="O13" i="186"/>
  <c r="D13" i="186"/>
  <c r="O12" i="186"/>
  <c r="D12" i="186"/>
  <c r="O11" i="186"/>
  <c r="O10" i="186"/>
  <c r="D10" i="186"/>
  <c r="O9" i="186"/>
  <c r="D9" i="186"/>
  <c r="O8" i="186"/>
  <c r="D8" i="186"/>
  <c r="A7" i="186"/>
  <c r="A4" i="186"/>
  <c r="AB2" i="186"/>
  <c r="A2" i="186"/>
  <c r="Y1" i="186"/>
  <c r="AD128" i="185"/>
  <c r="AB128" i="185"/>
  <c r="AD127" i="185"/>
  <c r="AB127" i="185"/>
  <c r="AD125" i="185"/>
  <c r="AB125" i="185"/>
  <c r="AD124" i="185"/>
  <c r="AB124" i="185"/>
  <c r="AB122" i="185"/>
  <c r="AB121" i="185"/>
  <c r="AB120" i="185"/>
  <c r="AB118" i="185"/>
  <c r="AD111" i="185"/>
  <c r="AB111" i="185"/>
  <c r="AD110" i="185"/>
  <c r="AB110" i="185"/>
  <c r="AD109" i="185"/>
  <c r="AB109" i="185"/>
  <c r="AD108" i="185"/>
  <c r="AB108" i="185"/>
  <c r="AD105" i="185"/>
  <c r="AB105" i="185"/>
  <c r="AD104" i="185"/>
  <c r="AB104" i="185"/>
  <c r="O90" i="185"/>
  <c r="N90" i="185"/>
  <c r="M90" i="185"/>
  <c r="L90" i="185"/>
  <c r="K90" i="185"/>
  <c r="AF9" i="185"/>
  <c r="G90" i="185"/>
  <c r="F90" i="185"/>
  <c r="AD9" i="185"/>
  <c r="E90" i="185"/>
  <c r="D90" i="185"/>
  <c r="AB9" i="185"/>
  <c r="C90" i="185"/>
  <c r="O89" i="185"/>
  <c r="N89" i="185"/>
  <c r="M89" i="185"/>
  <c r="L89" i="185"/>
  <c r="K89" i="185"/>
  <c r="AF8" i="185"/>
  <c r="G89" i="185"/>
  <c r="F89" i="185"/>
  <c r="AD8" i="185"/>
  <c r="E89" i="185"/>
  <c r="D89" i="185"/>
  <c r="AB8" i="185"/>
  <c r="C89" i="185"/>
  <c r="O88" i="185"/>
  <c r="N88" i="185"/>
  <c r="M88" i="185"/>
  <c r="L88" i="185"/>
  <c r="J88" i="185"/>
  <c r="AF7" i="185"/>
  <c r="G88" i="185"/>
  <c r="F88" i="185"/>
  <c r="AD7" i="185"/>
  <c r="E88" i="185"/>
  <c r="D88" i="185"/>
  <c r="AB7" i="185"/>
  <c r="C88" i="185"/>
  <c r="O87" i="185"/>
  <c r="N87" i="185"/>
  <c r="M87" i="185"/>
  <c r="L87" i="185"/>
  <c r="J87" i="185"/>
  <c r="AF6" i="185"/>
  <c r="G87" i="185"/>
  <c r="F87" i="185"/>
  <c r="AD6" i="185"/>
  <c r="E87" i="185"/>
  <c r="D87" i="185"/>
  <c r="AB6" i="185"/>
  <c r="C87" i="185"/>
  <c r="O86" i="185"/>
  <c r="N86" i="185"/>
  <c r="M86" i="185"/>
  <c r="L86" i="185"/>
  <c r="J86" i="185"/>
  <c r="AF5" i="185"/>
  <c r="G86" i="185"/>
  <c r="F86" i="185"/>
  <c r="AD5" i="185"/>
  <c r="E86" i="185"/>
  <c r="D86" i="185"/>
  <c r="AB5" i="185"/>
  <c r="C86" i="185"/>
  <c r="O85" i="185"/>
  <c r="N85" i="185"/>
  <c r="M85" i="185"/>
  <c r="L85" i="185"/>
  <c r="J85" i="185"/>
  <c r="AF4" i="185"/>
  <c r="G85" i="185"/>
  <c r="F85" i="185"/>
  <c r="AD4" i="185"/>
  <c r="E85" i="185"/>
  <c r="D85" i="185"/>
  <c r="AB4" i="185"/>
  <c r="C85" i="185"/>
  <c r="N84" i="185"/>
  <c r="F84" i="185"/>
  <c r="J82" i="185"/>
  <c r="S1" i="185"/>
  <c r="C82" i="185"/>
  <c r="A64" i="185"/>
  <c r="AB34" i="185"/>
  <c r="AB33" i="185"/>
  <c r="AB32" i="185"/>
  <c r="AB31" i="185"/>
  <c r="A31" i="185"/>
  <c r="AB30" i="185"/>
  <c r="AB29" i="185"/>
  <c r="AB28" i="185"/>
  <c r="AB27" i="185"/>
  <c r="AB26" i="185"/>
  <c r="AB25" i="185"/>
  <c r="AB24" i="185"/>
  <c r="AB23" i="185"/>
  <c r="AB22" i="185"/>
  <c r="AB21" i="185"/>
  <c r="AB20" i="185"/>
  <c r="AB19" i="185"/>
  <c r="AB18" i="185"/>
  <c r="G18" i="185"/>
  <c r="AB17" i="185"/>
  <c r="AB16" i="185"/>
  <c r="AB15" i="185"/>
  <c r="D15" i="185"/>
  <c r="D14" i="185"/>
  <c r="O13" i="185"/>
  <c r="D13" i="185"/>
  <c r="O12" i="185"/>
  <c r="D12" i="185"/>
  <c r="O11" i="185"/>
  <c r="O10" i="185"/>
  <c r="D10" i="185"/>
  <c r="O9" i="185"/>
  <c r="D9" i="185"/>
  <c r="O8" i="185"/>
  <c r="D8" i="185"/>
  <c r="A7" i="185"/>
  <c r="A4" i="185"/>
  <c r="AB2" i="185"/>
  <c r="A2" i="185"/>
  <c r="Y1" i="185"/>
  <c r="AD128" i="184"/>
  <c r="AB128" i="184"/>
  <c r="AD127" i="184"/>
  <c r="AB127" i="184"/>
  <c r="AD125" i="184"/>
  <c r="AB125" i="184"/>
  <c r="AD124" i="184"/>
  <c r="AB124" i="184"/>
  <c r="AB122" i="184"/>
  <c r="AB121" i="184"/>
  <c r="AB120" i="184"/>
  <c r="AB118" i="184"/>
  <c r="AD111" i="184"/>
  <c r="AB111" i="184"/>
  <c r="AD110" i="184"/>
  <c r="AB110" i="184"/>
  <c r="AD109" i="184"/>
  <c r="AB109" i="184"/>
  <c r="AD108" i="184"/>
  <c r="AB108" i="184"/>
  <c r="AD105" i="184"/>
  <c r="AB105" i="184"/>
  <c r="AD104" i="184"/>
  <c r="AB104" i="184"/>
  <c r="O90" i="184"/>
  <c r="N90" i="184"/>
  <c r="M90" i="184"/>
  <c r="L90" i="184"/>
  <c r="K90" i="184"/>
  <c r="AF9" i="184"/>
  <c r="G90" i="184"/>
  <c r="F90" i="184"/>
  <c r="AD9" i="184"/>
  <c r="E90" i="184"/>
  <c r="D90" i="184"/>
  <c r="AB9" i="184"/>
  <c r="C90" i="184"/>
  <c r="O89" i="184"/>
  <c r="N89" i="184"/>
  <c r="M89" i="184"/>
  <c r="L89" i="184"/>
  <c r="K89" i="184"/>
  <c r="AF8" i="184"/>
  <c r="G89" i="184"/>
  <c r="F89" i="184"/>
  <c r="AD8" i="184"/>
  <c r="E89" i="184"/>
  <c r="D89" i="184"/>
  <c r="AB8" i="184"/>
  <c r="C89" i="184"/>
  <c r="O88" i="184"/>
  <c r="N88" i="184"/>
  <c r="M88" i="184"/>
  <c r="L88" i="184"/>
  <c r="J88" i="184"/>
  <c r="AF7" i="184"/>
  <c r="G88" i="184"/>
  <c r="F88" i="184"/>
  <c r="AD7" i="184"/>
  <c r="E88" i="184"/>
  <c r="D88" i="184"/>
  <c r="AB7" i="184"/>
  <c r="C88" i="184"/>
  <c r="O87" i="184"/>
  <c r="N87" i="184"/>
  <c r="M87" i="184"/>
  <c r="L87" i="184"/>
  <c r="J87" i="184"/>
  <c r="AF6" i="184"/>
  <c r="G87" i="184"/>
  <c r="F87" i="184"/>
  <c r="AD6" i="184"/>
  <c r="E87" i="184"/>
  <c r="D87" i="184"/>
  <c r="AB6" i="184"/>
  <c r="C87" i="184"/>
  <c r="O86" i="184"/>
  <c r="N86" i="184"/>
  <c r="M86" i="184"/>
  <c r="L86" i="184"/>
  <c r="J86" i="184"/>
  <c r="AF5" i="184"/>
  <c r="G86" i="184"/>
  <c r="F86" i="184"/>
  <c r="AD5" i="184"/>
  <c r="E86" i="184"/>
  <c r="D86" i="184"/>
  <c r="AB5" i="184"/>
  <c r="C86" i="184"/>
  <c r="O85" i="184"/>
  <c r="N85" i="184"/>
  <c r="M85" i="184"/>
  <c r="L85" i="184"/>
  <c r="J85" i="184"/>
  <c r="AF4" i="184"/>
  <c r="G85" i="184"/>
  <c r="F85" i="184"/>
  <c r="AD4" i="184"/>
  <c r="E85" i="184"/>
  <c r="D85" i="184"/>
  <c r="AB4" i="184"/>
  <c r="C85" i="184"/>
  <c r="N84" i="184"/>
  <c r="F84" i="184"/>
  <c r="J82" i="184"/>
  <c r="S1" i="184"/>
  <c r="C82" i="184"/>
  <c r="A64" i="184"/>
  <c r="AB34" i="184"/>
  <c r="AB33" i="184"/>
  <c r="AB32" i="184"/>
  <c r="AB31" i="184"/>
  <c r="A31" i="184"/>
  <c r="AB30" i="184"/>
  <c r="AB29" i="184"/>
  <c r="AB28" i="184"/>
  <c r="AB27" i="184"/>
  <c r="AB26" i="184"/>
  <c r="AB25" i="184"/>
  <c r="AB24" i="184"/>
  <c r="AB23" i="184"/>
  <c r="AB22" i="184"/>
  <c r="AB21" i="184"/>
  <c r="AB20" i="184"/>
  <c r="AB19" i="184"/>
  <c r="AB18" i="184"/>
  <c r="G18" i="184"/>
  <c r="AB17" i="184"/>
  <c r="AB16" i="184"/>
  <c r="AB15" i="184"/>
  <c r="D15" i="184"/>
  <c r="D14" i="184"/>
  <c r="O13" i="184"/>
  <c r="D13" i="184"/>
  <c r="O12" i="184"/>
  <c r="D12" i="184"/>
  <c r="O11" i="184"/>
  <c r="O10" i="184"/>
  <c r="D10" i="184"/>
  <c r="O9" i="184"/>
  <c r="D9" i="184"/>
  <c r="O8" i="184"/>
  <c r="D8" i="184"/>
  <c r="A7" i="184"/>
  <c r="A4" i="184"/>
  <c r="AB2" i="184"/>
  <c r="A2" i="184"/>
  <c r="Y1" i="184"/>
  <c r="AD128" i="183"/>
  <c r="AB128" i="183"/>
  <c r="AD127" i="183"/>
  <c r="AB127" i="183"/>
  <c r="AD125" i="183"/>
  <c r="AB125" i="183"/>
  <c r="AD124" i="183"/>
  <c r="AB124" i="183"/>
  <c r="AB122" i="183"/>
  <c r="AB121" i="183"/>
  <c r="AB120" i="183"/>
  <c r="AB118" i="183"/>
  <c r="AD111" i="183"/>
  <c r="AB111" i="183"/>
  <c r="AD110" i="183"/>
  <c r="AB110" i="183"/>
  <c r="AD109" i="183"/>
  <c r="AB109" i="183"/>
  <c r="AD108" i="183"/>
  <c r="AB108" i="183"/>
  <c r="AD105" i="183"/>
  <c r="AB105" i="183"/>
  <c r="AD104" i="183"/>
  <c r="AB104" i="183"/>
  <c r="O90" i="183"/>
  <c r="N90" i="183"/>
  <c r="M90" i="183"/>
  <c r="L90" i="183"/>
  <c r="K90" i="183"/>
  <c r="AF9" i="183"/>
  <c r="G90" i="183"/>
  <c r="F90" i="183"/>
  <c r="AD9" i="183"/>
  <c r="E90" i="183"/>
  <c r="D90" i="183"/>
  <c r="AB9" i="183"/>
  <c r="C90" i="183"/>
  <c r="O89" i="183"/>
  <c r="N89" i="183"/>
  <c r="M89" i="183"/>
  <c r="L89" i="183"/>
  <c r="K89" i="183"/>
  <c r="AF8" i="183"/>
  <c r="G89" i="183"/>
  <c r="F89" i="183"/>
  <c r="AD8" i="183"/>
  <c r="E89" i="183"/>
  <c r="D89" i="183"/>
  <c r="AB8" i="183"/>
  <c r="C89" i="183"/>
  <c r="O88" i="183"/>
  <c r="N88" i="183"/>
  <c r="M88" i="183"/>
  <c r="L88" i="183"/>
  <c r="J88" i="183"/>
  <c r="AF7" i="183"/>
  <c r="G88" i="183"/>
  <c r="F88" i="183"/>
  <c r="AD7" i="183"/>
  <c r="E88" i="183"/>
  <c r="D88" i="183"/>
  <c r="AB7" i="183"/>
  <c r="C88" i="183"/>
  <c r="O87" i="183"/>
  <c r="N87" i="183"/>
  <c r="M87" i="183"/>
  <c r="L87" i="183"/>
  <c r="J87" i="183"/>
  <c r="AF6" i="183"/>
  <c r="G87" i="183"/>
  <c r="F87" i="183"/>
  <c r="AD6" i="183"/>
  <c r="E87" i="183"/>
  <c r="D87" i="183"/>
  <c r="AB6" i="183"/>
  <c r="C87" i="183"/>
  <c r="O86" i="183"/>
  <c r="N86" i="183"/>
  <c r="M86" i="183"/>
  <c r="L86" i="183"/>
  <c r="J86" i="183"/>
  <c r="AF5" i="183"/>
  <c r="G86" i="183"/>
  <c r="F86" i="183"/>
  <c r="AD5" i="183"/>
  <c r="E86" i="183"/>
  <c r="D86" i="183"/>
  <c r="AB5" i="183"/>
  <c r="C86" i="183"/>
  <c r="O85" i="183"/>
  <c r="N85" i="183"/>
  <c r="M85" i="183"/>
  <c r="L85" i="183"/>
  <c r="J85" i="183"/>
  <c r="AF4" i="183"/>
  <c r="G85" i="183"/>
  <c r="F85" i="183"/>
  <c r="AD4" i="183"/>
  <c r="E85" i="183"/>
  <c r="D85" i="183"/>
  <c r="AB4" i="183"/>
  <c r="C85" i="183"/>
  <c r="N84" i="183"/>
  <c r="F84" i="183"/>
  <c r="J82" i="183"/>
  <c r="S1" i="183"/>
  <c r="C82" i="183"/>
  <c r="A64" i="183"/>
  <c r="AB34" i="183"/>
  <c r="AB33" i="183"/>
  <c r="AB32" i="183"/>
  <c r="AB31" i="183"/>
  <c r="A31" i="183"/>
  <c r="AB30" i="183"/>
  <c r="AB29" i="183"/>
  <c r="AB28" i="183"/>
  <c r="AB27" i="183"/>
  <c r="AB26" i="183"/>
  <c r="AB25" i="183"/>
  <c r="AB24" i="183"/>
  <c r="AB23" i="183"/>
  <c r="AB22" i="183"/>
  <c r="AB21" i="183"/>
  <c r="AB20" i="183"/>
  <c r="AB19" i="183"/>
  <c r="AB18" i="183"/>
  <c r="G18" i="183"/>
  <c r="AB17" i="183"/>
  <c r="AB16" i="183"/>
  <c r="AB15" i="183"/>
  <c r="D15" i="183"/>
  <c r="D14" i="183"/>
  <c r="O13" i="183"/>
  <c r="D13" i="183"/>
  <c r="O12" i="183"/>
  <c r="D12" i="183"/>
  <c r="O11" i="183"/>
  <c r="O10" i="183"/>
  <c r="D10" i="183"/>
  <c r="O9" i="183"/>
  <c r="D9" i="183"/>
  <c r="O8" i="183"/>
  <c r="D8" i="183"/>
  <c r="A7" i="183"/>
  <c r="A4" i="183"/>
  <c r="AB2" i="183"/>
  <c r="A2" i="183"/>
  <c r="Y1" i="183"/>
  <c r="AD128" i="182"/>
  <c r="AB128" i="182"/>
  <c r="AD127" i="182"/>
  <c r="AB127" i="182"/>
  <c r="AD125" i="182"/>
  <c r="AB125" i="182"/>
  <c r="AD124" i="182"/>
  <c r="AB124" i="182"/>
  <c r="AB122" i="182"/>
  <c r="AB121" i="182"/>
  <c r="AB120" i="182"/>
  <c r="AB118" i="182"/>
  <c r="AD111" i="182"/>
  <c r="AB111" i="182"/>
  <c r="AD110" i="182"/>
  <c r="AB110" i="182"/>
  <c r="AD109" i="182"/>
  <c r="AB109" i="182"/>
  <c r="AD108" i="182"/>
  <c r="AB108" i="182"/>
  <c r="AD105" i="182"/>
  <c r="AB105" i="182"/>
  <c r="AD104" i="182"/>
  <c r="AB104" i="182"/>
  <c r="O90" i="182"/>
  <c r="N90" i="182"/>
  <c r="M90" i="182"/>
  <c r="L90" i="182"/>
  <c r="K90" i="182"/>
  <c r="AF9" i="182"/>
  <c r="G90" i="182"/>
  <c r="F90" i="182"/>
  <c r="AD9" i="182"/>
  <c r="E90" i="182"/>
  <c r="D90" i="182"/>
  <c r="AB9" i="182"/>
  <c r="C90" i="182"/>
  <c r="O89" i="182"/>
  <c r="N89" i="182"/>
  <c r="M89" i="182"/>
  <c r="L89" i="182"/>
  <c r="K89" i="182"/>
  <c r="AF8" i="182"/>
  <c r="G89" i="182"/>
  <c r="F89" i="182"/>
  <c r="AD8" i="182"/>
  <c r="E89" i="182"/>
  <c r="D89" i="182"/>
  <c r="AB8" i="182"/>
  <c r="C89" i="182"/>
  <c r="O88" i="182"/>
  <c r="N88" i="182"/>
  <c r="M88" i="182"/>
  <c r="L88" i="182"/>
  <c r="J88" i="182"/>
  <c r="AF7" i="182"/>
  <c r="G88" i="182"/>
  <c r="F88" i="182"/>
  <c r="AD7" i="182"/>
  <c r="E88" i="182"/>
  <c r="D88" i="182"/>
  <c r="AB7" i="182"/>
  <c r="C88" i="182"/>
  <c r="O87" i="182"/>
  <c r="N87" i="182"/>
  <c r="M87" i="182"/>
  <c r="L87" i="182"/>
  <c r="J87" i="182"/>
  <c r="AF6" i="182"/>
  <c r="G87" i="182"/>
  <c r="F87" i="182"/>
  <c r="AD6" i="182"/>
  <c r="E87" i="182"/>
  <c r="D87" i="182"/>
  <c r="AB6" i="182"/>
  <c r="C87" i="182"/>
  <c r="O86" i="182"/>
  <c r="N86" i="182"/>
  <c r="M86" i="182"/>
  <c r="L86" i="182"/>
  <c r="J86" i="182"/>
  <c r="AF5" i="182"/>
  <c r="G86" i="182"/>
  <c r="F86" i="182"/>
  <c r="AD5" i="182"/>
  <c r="E86" i="182"/>
  <c r="D86" i="182"/>
  <c r="AB5" i="182"/>
  <c r="C86" i="182"/>
  <c r="O85" i="182"/>
  <c r="N85" i="182"/>
  <c r="M85" i="182"/>
  <c r="L85" i="182"/>
  <c r="J85" i="182"/>
  <c r="AF4" i="182"/>
  <c r="G85" i="182"/>
  <c r="F85" i="182"/>
  <c r="AD4" i="182"/>
  <c r="E85" i="182"/>
  <c r="D85" i="182"/>
  <c r="AB4" i="182"/>
  <c r="C85" i="182"/>
  <c r="N84" i="182"/>
  <c r="F84" i="182"/>
  <c r="J82" i="182"/>
  <c r="S1" i="182"/>
  <c r="C82" i="182"/>
  <c r="A64" i="182"/>
  <c r="AB34" i="182"/>
  <c r="AB33" i="182"/>
  <c r="AB32" i="182"/>
  <c r="AB31" i="182"/>
  <c r="A31" i="182"/>
  <c r="AB30" i="182"/>
  <c r="AB29" i="182"/>
  <c r="AB28" i="182"/>
  <c r="AB27" i="182"/>
  <c r="AB26" i="182"/>
  <c r="AB25" i="182"/>
  <c r="AB24" i="182"/>
  <c r="AB23" i="182"/>
  <c r="AB22" i="182"/>
  <c r="AB21" i="182"/>
  <c r="AB20" i="182"/>
  <c r="AB19" i="182"/>
  <c r="AB18" i="182"/>
  <c r="G18" i="182"/>
  <c r="AB17" i="182"/>
  <c r="AB16" i="182"/>
  <c r="AB15" i="182"/>
  <c r="D15" i="182"/>
  <c r="D14" i="182"/>
  <c r="O13" i="182"/>
  <c r="D13" i="182"/>
  <c r="O12" i="182"/>
  <c r="D12" i="182"/>
  <c r="O11" i="182"/>
  <c r="O10" i="182"/>
  <c r="D10" i="182"/>
  <c r="O9" i="182"/>
  <c r="D9" i="182"/>
  <c r="O8" i="182"/>
  <c r="D8" i="182"/>
  <c r="A7" i="182"/>
  <c r="A4" i="182"/>
  <c r="AB2" i="182"/>
  <c r="A2" i="182"/>
  <c r="Y1" i="182"/>
  <c r="AD128" i="181"/>
  <c r="AB128" i="181"/>
  <c r="AD127" i="181"/>
  <c r="AB127" i="181"/>
  <c r="AD125" i="181"/>
  <c r="AB125" i="181"/>
  <c r="AD124" i="181"/>
  <c r="AB124" i="181"/>
  <c r="AB122" i="181"/>
  <c r="AB121" i="181"/>
  <c r="AB120" i="181"/>
  <c r="AB118" i="181"/>
  <c r="AD111" i="181"/>
  <c r="AB111" i="181"/>
  <c r="AD110" i="181"/>
  <c r="AB110" i="181"/>
  <c r="AD109" i="181"/>
  <c r="AB109" i="181"/>
  <c r="AD108" i="181"/>
  <c r="AB108" i="181"/>
  <c r="AD105" i="181"/>
  <c r="AB105" i="181"/>
  <c r="AD104" i="181"/>
  <c r="AB104" i="181"/>
  <c r="O90" i="181"/>
  <c r="N90" i="181"/>
  <c r="M90" i="181"/>
  <c r="L90" i="181"/>
  <c r="K90" i="181"/>
  <c r="AF9" i="181"/>
  <c r="G90" i="181"/>
  <c r="F90" i="181"/>
  <c r="AD9" i="181"/>
  <c r="E90" i="181"/>
  <c r="D90" i="181"/>
  <c r="AB9" i="181"/>
  <c r="C90" i="181"/>
  <c r="O89" i="181"/>
  <c r="N89" i="181"/>
  <c r="M89" i="181"/>
  <c r="L89" i="181"/>
  <c r="K89" i="181"/>
  <c r="AF8" i="181"/>
  <c r="G89" i="181"/>
  <c r="F89" i="181"/>
  <c r="AD8" i="181"/>
  <c r="E89" i="181"/>
  <c r="D89" i="181"/>
  <c r="AB8" i="181"/>
  <c r="C89" i="181"/>
  <c r="O88" i="181"/>
  <c r="N88" i="181"/>
  <c r="M88" i="181"/>
  <c r="L88" i="181"/>
  <c r="J88" i="181"/>
  <c r="AF7" i="181"/>
  <c r="G88" i="181"/>
  <c r="F88" i="181"/>
  <c r="AD7" i="181"/>
  <c r="E88" i="181"/>
  <c r="D88" i="181"/>
  <c r="AB7" i="181"/>
  <c r="C88" i="181"/>
  <c r="O87" i="181"/>
  <c r="N87" i="181"/>
  <c r="M87" i="181"/>
  <c r="L87" i="181"/>
  <c r="J87" i="181"/>
  <c r="AF6" i="181"/>
  <c r="G87" i="181"/>
  <c r="F87" i="181"/>
  <c r="AD6" i="181"/>
  <c r="E87" i="181"/>
  <c r="D87" i="181"/>
  <c r="AB6" i="181"/>
  <c r="C87" i="181"/>
  <c r="O86" i="181"/>
  <c r="N86" i="181"/>
  <c r="M86" i="181"/>
  <c r="L86" i="181"/>
  <c r="J86" i="181"/>
  <c r="AF5" i="181"/>
  <c r="G86" i="181"/>
  <c r="F86" i="181"/>
  <c r="AD5" i="181"/>
  <c r="E86" i="181"/>
  <c r="D86" i="181"/>
  <c r="AB5" i="181"/>
  <c r="C86" i="181"/>
  <c r="O85" i="181"/>
  <c r="N85" i="181"/>
  <c r="M85" i="181"/>
  <c r="L85" i="181"/>
  <c r="J85" i="181"/>
  <c r="AF4" i="181"/>
  <c r="G85" i="181"/>
  <c r="F85" i="181"/>
  <c r="AD4" i="181"/>
  <c r="E85" i="181"/>
  <c r="D85" i="181"/>
  <c r="AB4" i="181"/>
  <c r="C85" i="181"/>
  <c r="N84" i="181"/>
  <c r="F84" i="181"/>
  <c r="J82" i="181"/>
  <c r="S1" i="181"/>
  <c r="C82" i="181"/>
  <c r="A64" i="181"/>
  <c r="AB34" i="181"/>
  <c r="AB33" i="181"/>
  <c r="AB32" i="181"/>
  <c r="AB31" i="181"/>
  <c r="A31" i="181"/>
  <c r="AB30" i="181"/>
  <c r="AB29" i="181"/>
  <c r="AB28" i="181"/>
  <c r="AB27" i="181"/>
  <c r="AB26" i="181"/>
  <c r="AB25" i="181"/>
  <c r="AB24" i="181"/>
  <c r="AB23" i="181"/>
  <c r="AB22" i="181"/>
  <c r="AB21" i="181"/>
  <c r="AB20" i="181"/>
  <c r="AB19" i="181"/>
  <c r="AB18" i="181"/>
  <c r="G18" i="181"/>
  <c r="AB17" i="181"/>
  <c r="AB16" i="181"/>
  <c r="AB15" i="181"/>
  <c r="D15" i="181"/>
  <c r="D14" i="181"/>
  <c r="O13" i="181"/>
  <c r="D13" i="181"/>
  <c r="O12" i="181"/>
  <c r="D12" i="181"/>
  <c r="O11" i="181"/>
  <c r="O10" i="181"/>
  <c r="D10" i="181"/>
  <c r="O9" i="181"/>
  <c r="D9" i="181"/>
  <c r="O8" i="181"/>
  <c r="D8" i="181"/>
  <c r="A7" i="181"/>
  <c r="A4" i="181"/>
  <c r="AB2" i="181"/>
  <c r="A2" i="181"/>
  <c r="Y1" i="181"/>
  <c r="AD128" i="180"/>
  <c r="AB128" i="180"/>
  <c r="AD127" i="180"/>
  <c r="AB127" i="180"/>
  <c r="AD125" i="180"/>
  <c r="AB125" i="180"/>
  <c r="AD124" i="180"/>
  <c r="AB124" i="180"/>
  <c r="AB122" i="180"/>
  <c r="AB121" i="180"/>
  <c r="AB120" i="180"/>
  <c r="AB118" i="180"/>
  <c r="AD111" i="180"/>
  <c r="AB111" i="180"/>
  <c r="AD110" i="180"/>
  <c r="AB110" i="180"/>
  <c r="AD109" i="180"/>
  <c r="AB109" i="180"/>
  <c r="AD108" i="180"/>
  <c r="AB108" i="180"/>
  <c r="AD105" i="180"/>
  <c r="AB105" i="180"/>
  <c r="AD104" i="180"/>
  <c r="AB104" i="180"/>
  <c r="O90" i="180"/>
  <c r="N90" i="180"/>
  <c r="M90" i="180"/>
  <c r="L90" i="180"/>
  <c r="K90" i="180"/>
  <c r="AF9" i="180"/>
  <c r="G90" i="180"/>
  <c r="F90" i="180"/>
  <c r="AD9" i="180"/>
  <c r="E90" i="180"/>
  <c r="D90" i="180"/>
  <c r="AB9" i="180"/>
  <c r="C90" i="180"/>
  <c r="O89" i="180"/>
  <c r="N89" i="180"/>
  <c r="M89" i="180"/>
  <c r="L89" i="180"/>
  <c r="K89" i="180"/>
  <c r="AF8" i="180"/>
  <c r="G89" i="180"/>
  <c r="F89" i="180"/>
  <c r="AD8" i="180"/>
  <c r="E89" i="180"/>
  <c r="D89" i="180"/>
  <c r="AB8" i="180"/>
  <c r="C89" i="180"/>
  <c r="O88" i="180"/>
  <c r="N88" i="180"/>
  <c r="M88" i="180"/>
  <c r="L88" i="180"/>
  <c r="J88" i="180"/>
  <c r="AF7" i="180"/>
  <c r="G88" i="180"/>
  <c r="F88" i="180"/>
  <c r="AD7" i="180"/>
  <c r="E88" i="180"/>
  <c r="D88" i="180"/>
  <c r="AB7" i="180"/>
  <c r="C88" i="180"/>
  <c r="O87" i="180"/>
  <c r="N87" i="180"/>
  <c r="M87" i="180"/>
  <c r="L87" i="180"/>
  <c r="J87" i="180"/>
  <c r="AF6" i="180"/>
  <c r="G87" i="180"/>
  <c r="F87" i="180"/>
  <c r="AD6" i="180"/>
  <c r="E87" i="180"/>
  <c r="D87" i="180"/>
  <c r="AB6" i="180"/>
  <c r="C87" i="180"/>
  <c r="O86" i="180"/>
  <c r="N86" i="180"/>
  <c r="M86" i="180"/>
  <c r="L86" i="180"/>
  <c r="J86" i="180"/>
  <c r="AF5" i="180"/>
  <c r="G86" i="180"/>
  <c r="F86" i="180"/>
  <c r="AD5" i="180"/>
  <c r="E86" i="180"/>
  <c r="D86" i="180"/>
  <c r="AB5" i="180"/>
  <c r="C86" i="180"/>
  <c r="O85" i="180"/>
  <c r="N85" i="180"/>
  <c r="M85" i="180"/>
  <c r="L85" i="180"/>
  <c r="J85" i="180"/>
  <c r="AF4" i="180"/>
  <c r="G85" i="180"/>
  <c r="F85" i="180"/>
  <c r="AD4" i="180"/>
  <c r="E85" i="180"/>
  <c r="D85" i="180"/>
  <c r="AB4" i="180"/>
  <c r="C85" i="180"/>
  <c r="N84" i="180"/>
  <c r="F84" i="180"/>
  <c r="J82" i="180"/>
  <c r="S1" i="180"/>
  <c r="C82" i="180"/>
  <c r="A64" i="180"/>
  <c r="AB34" i="180"/>
  <c r="AB33" i="180"/>
  <c r="AB32" i="180"/>
  <c r="AB31" i="180"/>
  <c r="A31" i="180"/>
  <c r="AB30" i="180"/>
  <c r="AB29" i="180"/>
  <c r="AB28" i="180"/>
  <c r="AB27" i="180"/>
  <c r="AB26" i="180"/>
  <c r="AB25" i="180"/>
  <c r="AB24" i="180"/>
  <c r="AB23" i="180"/>
  <c r="AB22" i="180"/>
  <c r="AB21" i="180"/>
  <c r="AB20" i="180"/>
  <c r="AB19" i="180"/>
  <c r="AB18" i="180"/>
  <c r="G18" i="180"/>
  <c r="AB17" i="180"/>
  <c r="AB16" i="180"/>
  <c r="AB15" i="180"/>
  <c r="D15" i="180"/>
  <c r="D14" i="180"/>
  <c r="O13" i="180"/>
  <c r="D13" i="180"/>
  <c r="O12" i="180"/>
  <c r="D12" i="180"/>
  <c r="O11" i="180"/>
  <c r="O10" i="180"/>
  <c r="D10" i="180"/>
  <c r="O9" i="180"/>
  <c r="D9" i="180"/>
  <c r="O8" i="180"/>
  <c r="D8" i="180"/>
  <c r="A7" i="180"/>
  <c r="A4" i="180"/>
  <c r="AB2" i="180"/>
  <c r="A2" i="180"/>
  <c r="Y1" i="180"/>
  <c r="J34" i="179"/>
  <c r="J33" i="179"/>
  <c r="J32" i="179"/>
  <c r="J31" i="179"/>
  <c r="J30" i="179"/>
  <c r="J29" i="179"/>
  <c r="J28" i="179"/>
  <c r="J27" i="179"/>
  <c r="J26" i="179"/>
  <c r="J25" i="179"/>
  <c r="J24" i="179"/>
  <c r="J23" i="179"/>
  <c r="J22" i="179"/>
  <c r="J21" i="179"/>
  <c r="J20" i="179"/>
  <c r="J19" i="179"/>
  <c r="J18" i="179"/>
  <c r="J17" i="179"/>
  <c r="J16" i="179"/>
  <c r="J15" i="179"/>
  <c r="J2" i="179"/>
  <c r="G1" i="179"/>
  <c r="J82" i="256"/>
  <c r="M85" i="256"/>
  <c r="N86" i="256"/>
  <c r="L87" i="256"/>
  <c r="J88" i="256"/>
  <c r="A18" i="256"/>
  <c r="A49" i="256"/>
  <c r="A18" i="254"/>
  <c r="A49" i="254"/>
  <c r="A18" i="252"/>
  <c r="A49" i="252"/>
  <c r="A18" i="251"/>
  <c r="A49" i="251"/>
  <c r="A18" i="250"/>
  <c r="A49" i="250"/>
  <c r="A18" i="249"/>
  <c r="A49" i="249"/>
  <c r="A18" i="247"/>
  <c r="A49" i="247"/>
  <c r="A18" i="245"/>
  <c r="A49" i="245"/>
  <c r="A18" i="243"/>
  <c r="A49" i="243"/>
  <c r="A18" i="242"/>
  <c r="A49" i="242"/>
  <c r="A18" i="240"/>
  <c r="A49" i="240"/>
  <c r="A18" i="238"/>
  <c r="A49" i="238"/>
  <c r="A18" i="237"/>
  <c r="A49" i="237"/>
  <c r="A18" i="236"/>
  <c r="A49" i="236"/>
  <c r="A18" i="235"/>
  <c r="A49" i="235"/>
  <c r="A18" i="234"/>
  <c r="A49" i="234"/>
  <c r="A18" i="233"/>
  <c r="A49" i="233"/>
  <c r="A18" i="231"/>
  <c r="A49" i="231"/>
  <c r="A18" i="230"/>
  <c r="A49" i="230"/>
  <c r="A18" i="228"/>
  <c r="A49" i="228"/>
  <c r="A18" i="227"/>
  <c r="A49" i="227"/>
  <c r="A18" i="224"/>
  <c r="A49" i="224"/>
  <c r="A18" i="223"/>
  <c r="A49" i="223"/>
  <c r="A18" i="222"/>
  <c r="A49" i="222"/>
  <c r="A18" i="221"/>
  <c r="A49" i="221"/>
  <c r="A18" i="220"/>
  <c r="A49" i="220"/>
  <c r="A18" i="219"/>
  <c r="A49" i="219"/>
  <c r="A18" i="218"/>
  <c r="A49" i="218"/>
  <c r="A18" i="217"/>
  <c r="A49" i="217"/>
  <c r="A18" i="215"/>
  <c r="A49" i="215"/>
  <c r="A18" i="214"/>
  <c r="A49" i="214"/>
  <c r="A18" i="213"/>
  <c r="A49" i="213"/>
  <c r="A18" i="212"/>
  <c r="A49" i="212"/>
  <c r="A18" i="211"/>
  <c r="A49" i="211"/>
  <c r="A18" i="210"/>
  <c r="A49" i="210"/>
  <c r="A18" i="209"/>
  <c r="A49" i="209"/>
  <c r="A18" i="208"/>
  <c r="A49" i="208"/>
  <c r="A18" i="207"/>
  <c r="A49" i="207"/>
  <c r="A18" i="206"/>
  <c r="A49" i="206"/>
  <c r="A18" i="205"/>
  <c r="A49" i="205"/>
  <c r="A18" i="204"/>
  <c r="A49" i="204"/>
  <c r="A18" i="203"/>
  <c r="A49" i="203"/>
  <c r="A18" i="202"/>
  <c r="A49" i="202"/>
  <c r="A18" i="201"/>
  <c r="A49" i="201"/>
  <c r="A18" i="200"/>
  <c r="A49" i="200"/>
  <c r="A18" i="198"/>
  <c r="A49" i="198"/>
  <c r="A18" i="197"/>
  <c r="A49" i="197"/>
  <c r="A18" i="196"/>
  <c r="A49" i="196"/>
  <c r="A18" i="195"/>
  <c r="A49" i="195"/>
  <c r="A18" i="194"/>
  <c r="A49" i="194"/>
  <c r="A18" i="193"/>
  <c r="A49" i="193"/>
  <c r="A18" i="192"/>
  <c r="A49" i="192"/>
  <c r="A18" i="191"/>
  <c r="A49" i="191"/>
  <c r="A18" i="190"/>
  <c r="A49" i="190"/>
  <c r="A18" i="189"/>
  <c r="A49" i="189"/>
  <c r="A18" i="188"/>
  <c r="A49" i="188"/>
  <c r="A18" i="187"/>
  <c r="A49" i="187"/>
  <c r="A18" i="186"/>
  <c r="A49" i="186"/>
  <c r="A18" i="185"/>
  <c r="A49" i="185"/>
  <c r="A18" i="184"/>
  <c r="A49" i="184"/>
  <c r="A18" i="183"/>
  <c r="A49" i="183"/>
  <c r="A18" i="182"/>
  <c r="A49" i="182"/>
  <c r="A18" i="181"/>
  <c r="A49" i="181"/>
  <c r="A18" i="180"/>
  <c r="A49" i="180"/>
</calcChain>
</file>

<file path=xl/sharedStrings.xml><?xml version="1.0" encoding="utf-8"?>
<sst xmlns="http://schemas.openxmlformats.org/spreadsheetml/2006/main" count="14973" uniqueCount="286">
  <si>
    <t>Change in</t>
  </si>
  <si>
    <t>Number</t>
  </si>
  <si>
    <t>last year</t>
  </si>
  <si>
    <t>Jobs</t>
  </si>
  <si>
    <t>Held by men</t>
  </si>
  <si>
    <t>Held by women</t>
  </si>
  <si>
    <t>Employed persons</t>
  </si>
  <si>
    <t>Total employment income</t>
  </si>
  <si>
    <t>Number of jobs and employed persons in</t>
  </si>
  <si>
    <t>Median employee income per job in</t>
  </si>
  <si>
    <t>Single job holders</t>
  </si>
  <si>
    <t>Multiple job holders</t>
  </si>
  <si>
    <t>OMUEs</t>
  </si>
  <si>
    <t>Number of jobs</t>
  </si>
  <si>
    <t>Type of organisation</t>
  </si>
  <si>
    <t>Private sector entities</t>
  </si>
  <si>
    <t>Incorporated</t>
  </si>
  <si>
    <t>Unincorporated</t>
  </si>
  <si>
    <t>Public sector entities</t>
  </si>
  <si>
    <t>Employment size</t>
  </si>
  <si>
    <t>Fewer than 5 employees</t>
  </si>
  <si>
    <t>5–19 employees</t>
  </si>
  <si>
    <t>20–199 employees</t>
  </si>
  <si>
    <t>200 or more employees</t>
  </si>
  <si>
    <t>Spotlight</t>
  </si>
  <si>
    <t>Formatted</t>
  </si>
  <si>
    <t>1 year mv</t>
  </si>
  <si>
    <t>5 year mv</t>
  </si>
  <si>
    <t>Total jobs</t>
  </si>
  <si>
    <t>Duration adjusted median income</t>
  </si>
  <si>
    <t>Employee jobs</t>
  </si>
  <si>
    <t>OMUE jobs</t>
  </si>
  <si>
    <t>Jobs per industry</t>
  </si>
  <si>
    <t>Distribution</t>
  </si>
  <si>
    <t>Total job holders</t>
  </si>
  <si>
    <t>Jobs by age/sex</t>
  </si>
  <si>
    <t>Male</t>
  </si>
  <si>
    <t>14 years and under</t>
  </si>
  <si>
    <t>15 to 17 years</t>
  </si>
  <si>
    <t>18 to 20 years</t>
  </si>
  <si>
    <t>21 to 24 years</t>
  </si>
  <si>
    <t>25 to 29 years</t>
  </si>
  <si>
    <t>30 to 34 years</t>
  </si>
  <si>
    <t>35 to 39 years</t>
  </si>
  <si>
    <t>40 to 44 years</t>
  </si>
  <si>
    <t>45 to 49 years</t>
  </si>
  <si>
    <t>50 to 54 years</t>
  </si>
  <si>
    <t>55 to 59 years</t>
  </si>
  <si>
    <t>60 to 64 years</t>
  </si>
  <si>
    <t>65 to 69 years</t>
  </si>
  <si>
    <t>70 to 74 years</t>
  </si>
  <si>
    <t>75 to 79 years</t>
  </si>
  <si>
    <t>80 to 84 years</t>
  </si>
  <si>
    <t>85 years and over</t>
  </si>
  <si>
    <t>Total</t>
  </si>
  <si>
    <t>Female</t>
  </si>
  <si>
    <t>Employed persons by occupation</t>
  </si>
  <si>
    <t>Managers</t>
  </si>
  <si>
    <t>Professionals</t>
  </si>
  <si>
    <t>Labourers</t>
  </si>
  <si>
    <t>2015-16</t>
  </si>
  <si>
    <t>2012-13</t>
  </si>
  <si>
    <t>2013-14</t>
  </si>
  <si>
    <t>2014-15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</si>
  <si>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</si>
  <si>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</si>
  <si>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</si>
  <si>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</si>
  <si>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</si>
  <si>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</si>
  <si>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</si>
  <si>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</si>
  <si>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</si>
  <si>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</si>
  <si>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</si>
  <si>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</si>
  <si>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</si>
  <si>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</si>
  <si>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</si>
  <si>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</si>
  <si>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</si>
  <si>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</si>
  <si>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</si>
  <si>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Total all services</t>
  </si>
  <si>
    <t xml:space="preserve">            Australian Bureau of Statistics</t>
  </si>
  <si>
    <t>Males</t>
  </si>
  <si>
    <t>Females</t>
  </si>
  <si>
    <t>Duration adjusted median income (jobs)</t>
  </si>
  <si>
    <t>%</t>
  </si>
  <si>
    <t>Employees</t>
  </si>
  <si>
    <t>Owner Managers of Unincorporated Enterprises</t>
  </si>
  <si>
    <t>Persons</t>
  </si>
  <si>
    <t>Multi jobs male</t>
  </si>
  <si>
    <t>Multi jobs female</t>
  </si>
  <si>
    <t>2016-17</t>
  </si>
  <si>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</si>
  <si>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</si>
  <si>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</si>
  <si>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t>Inquiries</t>
  </si>
  <si>
    <t>Further information about these and related statistics is available from the ABS website www.abs.gov.au, or contact the National Information and Referral Service on 1300 135 070.</t>
  </si>
  <si>
    <t>Average age of employed persons</t>
  </si>
  <si>
    <t>Yrs</t>
  </si>
  <si>
    <t>Median income per job</t>
  </si>
  <si>
    <t>Persons average age</t>
  </si>
  <si>
    <t>Persons employees</t>
  </si>
  <si>
    <t>Persons OMUEs</t>
  </si>
  <si>
    <t>Persons both employees and OMUEs</t>
  </si>
  <si>
    <t>Employees plus both emp/OMUE</t>
  </si>
  <si>
    <t>OMUEs plus both emp/OMUE</t>
  </si>
  <si>
    <t>Employed persons male</t>
  </si>
  <si>
    <t>Employed persons female</t>
  </si>
  <si>
    <t>Aurukun</t>
  </si>
  <si>
    <t>Balonne</t>
  </si>
  <si>
    <t>Banana</t>
  </si>
  <si>
    <t>Barcaldine</t>
  </si>
  <si>
    <t>Barcoo</t>
  </si>
  <si>
    <t>Blackall-Tambo</t>
  </si>
  <si>
    <t>Boulia</t>
  </si>
  <si>
    <t>Brisbane</t>
  </si>
  <si>
    <t>Bulloo</t>
  </si>
  <si>
    <t>Bundaberg</t>
  </si>
  <si>
    <t>9.10</t>
  </si>
  <si>
    <t>Burdekin</t>
  </si>
  <si>
    <t>Burke</t>
  </si>
  <si>
    <t>Cairns</t>
  </si>
  <si>
    <t>Carpentaria</t>
  </si>
  <si>
    <t>Cassowary Coast</t>
  </si>
  <si>
    <t>Central Highlands</t>
  </si>
  <si>
    <t>Charters Towers</t>
  </si>
  <si>
    <t>Cherbourg</t>
  </si>
  <si>
    <t>Cloncurry</t>
  </si>
  <si>
    <t>Cook</t>
  </si>
  <si>
    <t>9.20</t>
  </si>
  <si>
    <t>Croydon</t>
  </si>
  <si>
    <t>Diamantina</t>
  </si>
  <si>
    <t>Doomadgee</t>
  </si>
  <si>
    <t>Douglas</t>
  </si>
  <si>
    <t>Etheridge</t>
  </si>
  <si>
    <t>Flinders</t>
  </si>
  <si>
    <t>Fraser Coast</t>
  </si>
  <si>
    <t>Gladstone</t>
  </si>
  <si>
    <t>Gold Coast</t>
  </si>
  <si>
    <t>Goondiwindi</t>
  </si>
  <si>
    <t>9.30</t>
  </si>
  <si>
    <t>Gympie</t>
  </si>
  <si>
    <t>Hinchinbrook</t>
  </si>
  <si>
    <t>Hope Vale</t>
  </si>
  <si>
    <t>Ipswich</t>
  </si>
  <si>
    <t>Isaac</t>
  </si>
  <si>
    <t>Kowanyama</t>
  </si>
  <si>
    <t>Livingstone</t>
  </si>
  <si>
    <t>Lockhart River</t>
  </si>
  <si>
    <t>Lockyer Valley</t>
  </si>
  <si>
    <t>Logan</t>
  </si>
  <si>
    <t>9.40</t>
  </si>
  <si>
    <t>Longreach</t>
  </si>
  <si>
    <t>Mackay</t>
  </si>
  <si>
    <t>McKinlay</t>
  </si>
  <si>
    <t>Mapoon</t>
  </si>
  <si>
    <t>Maranoa</t>
  </si>
  <si>
    <t>Mareeba</t>
  </si>
  <si>
    <t>Moreton Bay</t>
  </si>
  <si>
    <t>Mornington</t>
  </si>
  <si>
    <t>Mount Isa</t>
  </si>
  <si>
    <t>Murweh</t>
  </si>
  <si>
    <t>9.50</t>
  </si>
  <si>
    <t>Napranum</t>
  </si>
  <si>
    <t>Noosa</t>
  </si>
  <si>
    <t>North Burnett</t>
  </si>
  <si>
    <t>Northern Peninsula Area</t>
  </si>
  <si>
    <t>Palm Island</t>
  </si>
  <si>
    <t>Paroo</t>
  </si>
  <si>
    <t>Pormpuraaw</t>
  </si>
  <si>
    <t>Quilpie</t>
  </si>
  <si>
    <t>Redland</t>
  </si>
  <si>
    <t>Richmond</t>
  </si>
  <si>
    <t>9.60</t>
  </si>
  <si>
    <t>Rockhampton</t>
  </si>
  <si>
    <t>Scenic Rim</t>
  </si>
  <si>
    <t>Somerset</t>
  </si>
  <si>
    <t>South Burnett</t>
  </si>
  <si>
    <t>Southern Downs</t>
  </si>
  <si>
    <t>Sunshine Coast</t>
  </si>
  <si>
    <t>Tablelands</t>
  </si>
  <si>
    <t>Toowoomba</t>
  </si>
  <si>
    <t>Torres</t>
  </si>
  <si>
    <t>Torres Strait Island</t>
  </si>
  <si>
    <t>9.70</t>
  </si>
  <si>
    <t>Townsville</t>
  </si>
  <si>
    <t>Weipa</t>
  </si>
  <si>
    <t>Western Downs</t>
  </si>
  <si>
    <t>Whitsunday</t>
  </si>
  <si>
    <t>Winton</t>
  </si>
  <si>
    <t>Woorabinda</t>
  </si>
  <si>
    <t>Wujal Wujal</t>
  </si>
  <si>
    <t>Yarrabah</t>
  </si>
  <si>
    <t>1 Year mv</t>
  </si>
  <si>
    <t>7 Year mv</t>
  </si>
  <si>
    <t>2017-18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</si>
  <si>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</si>
  <si>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</si>
  <si>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</si>
  <si>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</si>
  <si>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</si>
  <si>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© Commonwealth of Australia 2021</t>
  </si>
  <si>
    <t>Change</t>
  </si>
  <si>
    <t>* Totals may differ from the sum of their components due to perturbation</t>
  </si>
  <si>
    <t>and data which could not be classified to component characteristics.</t>
  </si>
  <si>
    <t>2018-19</t>
  </si>
  <si>
    <t>Jobs in Australia: Table 9. Queensland Spotlights by Local Government Areas 2018-19</t>
  </si>
  <si>
    <t>9.1</t>
  </si>
  <si>
    <t>9.2</t>
  </si>
  <si>
    <t>9.3</t>
  </si>
  <si>
    <t>9.4</t>
  </si>
  <si>
    <t>9.5</t>
  </si>
  <si>
    <t>9.6</t>
  </si>
  <si>
    <t>9.7</t>
  </si>
  <si>
    <t>9.8</t>
  </si>
  <si>
    <t>9.9</t>
  </si>
  <si>
    <t>9.11</t>
  </si>
  <si>
    <t>9.12</t>
  </si>
  <si>
    <t>9.13</t>
  </si>
  <si>
    <t>9.14</t>
  </si>
  <si>
    <t>9.15</t>
  </si>
  <si>
    <t>9.16</t>
  </si>
  <si>
    <t>9.17</t>
  </si>
  <si>
    <t>9.18</t>
  </si>
  <si>
    <t>9.19</t>
  </si>
  <si>
    <t>9.21</t>
  </si>
  <si>
    <t>9.22</t>
  </si>
  <si>
    <t>9.23</t>
  </si>
  <si>
    <t>9.24</t>
  </si>
  <si>
    <t>9.25</t>
  </si>
  <si>
    <t>9.26</t>
  </si>
  <si>
    <t>9.27</t>
  </si>
  <si>
    <t>9.28</t>
  </si>
  <si>
    <t>9.29</t>
  </si>
  <si>
    <t>9.31</t>
  </si>
  <si>
    <t>9.32</t>
  </si>
  <si>
    <t>9.33</t>
  </si>
  <si>
    <t>9.34</t>
  </si>
  <si>
    <t>9.35</t>
  </si>
  <si>
    <t>9.36</t>
  </si>
  <si>
    <t>9.37</t>
  </si>
  <si>
    <t>9.38</t>
  </si>
  <si>
    <t>9.39</t>
  </si>
  <si>
    <t>9.41</t>
  </si>
  <si>
    <t>9.42</t>
  </si>
  <si>
    <t>9.43</t>
  </si>
  <si>
    <t>9.44</t>
  </si>
  <si>
    <t>9.45</t>
  </si>
  <si>
    <t>9.46</t>
  </si>
  <si>
    <t>9.47</t>
  </si>
  <si>
    <t>9.48</t>
  </si>
  <si>
    <t>9.49</t>
  </si>
  <si>
    <t>9.51</t>
  </si>
  <si>
    <t>9.52</t>
  </si>
  <si>
    <t>9.53</t>
  </si>
  <si>
    <t>9.54</t>
  </si>
  <si>
    <t>9.55</t>
  </si>
  <si>
    <t>9.56</t>
  </si>
  <si>
    <t>9.57</t>
  </si>
  <si>
    <t>9.58</t>
  </si>
  <si>
    <t>9.59</t>
  </si>
  <si>
    <t>9.61</t>
  </si>
  <si>
    <t>9.62</t>
  </si>
  <si>
    <t>9.63</t>
  </si>
  <si>
    <t>9.64</t>
  </si>
  <si>
    <t>9.65</t>
  </si>
  <si>
    <t>9.66</t>
  </si>
  <si>
    <t>9.67</t>
  </si>
  <si>
    <t>9.68</t>
  </si>
  <si>
    <t>9.69</t>
  </si>
  <si>
    <t>9.71</t>
  </si>
  <si>
    <t>9.72</t>
  </si>
  <si>
    <t>9.73</t>
  </si>
  <si>
    <t>9.74</t>
  </si>
  <si>
    <t>9.75</t>
  </si>
  <si>
    <t>9.76</t>
  </si>
  <si>
    <t>9.77</t>
  </si>
  <si>
    <t>9.78</t>
  </si>
  <si>
    <t>Queensland</t>
  </si>
  <si>
    <t>Released at 11.30am (Canberra time) 26 October 2021</t>
  </si>
  <si>
    <t>* Data for some LGAs are supressed due to small counts.</t>
  </si>
  <si>
    <t>Multiple Job Holders</t>
  </si>
  <si>
    <t>Single Job Holders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</si>
</sst>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0.0"/>
    <numFmt numFmtId="166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theme="1"/>
      <name val="Calibri"/>
      <family val="2"/>
      <scheme val="minor"/>
    </font>
    <font>
      <b/>
      <u/>
      <sz val="12"/>
      <color indexed="12"/>
      <name val="Arial"/>
      <family val="2"/>
    </font>
    <font>
      <sz val="9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10"/>
      <color theme="1"/>
      <name val="Arial"/>
      <family val="2"/>
    </font>
    <font>
      <sz val="8"/>
      <color rgb="FF6E6E73"/>
      <name val="Segoe UI"/>
      <family val="2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3"/>
      <color theme="0"/>
      <name val="Calibri"/>
      <family val="2"/>
      <scheme val="minor"/>
    </font>
    <font>
      <sz val="10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FFFFCC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55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">
    <xf numFmtId="0" fontId="0" fillId="0" borderId="0"/>
    <xf numFmtId="9" fontId="1" fillId="0" borderId="0" applyFont="0" applyFill="0" applyBorder="0" applyAlignment="0" applyProtection="0"/>
    <xf numFmtId="0" fontId="2" fillId="0" borderId="1" applyNumberFormat="0" applyFill="0" applyAlignment="0" applyProtection="0"/>
    <xf numFmtId="0" fontId="3" fillId="0" borderId="0"/>
    <xf numFmtId="0" fontId="4" fillId="0" borderId="0"/>
    <xf numFmtId="0" fontId="10" fillId="0" borderId="0" applyNumberFormat="0" applyFill="0" applyBorder="0" applyAlignment="0" applyProtection="0">
      <alignment vertical="top"/>
      <protection locked="0"/>
    </xf>
    <xf numFmtId="0" fontId="27" fillId="0" borderId="11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12" applyNumberFormat="0" applyFill="0" applyAlignment="0" applyProtection="0"/>
  </cellStyleXfs>
  <cellXfs count="148">
    <xf numFmtId="0" fontId="0" fillId="0" borderId="0" xfId="0"/>
    <xf numFmtId="0" fontId="4" fillId="0" borderId="0" xfId="3" applyFont="1" applyBorder="1" applyAlignment="1">
      <alignment vertical="center"/>
    </xf>
    <xf numFmtId="0" fontId="7" fillId="0" borderId="0" xfId="0" applyFont="1"/>
    <xf numFmtId="0" fontId="8" fillId="3" borderId="0" xfId="3" applyFont="1" applyFill="1" applyAlignment="1">
      <alignment vertical="center"/>
    </xf>
    <xf numFmtId="0" fontId="0" fillId="0" borderId="0" xfId="0" applyAlignment="1">
      <alignment horizontal="center"/>
    </xf>
    <xf numFmtId="164" fontId="5" fillId="0" borderId="0" xfId="1" applyNumberFormat="1" applyFont="1" applyFill="1" applyAlignment="1">
      <alignment horizontal="center"/>
    </xf>
    <xf numFmtId="0" fontId="12" fillId="0" borderId="0" xfId="3" applyFont="1" applyFill="1"/>
    <xf numFmtId="0" fontId="12" fillId="0" borderId="0" xfId="3" applyFont="1" applyBorder="1" applyAlignment="1">
      <alignment horizontal="left"/>
    </xf>
    <xf numFmtId="0" fontId="13" fillId="0" borderId="0" xfId="3" applyFont="1"/>
    <xf numFmtId="0" fontId="14" fillId="0" borderId="0" xfId="0" applyFont="1"/>
    <xf numFmtId="0" fontId="3" fillId="0" borderId="10" xfId="3" applyBorder="1" applyAlignment="1" applyProtection="1">
      <alignment wrapText="1"/>
      <protection locked="0"/>
    </xf>
    <xf numFmtId="0" fontId="3" fillId="0" borderId="10" xfId="3" applyBorder="1" applyAlignment="1">
      <alignment wrapText="1"/>
    </xf>
    <xf numFmtId="0" fontId="12" fillId="0" borderId="0" xfId="5" applyFont="1" applyAlignment="1" applyProtection="1"/>
    <xf numFmtId="0" fontId="10" fillId="0" borderId="0" xfId="5" applyAlignment="1" applyProtection="1"/>
    <xf numFmtId="0" fontId="3" fillId="0" borderId="0" xfId="3" applyFont="1" applyBorder="1" applyAlignment="1">
      <alignment horizontal="left"/>
    </xf>
    <xf numFmtId="0" fontId="12" fillId="0" borderId="0" xfId="3" applyFont="1"/>
    <xf numFmtId="0" fontId="3" fillId="0" borderId="0" xfId="3"/>
    <xf numFmtId="0" fontId="10" fillId="0" borderId="0" xfId="5" applyAlignment="1" applyProtection="1">
      <alignment horizontal="right"/>
    </xf>
    <xf numFmtId="0" fontId="16" fillId="0" borderId="0" xfId="5" applyFont="1" applyFill="1" applyAlignment="1" applyProtection="1">
      <alignment horizontal="left" wrapText="1"/>
    </xf>
    <xf numFmtId="0" fontId="24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27" fillId="0" borderId="11" xfId="6" applyAlignment="1">
      <alignment horizontal="right"/>
    </xf>
    <xf numFmtId="0" fontId="27" fillId="0" borderId="11" xfId="6" applyFill="1" applyAlignment="1">
      <alignment horizontal="right"/>
    </xf>
    <xf numFmtId="0" fontId="6" fillId="0" borderId="0" xfId="0" applyFont="1" applyProtection="1">
      <protection locked="0" hidden="1"/>
    </xf>
    <xf numFmtId="0" fontId="0" fillId="0" borderId="0" xfId="0" applyProtection="1">
      <protection locked="0" hidden="1"/>
    </xf>
    <xf numFmtId="0" fontId="27" fillId="0" borderId="0" xfId="7"/>
    <xf numFmtId="0" fontId="0" fillId="0" borderId="0" xfId="0" applyAlignment="1">
      <alignment horizontal="right"/>
    </xf>
    <xf numFmtId="2" fontId="0" fillId="0" borderId="0" xfId="1" applyNumberFormat="1" applyFont="1"/>
    <xf numFmtId="0" fontId="27" fillId="0" borderId="0" xfId="7" applyAlignment="1">
      <alignment horizontal="left" indent="1"/>
    </xf>
    <xf numFmtId="0" fontId="23" fillId="0" borderId="3" xfId="0" applyFont="1" applyBorder="1" applyProtection="1">
      <protection locked="0" hidden="1"/>
    </xf>
    <xf numFmtId="0" fontId="23" fillId="0" borderId="5" xfId="0" applyFont="1" applyBorder="1" applyAlignment="1" applyProtection="1">
      <alignment horizontal="left" indent="1"/>
      <protection locked="0" hidden="1"/>
    </xf>
    <xf numFmtId="0" fontId="17" fillId="0" borderId="5" xfId="0" applyFont="1" applyBorder="1" applyProtection="1">
      <protection locked="0" hidden="1"/>
    </xf>
    <xf numFmtId="3" fontId="0" fillId="0" borderId="0" xfId="0" applyNumberFormat="1"/>
    <xf numFmtId="0" fontId="16" fillId="0" borderId="5" xfId="0" applyFont="1" applyBorder="1" applyAlignment="1" applyProtection="1">
      <alignment horizontal="left" indent="1"/>
      <protection locked="0" hidden="1"/>
    </xf>
    <xf numFmtId="0" fontId="27" fillId="0" borderId="11" xfId="6"/>
    <xf numFmtId="0" fontId="23" fillId="0" borderId="8" xfId="0" applyFont="1" applyBorder="1" applyProtection="1">
      <protection locked="0" hidden="1"/>
    </xf>
    <xf numFmtId="0" fontId="23" fillId="0" borderId="8" xfId="0" applyFont="1" applyBorder="1" applyAlignment="1" applyProtection="1">
      <alignment horizontal="right"/>
      <protection locked="0" hidden="1"/>
    </xf>
    <xf numFmtId="0" fontId="23" fillId="0" borderId="9" xfId="0" applyFont="1" applyBorder="1" applyAlignment="1" applyProtection="1">
      <alignment horizontal="center"/>
      <protection locked="0" hidden="1"/>
    </xf>
    <xf numFmtId="0" fontId="0" fillId="0" borderId="0" xfId="0" applyAlignment="1">
      <alignment horizontal="left" indent="1"/>
    </xf>
    <xf numFmtId="4" fontId="0" fillId="0" borderId="0" xfId="0" applyNumberFormat="1"/>
    <xf numFmtId="0" fontId="28" fillId="0" borderId="12" xfId="8" applyAlignment="1">
      <alignment horizontal="left" indent="1"/>
    </xf>
    <xf numFmtId="4" fontId="28" fillId="0" borderId="12" xfId="8" applyNumberFormat="1"/>
    <xf numFmtId="3" fontId="28" fillId="0" borderId="12" xfId="8" applyNumberFormat="1"/>
    <xf numFmtId="9" fontId="28" fillId="0" borderId="12" xfId="8" applyNumberFormat="1"/>
    <xf numFmtId="2" fontId="0" fillId="0" borderId="0" xfId="0" applyNumberFormat="1"/>
    <xf numFmtId="0" fontId="27" fillId="0" borderId="11" xfId="6" applyAlignment="1">
      <alignment horizontal="left"/>
    </xf>
    <xf numFmtId="0" fontId="18" fillId="2" borderId="0" xfId="0" applyFont="1" applyFill="1" applyProtection="1">
      <protection locked="0" hidden="1"/>
    </xf>
    <xf numFmtId="0" fontId="19" fillId="2" borderId="0" xfId="0" applyFont="1" applyFill="1" applyProtection="1">
      <protection locked="0" hidden="1"/>
    </xf>
    <xf numFmtId="0" fontId="18" fillId="2" borderId="0" xfId="0" applyFont="1" applyFill="1" applyAlignment="1" applyProtection="1">
      <alignment horizontal="right"/>
      <protection locked="0" hidden="1"/>
    </xf>
    <xf numFmtId="0" fontId="18" fillId="0" borderId="0" xfId="0" applyFont="1" applyProtection="1">
      <protection locked="0" hidden="1"/>
    </xf>
    <xf numFmtId="0" fontId="2" fillId="4" borderId="1" xfId="2" applyFill="1"/>
    <xf numFmtId="0" fontId="2" fillId="4" borderId="1" xfId="2" applyFill="1" applyAlignment="1">
      <alignment horizontal="center"/>
    </xf>
    <xf numFmtId="0" fontId="2" fillId="4" borderId="1" xfId="2" applyFill="1" applyAlignment="1">
      <alignment horizontal="right"/>
    </xf>
    <xf numFmtId="9" fontId="0" fillId="0" borderId="0" xfId="1" applyFont="1"/>
    <xf numFmtId="0" fontId="0" fillId="0" borderId="0" xfId="0" applyAlignment="1">
      <alignment horizontal="left" indent="2"/>
    </xf>
    <xf numFmtId="0" fontId="10" fillId="0" borderId="0" xfId="5" quotePrefix="1" applyAlignment="1" applyProtection="1">
      <alignment horizontal="right"/>
    </xf>
    <xf numFmtId="0" fontId="0" fillId="0" borderId="0" xfId="0"/>
    <xf numFmtId="0" fontId="11" fillId="0" borderId="0" xfId="5" applyFont="1" applyAlignment="1" applyProtection="1"/>
    <xf numFmtId="0" fontId="24" fillId="0" borderId="0" xfId="0" applyFont="1" applyAlignment="1">
      <alignment horizontal="left" vertical="center" indent="1"/>
    </xf>
    <xf numFmtId="0" fontId="18" fillId="0" borderId="0" xfId="0" applyFont="1" applyAlignment="1" applyProtection="1">
      <alignment horizontal="right"/>
      <protection locked="0" hidden="1"/>
    </xf>
    <xf numFmtId="0" fontId="21" fillId="2" borderId="0" xfId="0" applyFont="1" applyFill="1" applyAlignment="1" applyProtection="1">
      <alignment horizontal="right"/>
      <protection locked="0" hidden="1"/>
    </xf>
    <xf numFmtId="0" fontId="9" fillId="0" borderId="0" xfId="3" applyFont="1" applyProtection="1">
      <protection locked="0" hidden="1"/>
    </xf>
    <xf numFmtId="0" fontId="4" fillId="0" borderId="0" xfId="3" applyFont="1" applyAlignment="1" applyProtection="1">
      <alignment vertical="center"/>
      <protection locked="0" hidden="1"/>
    </xf>
    <xf numFmtId="0" fontId="0" fillId="0" borderId="0" xfId="0" applyAlignment="1" applyProtection="1">
      <alignment horizontal="left"/>
      <protection locked="0" hidden="1"/>
    </xf>
    <xf numFmtId="0" fontId="0" fillId="0" borderId="0" xfId="0" applyAlignment="1" applyProtection="1">
      <alignment horizontal="left" vertical="center" indent="1"/>
      <protection locked="0" hidden="1"/>
    </xf>
    <xf numFmtId="0" fontId="17" fillId="0" borderId="0" xfId="0" applyFont="1" applyProtection="1">
      <protection locked="0" hidden="1"/>
    </xf>
    <xf numFmtId="0" fontId="22" fillId="0" borderId="2" xfId="0" applyFont="1" applyBorder="1" applyAlignment="1" applyProtection="1">
      <alignment vertical="center"/>
      <protection locked="0" hidden="1"/>
    </xf>
    <xf numFmtId="0" fontId="16" fillId="0" borderId="3" xfId="0" applyFont="1" applyBorder="1" applyProtection="1">
      <protection locked="0" hidden="1"/>
    </xf>
    <xf numFmtId="3" fontId="22" fillId="0" borderId="3" xfId="0" applyNumberFormat="1" applyFont="1" applyBorder="1" applyAlignment="1" applyProtection="1">
      <alignment horizontal="right"/>
      <protection locked="0" hidden="1"/>
    </xf>
    <xf numFmtId="0" fontId="16" fillId="0" borderId="4" xfId="0" applyFont="1" applyBorder="1" applyAlignment="1" applyProtection="1">
      <alignment horizontal="right"/>
      <protection locked="0" hidden="1"/>
    </xf>
    <xf numFmtId="0" fontId="16" fillId="0" borderId="3" xfId="0" applyFont="1" applyBorder="1" applyAlignment="1" applyProtection="1">
      <alignment vertical="center"/>
      <protection locked="0" hidden="1"/>
    </xf>
    <xf numFmtId="0" fontId="16" fillId="0" borderId="3" xfId="0" applyFont="1" applyBorder="1" applyAlignment="1" applyProtection="1">
      <alignment horizontal="center" vertical="center"/>
      <protection locked="0" hidden="1"/>
    </xf>
    <xf numFmtId="0" fontId="22" fillId="0" borderId="3" xfId="0" applyFont="1" applyBorder="1" applyAlignment="1" applyProtection="1">
      <alignment horizontal="right"/>
      <protection locked="0" hidden="1"/>
    </xf>
    <xf numFmtId="0" fontId="16" fillId="0" borderId="0" xfId="0" applyFont="1" applyProtection="1">
      <protection locked="0" hidden="1"/>
    </xf>
    <xf numFmtId="0" fontId="23" fillId="0" borderId="0" xfId="0" applyFont="1" applyProtection="1">
      <protection locked="0" hidden="1"/>
    </xf>
    <xf numFmtId="165" fontId="16" fillId="0" borderId="0" xfId="0" applyNumberFormat="1" applyFont="1" applyAlignment="1" applyProtection="1">
      <alignment horizontal="right"/>
      <protection locked="0" hidden="1"/>
    </xf>
    <xf numFmtId="0" fontId="16" fillId="0" borderId="6" xfId="0" applyFont="1" applyBorder="1" applyAlignment="1" applyProtection="1">
      <alignment horizontal="center"/>
      <protection locked="0" hidden="1"/>
    </xf>
    <xf numFmtId="0" fontId="16" fillId="0" borderId="5" xfId="0" applyFont="1" applyBorder="1" applyAlignment="1" applyProtection="1">
      <alignment horizontal="left" indent="2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right"/>
      <protection locked="0" hidden="1"/>
    </xf>
    <xf numFmtId="0" fontId="16" fillId="0" borderId="5" xfId="0" applyFont="1" applyBorder="1" applyAlignment="1" applyProtection="1">
      <alignment horizontal="left" vertical="center" indent="1"/>
      <protection locked="0" hidden="1"/>
    </xf>
    <xf numFmtId="0" fontId="23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horizontal="left" indent="1"/>
      <protection locked="0" hidden="1"/>
    </xf>
    <xf numFmtId="0" fontId="16" fillId="0" borderId="0" xfId="0" applyFont="1" applyAlignment="1" applyProtection="1">
      <alignment vertical="center" wrapText="1"/>
      <protection locked="0" hidden="1"/>
    </xf>
    <xf numFmtId="0" fontId="23" fillId="0" borderId="0" xfId="0" applyFont="1" applyAlignment="1" applyProtection="1">
      <alignment horizontal="right"/>
      <protection locked="0" hidden="1"/>
    </xf>
    <xf numFmtId="0" fontId="23" fillId="0" borderId="7" xfId="0" applyFont="1" applyBorder="1" applyAlignment="1" applyProtection="1">
      <alignment horizontal="left" indent="1"/>
      <protection locked="0" hidden="1"/>
    </xf>
    <xf numFmtId="165" fontId="16" fillId="0" borderId="8" xfId="0" applyNumberFormat="1" applyFont="1" applyBorder="1" applyAlignment="1" applyProtection="1">
      <alignment horizontal="right"/>
      <protection locked="0" hidden="1"/>
    </xf>
    <xf numFmtId="0" fontId="16" fillId="0" borderId="9" xfId="0" applyFont="1" applyBorder="1" applyAlignment="1" applyProtection="1">
      <alignment horizontal="center"/>
      <protection locked="0" hidden="1"/>
    </xf>
    <xf numFmtId="0" fontId="16" fillId="0" borderId="7" xfId="0" applyFont="1" applyBorder="1" applyAlignment="1" applyProtection="1">
      <alignment horizontal="left" vertical="center" indent="1"/>
      <protection locked="0" hidden="1"/>
    </xf>
    <xf numFmtId="0" fontId="17" fillId="0" borderId="0" xfId="0" applyFont="1"/>
    <xf numFmtId="9" fontId="27" fillId="0" borderId="0" xfId="6" applyNumberFormat="1" applyBorder="1" applyAlignment="1">
      <alignment horizontal="right"/>
    </xf>
    <xf numFmtId="0" fontId="27" fillId="0" borderId="0" xfId="6" applyBorder="1" applyAlignment="1">
      <alignment horizontal="right"/>
    </xf>
    <xf numFmtId="0" fontId="27" fillId="0" borderId="0" xfId="6" applyFill="1" applyBorder="1" applyAlignment="1">
      <alignment horizontal="right"/>
    </xf>
    <xf numFmtId="2" fontId="0" fillId="0" borderId="0" xfId="1" applyNumberFormat="1" applyFont="1" applyBorder="1"/>
    <xf numFmtId="164" fontId="0" fillId="0" borderId="0" xfId="1" applyNumberFormat="1" applyFont="1" applyBorder="1"/>
    <xf numFmtId="0" fontId="5" fillId="0" borderId="0" xfId="0" applyFont="1"/>
    <xf numFmtId="0" fontId="5" fillId="0" borderId="0" xfId="0" applyFont="1" applyAlignment="1">
      <alignment horizontal="right"/>
    </xf>
    <xf numFmtId="3" fontId="5" fillId="0" borderId="0" xfId="0" applyNumberFormat="1" applyFont="1" applyAlignment="1">
      <alignment horizontal="right"/>
    </xf>
    <xf numFmtId="164" fontId="18" fillId="0" borderId="0" xfId="0" applyNumberFormat="1" applyFont="1" applyAlignment="1" applyProtection="1">
      <alignment horizontal="right"/>
      <protection locked="0" hidden="1"/>
    </xf>
    <xf numFmtId="9" fontId="18" fillId="0" borderId="0" xfId="0" applyNumberFormat="1" applyFont="1" applyAlignment="1" applyProtection="1">
      <alignment horizontal="center"/>
      <protection locked="0" hidden="1"/>
    </xf>
    <xf numFmtId="0" fontId="18" fillId="0" borderId="0" xfId="0" applyFont="1" applyAlignment="1" applyProtection="1">
      <alignment horizontal="left" indent="1"/>
      <protection locked="0" hidden="1"/>
    </xf>
    <xf numFmtId="0" fontId="31" fillId="0" borderId="0" xfId="2" applyFont="1" applyFill="1" applyBorder="1" applyProtection="1">
      <protection hidden="1"/>
    </xf>
    <xf numFmtId="0" fontId="31" fillId="0" borderId="0" xfId="2" applyFont="1" applyFill="1" applyBorder="1" applyAlignment="1" applyProtection="1">
      <alignment horizontal="center"/>
      <protection hidden="1"/>
    </xf>
    <xf numFmtId="0" fontId="30" fillId="0" borderId="0" xfId="0" applyFont="1" applyFill="1" applyBorder="1"/>
    <xf numFmtId="0" fontId="31" fillId="0" borderId="0" xfId="2" applyFont="1" applyFill="1" applyBorder="1" applyAlignment="1"/>
    <xf numFmtId="0" fontId="31" fillId="0" borderId="0" xfId="2" applyFont="1" applyFill="1" applyBorder="1" applyAlignment="1" applyProtection="1">
      <alignment horizontal="right"/>
      <protection hidden="1"/>
    </xf>
    <xf numFmtId="0" fontId="32" fillId="0" borderId="0" xfId="3" applyFont="1" applyFill="1" applyBorder="1" applyAlignment="1" applyProtection="1">
      <alignment vertical="center"/>
      <protection locked="0" hidden="1"/>
    </xf>
    <xf numFmtId="0" fontId="30" fillId="0" borderId="0" xfId="0" applyFont="1" applyFill="1" applyBorder="1" applyAlignment="1">
      <alignment horizontal="center"/>
    </xf>
    <xf numFmtId="0" fontId="29" fillId="0" borderId="0" xfId="6" applyFont="1" applyFill="1" applyBorder="1" applyAlignment="1">
      <alignment horizontal="right"/>
    </xf>
    <xf numFmtId="0" fontId="29" fillId="0" borderId="0" xfId="7" applyFont="1" applyFill="1" applyBorder="1"/>
    <xf numFmtId="3" fontId="30" fillId="0" borderId="0" xfId="0" applyNumberFormat="1" applyFont="1" applyFill="1" applyBorder="1" applyProtection="1">
      <protection hidden="1"/>
    </xf>
    <xf numFmtId="0" fontId="30" fillId="0" borderId="0" xfId="0" applyFont="1" applyFill="1" applyBorder="1" applyAlignment="1">
      <alignment horizontal="right"/>
    </xf>
    <xf numFmtId="2" fontId="30" fillId="0" borderId="0" xfId="1" applyNumberFormat="1" applyFont="1" applyFill="1" applyBorder="1"/>
    <xf numFmtId="0" fontId="29" fillId="0" borderId="0" xfId="7" applyFont="1" applyFill="1" applyBorder="1" applyAlignment="1">
      <alignment horizontal="left" indent="1"/>
    </xf>
    <xf numFmtId="3" fontId="30" fillId="0" borderId="0" xfId="0" applyNumberFormat="1" applyFont="1" applyFill="1" applyBorder="1"/>
    <xf numFmtId="0" fontId="29" fillId="0" borderId="0" xfId="6" applyFont="1" applyFill="1" applyBorder="1" applyAlignment="1">
      <alignment horizontal="center"/>
    </xf>
    <xf numFmtId="0" fontId="29" fillId="0" borderId="0" xfId="6" applyFont="1" applyFill="1" applyBorder="1"/>
    <xf numFmtId="0" fontId="30" fillId="0" borderId="0" xfId="0" applyFont="1" applyFill="1" applyBorder="1" applyAlignment="1">
      <alignment horizontal="left" indent="1"/>
    </xf>
    <xf numFmtId="4" fontId="30" fillId="0" borderId="0" xfId="0" applyNumberFormat="1" applyFont="1" applyFill="1" applyBorder="1"/>
    <xf numFmtId="164" fontId="30" fillId="0" borderId="0" xfId="1" applyNumberFormat="1" applyFont="1" applyFill="1" applyBorder="1"/>
    <xf numFmtId="0" fontId="29" fillId="0" borderId="0" xfId="8" applyFont="1" applyFill="1" applyBorder="1" applyAlignment="1">
      <alignment horizontal="left" indent="1"/>
    </xf>
    <xf numFmtId="4" fontId="29" fillId="0" borderId="0" xfId="8" applyNumberFormat="1" applyFont="1" applyFill="1" applyBorder="1"/>
    <xf numFmtId="3" fontId="29" fillId="0" borderId="0" xfId="8" applyNumberFormat="1" applyFont="1" applyFill="1" applyBorder="1"/>
    <xf numFmtId="0" fontId="29" fillId="0" borderId="0" xfId="8" applyFont="1" applyFill="1" applyBorder="1"/>
    <xf numFmtId="9" fontId="29" fillId="0" borderId="0" xfId="8" applyNumberFormat="1" applyFont="1" applyFill="1" applyBorder="1"/>
    <xf numFmtId="2" fontId="30" fillId="0" borderId="0" xfId="0" applyNumberFormat="1" applyFont="1" applyFill="1" applyBorder="1"/>
    <xf numFmtId="0" fontId="29" fillId="0" borderId="0" xfId="6" applyFont="1" applyFill="1" applyBorder="1" applyAlignment="1"/>
    <xf numFmtId="9" fontId="29" fillId="0" borderId="0" xfId="6" applyNumberFormat="1" applyFont="1" applyFill="1" applyBorder="1" applyAlignment="1">
      <alignment horizontal="right"/>
    </xf>
    <xf numFmtId="0" fontId="29" fillId="0" borderId="0" xfId="7" applyFont="1" applyFill="1" applyBorder="1" applyAlignment="1">
      <alignment horizontal="right"/>
    </xf>
    <xf numFmtId="165" fontId="30" fillId="0" borderId="0" xfId="0" applyNumberFormat="1" applyFont="1" applyFill="1" applyBorder="1"/>
    <xf numFmtId="0" fontId="29" fillId="0" borderId="0" xfId="6" applyFont="1" applyFill="1" applyBorder="1" applyAlignment="1">
      <alignment horizontal="left"/>
    </xf>
    <xf numFmtId="0" fontId="29" fillId="0" borderId="0" xfId="7" applyFont="1" applyFill="1" applyBorder="1" applyAlignment="1">
      <alignment horizontal="left"/>
    </xf>
    <xf numFmtId="165" fontId="30" fillId="0" borderId="0" xfId="1" applyNumberFormat="1" applyFont="1" applyFill="1" applyBorder="1"/>
    <xf numFmtId="166" fontId="30" fillId="0" borderId="0" xfId="0" applyNumberFormat="1" applyFont="1" applyFill="1" applyBorder="1"/>
    <xf numFmtId="165" fontId="30" fillId="0" borderId="0" xfId="1" applyNumberFormat="1" applyFont="1" applyBorder="1" applyAlignment="1">
      <alignment horizontal="right"/>
    </xf>
    <xf numFmtId="0" fontId="30" fillId="0" borderId="0" xfId="0" applyFont="1"/>
    <xf numFmtId="0" fontId="16" fillId="0" borderId="0" xfId="3" applyFont="1" applyAlignment="1">
      <alignment vertical="center" wrapText="1"/>
    </xf>
    <xf numFmtId="0" fontId="11" fillId="0" borderId="0" xfId="5" applyFont="1" applyAlignment="1" applyProtection="1"/>
    <xf numFmtId="0" fontId="21" fillId="2" borderId="0" xfId="0" applyFont="1" applyFill="1" applyAlignment="1" applyProtection="1">
      <alignment horizontal="right"/>
      <protection locked="0" hidden="1"/>
    </xf>
    <xf numFmtId="0" fontId="18" fillId="0" borderId="0" xfId="0" applyFont="1" applyAlignment="1" applyProtection="1">
      <alignment horizontal="right"/>
      <protection locked="0" hidden="1"/>
    </xf>
    <xf numFmtId="0" fontId="31" fillId="0" borderId="0" xfId="2" applyFont="1" applyFill="1" applyBorder="1" applyAlignment="1">
      <alignment horizontal="center"/>
    </xf>
    <xf numFmtId="0" fontId="16" fillId="0" borderId="5" xfId="0" applyFont="1" applyBorder="1" applyAlignment="1" applyProtection="1">
      <alignment horizontal="left" vertical="center" wrapText="1" indent="1"/>
      <protection locked="0" hidden="1"/>
    </xf>
    <xf numFmtId="0" fontId="16" fillId="0" borderId="0" xfId="0" applyFont="1" applyAlignment="1" applyProtection="1">
      <alignment horizontal="left" vertical="center" wrapText="1" indent="1"/>
      <protection locked="0" hidden="1"/>
    </xf>
    <xf numFmtId="0" fontId="20" fillId="2" borderId="0" xfId="0" applyFont="1" applyFill="1" applyAlignment="1" applyProtection="1">
      <alignment horizontal="center" vertical="top" wrapText="1"/>
      <protection locked="0" hidden="1"/>
    </xf>
    <xf numFmtId="0" fontId="20" fillId="2" borderId="0" xfId="0" applyFont="1" applyFill="1" applyAlignment="1" applyProtection="1">
      <alignment horizontal="center" vertical="top"/>
      <protection locked="0" hidden="1"/>
    </xf>
    <xf numFmtId="0" fontId="2" fillId="0" borderId="1" xfId="2" applyAlignment="1">
      <alignment horizontal="center"/>
    </xf>
  </cellXfs>
  <cellStyles count="9">
    <cellStyle name="Heading 2" xfId="2" builtinId="17"/>
    <cellStyle name="Heading 3" xfId="6" builtinId="18"/>
    <cellStyle name="Heading 4" xfId="7" builtinId="19"/>
    <cellStyle name="Hyperlink" xfId="5" builtinId="8"/>
    <cellStyle name="Normal" xfId="0" builtinId="0"/>
    <cellStyle name="Normal 2" xfId="3" xr:uid="{00000000-0005-0000-0000-000005000000}"/>
    <cellStyle name="Normal 4" xfId="4" xr:uid="{00000000-0005-0000-0000-000006000000}"/>
    <cellStyle name="Percent" xfId="1" builtinId="5"/>
    <cellStyle name="Total" xfId="8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3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3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3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4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4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4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4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4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4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5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5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5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5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5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5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5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5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5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6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6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6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6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6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6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6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6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6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6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7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7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7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7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7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7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7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7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9.1'!$U$4:$Y$4</c:f>
              <c:numCache>
                <c:formatCode>#,##0</c:formatCode>
                <c:ptCount val="5"/>
                <c:pt idx="1">
                  <c:v>448</c:v>
                </c:pt>
                <c:pt idx="2">
                  <c:v>362</c:v>
                </c:pt>
                <c:pt idx="3">
                  <c:v>590</c:v>
                </c:pt>
                <c:pt idx="4">
                  <c:v>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BB-40F6-BC2A-17F74DB2720C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9.1'!$U$7:$Y$7</c:f>
              <c:numCache>
                <c:formatCode>#,##0</c:formatCode>
                <c:ptCount val="5"/>
                <c:pt idx="1">
                  <c:v>322</c:v>
                </c:pt>
                <c:pt idx="2">
                  <c:v>251</c:v>
                </c:pt>
                <c:pt idx="3">
                  <c:v>410</c:v>
                </c:pt>
                <c:pt idx="4">
                  <c:v>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BB-40F6-BC2A-17F74DB2720C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9.1'!$U$11:$Y$11</c:f>
              <c:numCache>
                <c:formatCode>#,##0</c:formatCode>
                <c:ptCount val="5"/>
                <c:pt idx="1">
                  <c:v>446</c:v>
                </c:pt>
                <c:pt idx="2">
                  <c:v>353</c:v>
                </c:pt>
                <c:pt idx="3">
                  <c:v>584</c:v>
                </c:pt>
                <c:pt idx="4">
                  <c:v>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BB-40F6-BC2A-17F74DB2720C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9.1'!$U$12:$Y$12</c:f>
              <c:numCache>
                <c:formatCode>#,##0</c:formatCode>
                <c:ptCount val="5"/>
                <c:pt idx="1">
                  <c:v>5</c:v>
                </c:pt>
                <c:pt idx="2">
                  <c:v>7</c:v>
                </c:pt>
                <c:pt idx="3">
                  <c:v>7</c:v>
                </c:pt>
                <c:pt idx="4">
                  <c:v>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BB-40F6-BC2A-17F74DB272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9.1'!$V$8:$Z$8</c:f>
              <c:numCache>
                <c:formatCode>#,##0</c:formatCode>
                <c:ptCount val="5"/>
                <c:pt idx="0">
                  <c:v>27812.07</c:v>
                </c:pt>
                <c:pt idx="1">
                  <c:v>28765.119999999999</c:v>
                </c:pt>
                <c:pt idx="2">
                  <c:v>26033</c:v>
                </c:pt>
                <c:pt idx="3">
                  <c:v>22048</c:v>
                </c:pt>
                <c:pt idx="4">
                  <c:v>20167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B7-468D-9746-2CA93691DC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B7-468D-9746-2CA93691D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9.10'!$V$8:$Z$8</c:f>
              <c:numCache>
                <c:formatCode>#,##0</c:formatCode>
                <c:ptCount val="5"/>
                <c:pt idx="0">
                  <c:v>33688.76</c:v>
                </c:pt>
                <c:pt idx="1">
                  <c:v>34482</c:v>
                </c:pt>
                <c:pt idx="2">
                  <c:v>35174</c:v>
                </c:pt>
                <c:pt idx="3">
                  <c:v>36253.54</c:v>
                </c:pt>
                <c:pt idx="4">
                  <c:v>36475.129999999997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47-4504-A2D3-B9CC21C6A2F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47-4504-A2D3-B9CC21C6A2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9.11'!$U$4:$Y$4</c:f>
              <c:numCache>
                <c:formatCode>#,##0</c:formatCode>
                <c:ptCount val="5"/>
                <c:pt idx="1">
                  <c:v>15496</c:v>
                </c:pt>
                <c:pt idx="2">
                  <c:v>15071</c:v>
                </c:pt>
                <c:pt idx="3">
                  <c:v>15762</c:v>
                </c:pt>
                <c:pt idx="4">
                  <c:v>17374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94-44B2-9E7C-90C7E02A3DB4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9.11'!$U$7:$Y$7</c:f>
              <c:numCache>
                <c:formatCode>#,##0</c:formatCode>
                <c:ptCount val="5"/>
                <c:pt idx="1">
                  <c:v>9659</c:v>
                </c:pt>
                <c:pt idx="2">
                  <c:v>9445</c:v>
                </c:pt>
                <c:pt idx="3">
                  <c:v>9928</c:v>
                </c:pt>
                <c:pt idx="4">
                  <c:v>10835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94-44B2-9E7C-90C7E02A3DB4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9.11'!$U$11:$Y$11</c:f>
              <c:numCache>
                <c:formatCode>#,##0</c:formatCode>
                <c:ptCount val="5"/>
                <c:pt idx="1">
                  <c:v>13505</c:v>
                </c:pt>
                <c:pt idx="2">
                  <c:v>13108</c:v>
                </c:pt>
                <c:pt idx="3">
                  <c:v>13613</c:v>
                </c:pt>
                <c:pt idx="4">
                  <c:v>15003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94-44B2-9E7C-90C7E02A3DB4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9.11'!$U$12:$Y$12</c:f>
              <c:numCache>
                <c:formatCode>#,##0</c:formatCode>
                <c:ptCount val="5"/>
                <c:pt idx="1">
                  <c:v>1994</c:v>
                </c:pt>
                <c:pt idx="2">
                  <c:v>1964</c:v>
                </c:pt>
                <c:pt idx="3">
                  <c:v>2149</c:v>
                </c:pt>
                <c:pt idx="4">
                  <c:v>2374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94-44B2-9E7C-90C7E02A3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0.19458921356210107</c:v>
                </c:pt>
                <c:pt idx="1">
                  <c:v>1.4522457106049071E-2</c:v>
                </c:pt>
                <c:pt idx="2">
                  <c:v>8.9711307606722496E-2</c:v>
                </c:pt>
                <c:pt idx="3">
                  <c:v>8.4909527434561104E-3</c:v>
                </c:pt>
                <c:pt idx="4">
                  <c:v>4.5441236751185804E-2</c:v>
                </c:pt>
                <c:pt idx="5">
                  <c:v>1.5986414475610469E-2</c:v>
                </c:pt>
                <c:pt idx="6">
                  <c:v>7.1031211571119052E-2</c:v>
                </c:pt>
                <c:pt idx="7">
                  <c:v>8.8657258300638281E-2</c:v>
                </c:pt>
                <c:pt idx="8">
                  <c:v>2.4126017450371844E-2</c:v>
                </c:pt>
                <c:pt idx="9">
                  <c:v>1.1711658956491187E-3</c:v>
                </c:pt>
                <c:pt idx="10">
                  <c:v>1.8387304561691162E-2</c:v>
                </c:pt>
                <c:pt idx="11">
                  <c:v>2.6468349241670082E-2</c:v>
                </c:pt>
                <c:pt idx="12">
                  <c:v>4.2044855653803365E-2</c:v>
                </c:pt>
                <c:pt idx="13">
                  <c:v>7.3080751888505005E-2</c:v>
                </c:pt>
                <c:pt idx="14">
                  <c:v>3.3729577794694619E-2</c:v>
                </c:pt>
                <c:pt idx="15">
                  <c:v>5.2526790419862975E-2</c:v>
                </c:pt>
                <c:pt idx="16">
                  <c:v>6.7810505358083972E-2</c:v>
                </c:pt>
                <c:pt idx="17">
                  <c:v>5.3873631199859457E-3</c:v>
                </c:pt>
                <c:pt idx="18">
                  <c:v>3.1562920887743748E-2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42-473D-B452-ECCCFF639EB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42-473D-B452-ECCCFF639E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9.11'!$Y$44:$Y$60</c:f>
              <c:numCache>
                <c:formatCode>#,##0</c:formatCode>
                <c:ptCount val="17"/>
                <c:pt idx="0">
                  <c:v>20</c:v>
                </c:pt>
                <c:pt idx="1">
                  <c:v>236</c:v>
                </c:pt>
                <c:pt idx="2">
                  <c:v>827</c:v>
                </c:pt>
                <c:pt idx="3">
                  <c:v>1265</c:v>
                </c:pt>
                <c:pt idx="4">
                  <c:v>1343</c:v>
                </c:pt>
                <c:pt idx="5">
                  <c:v>749</c:v>
                </c:pt>
                <c:pt idx="6">
                  <c:v>605</c:v>
                </c:pt>
                <c:pt idx="7">
                  <c:v>717</c:v>
                </c:pt>
                <c:pt idx="8">
                  <c:v>776</c:v>
                </c:pt>
                <c:pt idx="9">
                  <c:v>744</c:v>
                </c:pt>
                <c:pt idx="10">
                  <c:v>784</c:v>
                </c:pt>
                <c:pt idx="11">
                  <c:v>600</c:v>
                </c:pt>
                <c:pt idx="12">
                  <c:v>350</c:v>
                </c:pt>
                <c:pt idx="13">
                  <c:v>149</c:v>
                </c:pt>
                <c:pt idx="14">
                  <c:v>96</c:v>
                </c:pt>
                <c:pt idx="15">
                  <c:v>48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B2-4998-8ADE-68C14D9CCEDC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9.11'!$Y$63:$Y$79</c:f>
              <c:numCache>
                <c:formatCode>#,##0</c:formatCode>
                <c:ptCount val="17"/>
                <c:pt idx="0">
                  <c:v>33</c:v>
                </c:pt>
                <c:pt idx="1">
                  <c:v>244</c:v>
                </c:pt>
                <c:pt idx="2">
                  <c:v>738</c:v>
                </c:pt>
                <c:pt idx="3">
                  <c:v>1244</c:v>
                </c:pt>
                <c:pt idx="4">
                  <c:v>1084</c:v>
                </c:pt>
                <c:pt idx="5">
                  <c:v>650</c:v>
                </c:pt>
                <c:pt idx="6">
                  <c:v>476</c:v>
                </c:pt>
                <c:pt idx="7">
                  <c:v>547</c:v>
                </c:pt>
                <c:pt idx="8">
                  <c:v>739</c:v>
                </c:pt>
                <c:pt idx="9">
                  <c:v>651</c:v>
                </c:pt>
                <c:pt idx="10">
                  <c:v>652</c:v>
                </c:pt>
                <c:pt idx="11">
                  <c:v>448</c:v>
                </c:pt>
                <c:pt idx="12">
                  <c:v>221</c:v>
                </c:pt>
                <c:pt idx="13">
                  <c:v>137</c:v>
                </c:pt>
                <c:pt idx="14">
                  <c:v>61</c:v>
                </c:pt>
                <c:pt idx="15">
                  <c:v>37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B2-4998-8ADE-68C14D9CCE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9.11'!$Y$83:$Y$90</c:f>
              <c:numCache>
                <c:formatCode>#,##0</c:formatCode>
                <c:ptCount val="8"/>
                <c:pt idx="0">
                  <c:v>468</c:v>
                </c:pt>
                <c:pt idx="1">
                  <c:v>262</c:v>
                </c:pt>
                <c:pt idx="2">
                  <c:v>1117</c:v>
                </c:pt>
                <c:pt idx="3">
                  <c:v>171</c:v>
                </c:pt>
                <c:pt idx="4">
                  <c:v>108</c:v>
                </c:pt>
                <c:pt idx="5">
                  <c:v>179</c:v>
                </c:pt>
                <c:pt idx="6">
                  <c:v>710</c:v>
                </c:pt>
                <c:pt idx="7">
                  <c:v>1122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73-4F6C-A30B-799E8E05E041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9.11'!$Y$93:$Y$100</c:f>
              <c:numCache>
                <c:formatCode>#,##0</c:formatCode>
                <c:ptCount val="8"/>
                <c:pt idx="0">
                  <c:v>227</c:v>
                </c:pt>
                <c:pt idx="1">
                  <c:v>650</c:v>
                </c:pt>
                <c:pt idx="2">
                  <c:v>141</c:v>
                </c:pt>
                <c:pt idx="3">
                  <c:v>631</c:v>
                </c:pt>
                <c:pt idx="4">
                  <c:v>807</c:v>
                </c:pt>
                <c:pt idx="5">
                  <c:v>473</c:v>
                </c:pt>
                <c:pt idx="6">
                  <c:v>63</c:v>
                </c:pt>
                <c:pt idx="7">
                  <c:v>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73-4F6C-A30B-799E8E05E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9.11'!$U$8:$Y$8</c:f>
              <c:numCache>
                <c:formatCode>#,##0</c:formatCode>
                <c:ptCount val="5"/>
                <c:pt idx="1">
                  <c:v>30104</c:v>
                </c:pt>
                <c:pt idx="2">
                  <c:v>30147.42</c:v>
                </c:pt>
                <c:pt idx="3">
                  <c:v>31642.07</c:v>
                </c:pt>
                <c:pt idx="4">
                  <c:v>35231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F-4544-AC5B-7FD6C59D44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9F-4544-AC5B-7FD6C59D4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9.11'!$V$4:$Z$4</c:f>
              <c:numCache>
                <c:formatCode>#,##0</c:formatCode>
                <c:ptCount val="5"/>
                <c:pt idx="0">
                  <c:v>15496</c:v>
                </c:pt>
                <c:pt idx="1">
                  <c:v>15071</c:v>
                </c:pt>
                <c:pt idx="2">
                  <c:v>15762</c:v>
                </c:pt>
                <c:pt idx="3">
                  <c:v>17374</c:v>
                </c:pt>
                <c:pt idx="4">
                  <c:v>17079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C4-4B3E-BF18-ABE77EEC4A98}"/>
            </c:ext>
          </c:extLst>
        </c:ser>
        <c:ser>
          <c:idx val="1"/>
          <c:order val="1"/>
          <c:tx>
            <c:strRef>
              <c:f>'Table 9.11'!$S$7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9.11'!$V$7:$Z$7</c:f>
              <c:numCache>
                <c:formatCode>#,##0</c:formatCode>
                <c:ptCount val="5"/>
                <c:pt idx="0">
                  <c:v>9659</c:v>
                </c:pt>
                <c:pt idx="1">
                  <c:v>9445</c:v>
                </c:pt>
                <c:pt idx="2">
                  <c:v>9928</c:v>
                </c:pt>
                <c:pt idx="3">
                  <c:v>10835</c:v>
                </c:pt>
                <c:pt idx="4">
                  <c:v>10416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C4-4B3E-BF18-ABE77EEC4A98}"/>
            </c:ext>
          </c:extLst>
        </c:ser>
        <c:ser>
          <c:idx val="2"/>
          <c:order val="2"/>
          <c:tx>
            <c:strRef>
              <c:f>'Table 9.11'!$S$11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9.11'!$V$11:$Z$11</c:f>
              <c:numCache>
                <c:formatCode>#,##0</c:formatCode>
                <c:ptCount val="5"/>
                <c:pt idx="0">
                  <c:v>13505</c:v>
                </c:pt>
                <c:pt idx="1">
                  <c:v>13108</c:v>
                </c:pt>
                <c:pt idx="2">
                  <c:v>13613</c:v>
                </c:pt>
                <c:pt idx="3">
                  <c:v>15003</c:v>
                </c:pt>
                <c:pt idx="4">
                  <c:v>15012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4-4B3E-BF18-ABE77EEC4A98}"/>
            </c:ext>
          </c:extLst>
        </c:ser>
        <c:ser>
          <c:idx val="3"/>
          <c:order val="3"/>
          <c:tx>
            <c:strRef>
              <c:f>'Table 9.11'!$S$12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9.11'!$V$12:$Z$12</c:f>
              <c:numCache>
                <c:formatCode>#,##0</c:formatCode>
                <c:ptCount val="5"/>
                <c:pt idx="0">
                  <c:v>1994</c:v>
                </c:pt>
                <c:pt idx="1">
                  <c:v>1964</c:v>
                </c:pt>
                <c:pt idx="2">
                  <c:v>2149</c:v>
                </c:pt>
                <c:pt idx="3">
                  <c:v>2374</c:v>
                </c:pt>
                <c:pt idx="4">
                  <c:v>2064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8C4-4B3E-BF18-ABE77EEC4A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9.11'!$AB$15:$AB$33</c:f>
              <c:numCache>
                <c:formatCode>0.0%</c:formatCode>
                <c:ptCount val="19"/>
                <c:pt idx="0">
                  <c:v>0.19458921356210107</c:v>
                </c:pt>
                <c:pt idx="1">
                  <c:v>1.4522457106049071E-2</c:v>
                </c:pt>
                <c:pt idx="2">
                  <c:v>8.9711307606722496E-2</c:v>
                </c:pt>
                <c:pt idx="3">
                  <c:v>8.4909527434561104E-3</c:v>
                </c:pt>
                <c:pt idx="4">
                  <c:v>4.5441236751185804E-2</c:v>
                </c:pt>
                <c:pt idx="5">
                  <c:v>1.5986414475610469E-2</c:v>
                </c:pt>
                <c:pt idx="6">
                  <c:v>7.1031211571119052E-2</c:v>
                </c:pt>
                <c:pt idx="7">
                  <c:v>8.8657258300638281E-2</c:v>
                </c:pt>
                <c:pt idx="8">
                  <c:v>2.4126017450371844E-2</c:v>
                </c:pt>
                <c:pt idx="9">
                  <c:v>1.1711658956491187E-3</c:v>
                </c:pt>
                <c:pt idx="10">
                  <c:v>1.8387304561691162E-2</c:v>
                </c:pt>
                <c:pt idx="11">
                  <c:v>2.6468349241670082E-2</c:v>
                </c:pt>
                <c:pt idx="12">
                  <c:v>4.2044855653803365E-2</c:v>
                </c:pt>
                <c:pt idx="13">
                  <c:v>7.3080751888505005E-2</c:v>
                </c:pt>
                <c:pt idx="14">
                  <c:v>3.3729577794694619E-2</c:v>
                </c:pt>
                <c:pt idx="15">
                  <c:v>5.2526790419862975E-2</c:v>
                </c:pt>
                <c:pt idx="16">
                  <c:v>6.7810505358083972E-2</c:v>
                </c:pt>
                <c:pt idx="17">
                  <c:v>5.3873631199859457E-3</c:v>
                </c:pt>
                <c:pt idx="18">
                  <c:v>3.1562920887743748E-2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2E-47AE-A9F1-ADB94E63C0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2E-47AE-A9F1-ADB94E63C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9.11'!$Z$44:$Z$60</c:f>
              <c:numCache>
                <c:formatCode>#,##0</c:formatCode>
                <c:ptCount val="17"/>
                <c:pt idx="0">
                  <c:v>18</c:v>
                </c:pt>
                <c:pt idx="1">
                  <c:v>203</c:v>
                </c:pt>
                <c:pt idx="2">
                  <c:v>654</c:v>
                </c:pt>
                <c:pt idx="3">
                  <c:v>1446</c:v>
                </c:pt>
                <c:pt idx="4">
                  <c:v>1442</c:v>
                </c:pt>
                <c:pt idx="5">
                  <c:v>702</c:v>
                </c:pt>
                <c:pt idx="6">
                  <c:v>612</c:v>
                </c:pt>
                <c:pt idx="7">
                  <c:v>615</c:v>
                </c:pt>
                <c:pt idx="8">
                  <c:v>719</c:v>
                </c:pt>
                <c:pt idx="9">
                  <c:v>721</c:v>
                </c:pt>
                <c:pt idx="10">
                  <c:v>753</c:v>
                </c:pt>
                <c:pt idx="11">
                  <c:v>585</c:v>
                </c:pt>
                <c:pt idx="12">
                  <c:v>344</c:v>
                </c:pt>
                <c:pt idx="13">
                  <c:v>130</c:v>
                </c:pt>
                <c:pt idx="14">
                  <c:v>86</c:v>
                </c:pt>
                <c:pt idx="15">
                  <c:v>34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88-4CBD-A3F8-2712A48F452D}"/>
            </c:ext>
          </c:extLst>
        </c:ser>
        <c:ser>
          <c:idx val="1"/>
          <c:order val="1"/>
          <c:tx>
            <c:strRef>
              <c:f>'Table 9.11'!$S$62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9.11'!$Z$63:$Z$79</c:f>
              <c:numCache>
                <c:formatCode>#,##0</c:formatCode>
                <c:ptCount val="17"/>
                <c:pt idx="0">
                  <c:v>14</c:v>
                </c:pt>
                <c:pt idx="1">
                  <c:v>216</c:v>
                </c:pt>
                <c:pt idx="2">
                  <c:v>694</c:v>
                </c:pt>
                <c:pt idx="3">
                  <c:v>1224</c:v>
                </c:pt>
                <c:pt idx="4">
                  <c:v>1333</c:v>
                </c:pt>
                <c:pt idx="5">
                  <c:v>602</c:v>
                </c:pt>
                <c:pt idx="6">
                  <c:v>521</c:v>
                </c:pt>
                <c:pt idx="7">
                  <c:v>550</c:v>
                </c:pt>
                <c:pt idx="8">
                  <c:v>666</c:v>
                </c:pt>
                <c:pt idx="9">
                  <c:v>657</c:v>
                </c:pt>
                <c:pt idx="10">
                  <c:v>637</c:v>
                </c:pt>
                <c:pt idx="11">
                  <c:v>480</c:v>
                </c:pt>
                <c:pt idx="12">
                  <c:v>190</c:v>
                </c:pt>
                <c:pt idx="13">
                  <c:v>128</c:v>
                </c:pt>
                <c:pt idx="14">
                  <c:v>46</c:v>
                </c:pt>
                <c:pt idx="15">
                  <c:v>23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88-4CBD-A3F8-2712A48F4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9.11'!$Z$83:$Z$90</c:f>
              <c:numCache>
                <c:formatCode>#,##0</c:formatCode>
                <c:ptCount val="8"/>
                <c:pt idx="0">
                  <c:v>463</c:v>
                </c:pt>
                <c:pt idx="1">
                  <c:v>264</c:v>
                </c:pt>
                <c:pt idx="2">
                  <c:v>1109</c:v>
                </c:pt>
                <c:pt idx="3">
                  <c:v>158</c:v>
                </c:pt>
                <c:pt idx="4">
                  <c:v>115</c:v>
                </c:pt>
                <c:pt idx="5">
                  <c:v>179</c:v>
                </c:pt>
                <c:pt idx="6">
                  <c:v>720</c:v>
                </c:pt>
                <c:pt idx="7">
                  <c:v>1085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8-4FEB-8CF0-9C77DF286E59}"/>
            </c:ext>
          </c:extLst>
        </c:ser>
        <c:ser>
          <c:idx val="1"/>
          <c:order val="1"/>
          <c:tx>
            <c:strRef>
              <c:f>'Table 9.11'!$S$92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9.11'!$Z$93:$Z$100</c:f>
              <c:numCache>
                <c:formatCode>#,##0</c:formatCode>
                <c:ptCount val="8"/>
                <c:pt idx="0">
                  <c:v>253</c:v>
                </c:pt>
                <c:pt idx="1">
                  <c:v>654</c:v>
                </c:pt>
                <c:pt idx="2">
                  <c:v>145</c:v>
                </c:pt>
                <c:pt idx="3">
                  <c:v>692</c:v>
                </c:pt>
                <c:pt idx="4">
                  <c:v>787</c:v>
                </c:pt>
                <c:pt idx="5">
                  <c:v>475</c:v>
                </c:pt>
                <c:pt idx="6">
                  <c:v>76</c:v>
                </c:pt>
                <c:pt idx="7">
                  <c:v>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B8-4FEB-8CF0-9C77DF286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9.2'!$U$4:$Y$4</c:f>
              <c:numCache>
                <c:formatCode>#,##0</c:formatCode>
                <c:ptCount val="5"/>
                <c:pt idx="1">
                  <c:v>3532</c:v>
                </c:pt>
                <c:pt idx="2">
                  <c:v>3395</c:v>
                </c:pt>
                <c:pt idx="3">
                  <c:v>3680</c:v>
                </c:pt>
                <c:pt idx="4">
                  <c:v>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BA-4AE3-889E-94B193199590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9.2'!$U$7:$Y$7</c:f>
              <c:numCache>
                <c:formatCode>#,##0</c:formatCode>
                <c:ptCount val="5"/>
                <c:pt idx="1">
                  <c:v>2305</c:v>
                </c:pt>
                <c:pt idx="2">
                  <c:v>2208</c:v>
                </c:pt>
                <c:pt idx="3">
                  <c:v>2308</c:v>
                </c:pt>
                <c:pt idx="4">
                  <c:v>2892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BA-4AE3-889E-94B193199590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9.2'!$U$11:$Y$11</c:f>
              <c:numCache>
                <c:formatCode>#,##0</c:formatCode>
                <c:ptCount val="5"/>
                <c:pt idx="1">
                  <c:v>2929</c:v>
                </c:pt>
                <c:pt idx="2">
                  <c:v>2822</c:v>
                </c:pt>
                <c:pt idx="3">
                  <c:v>3100</c:v>
                </c:pt>
                <c:pt idx="4">
                  <c:v>3664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BA-4AE3-889E-94B193199590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9.2'!$U$12:$Y$12</c:f>
              <c:numCache>
                <c:formatCode>#,##0</c:formatCode>
                <c:ptCount val="5"/>
                <c:pt idx="1">
                  <c:v>597</c:v>
                </c:pt>
                <c:pt idx="2">
                  <c:v>565</c:v>
                </c:pt>
                <c:pt idx="3">
                  <c:v>580</c:v>
                </c:pt>
                <c:pt idx="4">
                  <c:v>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BA-4AE3-889E-94B193199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9.11'!$S$1</c:f>
              <c:strCache>
                <c:ptCount val="1"/>
                <c:pt idx="0">
                  <c:v>Burdekin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9.11'!$V$8:$Z$8</c:f>
              <c:numCache>
                <c:formatCode>#,##0</c:formatCode>
                <c:ptCount val="5"/>
                <c:pt idx="0">
                  <c:v>30104</c:v>
                </c:pt>
                <c:pt idx="1">
                  <c:v>30147.42</c:v>
                </c:pt>
                <c:pt idx="2">
                  <c:v>31642.07</c:v>
                </c:pt>
                <c:pt idx="3">
                  <c:v>35231</c:v>
                </c:pt>
                <c:pt idx="4">
                  <c:v>33709.5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1-4178-97CA-33A9FFD42B3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61-4178-97CA-33A9FFD42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9.12'!$U$4:$Y$4</c:f>
              <c:numCache>
                <c:formatCode>#,##0</c:formatCode>
                <c:ptCount val="5"/>
                <c:pt idx="1">
                  <c:v>90</c:v>
                </c:pt>
                <c:pt idx="2">
                  <c:v>62</c:v>
                </c:pt>
                <c:pt idx="3">
                  <c:v>144</c:v>
                </c:pt>
                <c:pt idx="4">
                  <c:v>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63-4EE0-9C96-437B027439DA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9.12'!$U$7:$Y$7</c:f>
              <c:numCache>
                <c:formatCode>#,##0</c:formatCode>
                <c:ptCount val="5"/>
                <c:pt idx="1">
                  <c:v>54</c:v>
                </c:pt>
                <c:pt idx="2">
                  <c:v>38</c:v>
                </c:pt>
                <c:pt idx="3">
                  <c:v>83</c:v>
                </c:pt>
                <c:pt idx="4">
                  <c:v>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63-4EE0-9C96-437B027439DA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9.12'!$U$11:$Y$11</c:f>
              <c:numCache>
                <c:formatCode>#,##0</c:formatCode>
                <c:ptCount val="5"/>
                <c:pt idx="1">
                  <c:v>77</c:v>
                </c:pt>
                <c:pt idx="2">
                  <c:v>58</c:v>
                </c:pt>
                <c:pt idx="3">
                  <c:v>125</c:v>
                </c:pt>
                <c:pt idx="4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63-4EE0-9C96-437B027439DA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9.12'!$U$12:$Y$12</c:f>
              <c:numCache>
                <c:formatCode>#,##0</c:formatCode>
                <c:ptCount val="5"/>
                <c:pt idx="1">
                  <c:v>8</c:v>
                </c:pt>
                <c:pt idx="2">
                  <c:v>7</c:v>
                </c:pt>
                <c:pt idx="3">
                  <c:v>19</c:v>
                </c:pt>
                <c:pt idx="4">
                  <c:v>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63-4EE0-9C96-437B02743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0.12804878048780488</c:v>
                </c:pt>
                <c:pt idx="1">
                  <c:v>2.4390243902439025E-2</c:v>
                </c:pt>
                <c:pt idx="2">
                  <c:v>3.6585365853658534E-2</c:v>
                </c:pt>
                <c:pt idx="3">
                  <c:v>0</c:v>
                </c:pt>
                <c:pt idx="4">
                  <c:v>4.2682926829268296E-2</c:v>
                </c:pt>
                <c:pt idx="5">
                  <c:v>0</c:v>
                </c:pt>
                <c:pt idx="6">
                  <c:v>3.048780487804878E-2</c:v>
                </c:pt>
                <c:pt idx="7">
                  <c:v>3.6585365853658534E-2</c:v>
                </c:pt>
                <c:pt idx="8">
                  <c:v>0.12804878048780488</c:v>
                </c:pt>
                <c:pt idx="9">
                  <c:v>0</c:v>
                </c:pt>
                <c:pt idx="10">
                  <c:v>2.4390243902439025E-2</c:v>
                </c:pt>
                <c:pt idx="11">
                  <c:v>0</c:v>
                </c:pt>
                <c:pt idx="12">
                  <c:v>6.097560975609756E-2</c:v>
                </c:pt>
                <c:pt idx="13">
                  <c:v>3.6585365853658534E-2</c:v>
                </c:pt>
                <c:pt idx="14">
                  <c:v>0.16463414634146342</c:v>
                </c:pt>
                <c:pt idx="15">
                  <c:v>8.5365853658536592E-2</c:v>
                </c:pt>
                <c:pt idx="16">
                  <c:v>3.048780487804878E-2</c:v>
                </c:pt>
                <c:pt idx="17">
                  <c:v>0</c:v>
                </c:pt>
                <c:pt idx="18">
                  <c:v>0.11585365853658537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C-4318-AF24-24F69E246C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C-4318-AF24-24F69E246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43</c:v>
                </c:pt>
                <c:pt idx="4">
                  <c:v>19</c:v>
                </c:pt>
                <c:pt idx="5">
                  <c:v>11</c:v>
                </c:pt>
                <c:pt idx="6">
                  <c:v>19</c:v>
                </c:pt>
                <c:pt idx="7">
                  <c:v>18</c:v>
                </c:pt>
                <c:pt idx="8">
                  <c:v>18</c:v>
                </c:pt>
                <c:pt idx="9">
                  <c:v>14</c:v>
                </c:pt>
                <c:pt idx="10">
                  <c:v>0</c:v>
                </c:pt>
                <c:pt idx="11">
                  <c:v>19</c:v>
                </c:pt>
                <c:pt idx="12">
                  <c:v>10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31-4B31-BCAD-10DC97E72F3A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9.12'!$Y$63:$Y$79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5</c:v>
                </c:pt>
                <c:pt idx="4">
                  <c:v>26</c:v>
                </c:pt>
                <c:pt idx="5">
                  <c:v>15</c:v>
                </c:pt>
                <c:pt idx="6">
                  <c:v>10</c:v>
                </c:pt>
                <c:pt idx="7">
                  <c:v>6</c:v>
                </c:pt>
                <c:pt idx="8">
                  <c:v>18</c:v>
                </c:pt>
                <c:pt idx="9">
                  <c:v>6</c:v>
                </c:pt>
                <c:pt idx="10">
                  <c:v>12</c:v>
                </c:pt>
                <c:pt idx="11">
                  <c:v>0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31-4B31-BCAD-10DC97E72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9.12'!$Y$83:$Y$90</c:f>
              <c:numCache>
                <c:formatCode>#,##0</c:formatCode>
                <c:ptCount val="8"/>
                <c:pt idx="0">
                  <c:v>8</c:v>
                </c:pt>
                <c:pt idx="1">
                  <c:v>26</c:v>
                </c:pt>
                <c:pt idx="2">
                  <c:v>12</c:v>
                </c:pt>
                <c:pt idx="3">
                  <c:v>10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B9-4CA5-9EFA-C2EA7DD42EF1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9.12'!$Y$93:$Y$100</c:f>
              <c:numCache>
                <c:formatCode>#,##0</c:formatCode>
                <c:ptCount val="8"/>
                <c:pt idx="0">
                  <c:v>6</c:v>
                </c:pt>
                <c:pt idx="1">
                  <c:v>8</c:v>
                </c:pt>
                <c:pt idx="2">
                  <c:v>0</c:v>
                </c:pt>
                <c:pt idx="3">
                  <c:v>12</c:v>
                </c:pt>
                <c:pt idx="4">
                  <c:v>20</c:v>
                </c:pt>
                <c:pt idx="5">
                  <c:v>5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B9-4CA5-9EFA-C2EA7DD42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9.12'!$U$8:$Y$8</c:f>
              <c:numCache>
                <c:formatCode>#,##0</c:formatCode>
                <c:ptCount val="5"/>
                <c:pt idx="1">
                  <c:v>32798.589999999997</c:v>
                </c:pt>
                <c:pt idx="2">
                  <c:v>31619.61</c:v>
                </c:pt>
                <c:pt idx="3">
                  <c:v>38910.26</c:v>
                </c:pt>
                <c:pt idx="4">
                  <c:v>38370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17-430C-BD68-84AC8D72474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17-430C-BD68-84AC8D724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9.12'!$V$4:$Z$4</c:f>
              <c:numCache>
                <c:formatCode>#,##0</c:formatCode>
                <c:ptCount val="5"/>
                <c:pt idx="0">
                  <c:v>90</c:v>
                </c:pt>
                <c:pt idx="1">
                  <c:v>62</c:v>
                </c:pt>
                <c:pt idx="2">
                  <c:v>144</c:v>
                </c:pt>
                <c:pt idx="3">
                  <c:v>306</c:v>
                </c:pt>
                <c:pt idx="4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D-4971-810B-BA59587DD903}"/>
            </c:ext>
          </c:extLst>
        </c:ser>
        <c:ser>
          <c:idx val="1"/>
          <c:order val="1"/>
          <c:tx>
            <c:strRef>
              <c:f>'Table 9.12'!$S$7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9.12'!$V$7:$Z$7</c:f>
              <c:numCache>
                <c:formatCode>#,##0</c:formatCode>
                <c:ptCount val="5"/>
                <c:pt idx="0">
                  <c:v>54</c:v>
                </c:pt>
                <c:pt idx="1">
                  <c:v>38</c:v>
                </c:pt>
                <c:pt idx="2">
                  <c:v>83</c:v>
                </c:pt>
                <c:pt idx="3">
                  <c:v>206</c:v>
                </c:pt>
                <c:pt idx="4">
                  <c:v>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D-4971-810B-BA59587DD903}"/>
            </c:ext>
          </c:extLst>
        </c:ser>
        <c:ser>
          <c:idx val="2"/>
          <c:order val="2"/>
          <c:tx>
            <c:strRef>
              <c:f>'Table 9.12'!$S$11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9.12'!$V$11:$Z$11</c:f>
              <c:numCache>
                <c:formatCode>#,##0</c:formatCode>
                <c:ptCount val="5"/>
                <c:pt idx="0">
                  <c:v>77</c:v>
                </c:pt>
                <c:pt idx="1">
                  <c:v>58</c:v>
                </c:pt>
                <c:pt idx="2">
                  <c:v>125</c:v>
                </c:pt>
                <c:pt idx="3">
                  <c:v>284</c:v>
                </c:pt>
                <c:pt idx="4">
                  <c:v>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D-4971-810B-BA59587DD903}"/>
            </c:ext>
          </c:extLst>
        </c:ser>
        <c:ser>
          <c:idx val="3"/>
          <c:order val="3"/>
          <c:tx>
            <c:strRef>
              <c:f>'Table 9.12'!$S$12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9.12'!$V$12:$Z$12</c:f>
              <c:numCache>
                <c:formatCode>#,##0</c:formatCode>
                <c:ptCount val="5"/>
                <c:pt idx="0">
                  <c:v>8</c:v>
                </c:pt>
                <c:pt idx="1">
                  <c:v>7</c:v>
                </c:pt>
                <c:pt idx="2">
                  <c:v>19</c:v>
                </c:pt>
                <c:pt idx="3">
                  <c:v>24</c:v>
                </c:pt>
                <c:pt idx="4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BD-4971-810B-BA59587DD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9.12'!$AB$15:$AB$33</c:f>
              <c:numCache>
                <c:formatCode>0.0%</c:formatCode>
                <c:ptCount val="19"/>
                <c:pt idx="0">
                  <c:v>0.12804878048780488</c:v>
                </c:pt>
                <c:pt idx="1">
                  <c:v>2.4390243902439025E-2</c:v>
                </c:pt>
                <c:pt idx="2">
                  <c:v>3.6585365853658534E-2</c:v>
                </c:pt>
                <c:pt idx="3">
                  <c:v>0</c:v>
                </c:pt>
                <c:pt idx="4">
                  <c:v>4.2682926829268296E-2</c:v>
                </c:pt>
                <c:pt idx="5">
                  <c:v>0</c:v>
                </c:pt>
                <c:pt idx="6">
                  <c:v>3.048780487804878E-2</c:v>
                </c:pt>
                <c:pt idx="7">
                  <c:v>3.6585365853658534E-2</c:v>
                </c:pt>
                <c:pt idx="8">
                  <c:v>0.12804878048780488</c:v>
                </c:pt>
                <c:pt idx="9">
                  <c:v>0</c:v>
                </c:pt>
                <c:pt idx="10">
                  <c:v>2.4390243902439025E-2</c:v>
                </c:pt>
                <c:pt idx="11">
                  <c:v>0</c:v>
                </c:pt>
                <c:pt idx="12">
                  <c:v>6.097560975609756E-2</c:v>
                </c:pt>
                <c:pt idx="13">
                  <c:v>3.6585365853658534E-2</c:v>
                </c:pt>
                <c:pt idx="14">
                  <c:v>0.16463414634146342</c:v>
                </c:pt>
                <c:pt idx="15">
                  <c:v>8.5365853658536592E-2</c:v>
                </c:pt>
                <c:pt idx="16">
                  <c:v>3.048780487804878E-2</c:v>
                </c:pt>
                <c:pt idx="17">
                  <c:v>0</c:v>
                </c:pt>
                <c:pt idx="18">
                  <c:v>0.11585365853658537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E-4570-AF55-12DD73E0B3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E-4570-AF55-12DD73E0B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11</c:v>
                </c:pt>
                <c:pt idx="4">
                  <c:v>8</c:v>
                </c:pt>
                <c:pt idx="5">
                  <c:v>5</c:v>
                </c:pt>
                <c:pt idx="6">
                  <c:v>14</c:v>
                </c:pt>
                <c:pt idx="7">
                  <c:v>8</c:v>
                </c:pt>
                <c:pt idx="8">
                  <c:v>14</c:v>
                </c:pt>
                <c:pt idx="9">
                  <c:v>6</c:v>
                </c:pt>
                <c:pt idx="10">
                  <c:v>5</c:v>
                </c:pt>
                <c:pt idx="11">
                  <c:v>4</c:v>
                </c:pt>
                <c:pt idx="12">
                  <c:v>6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A0-4F4B-9EC8-484F64FC623B}"/>
            </c:ext>
          </c:extLst>
        </c:ser>
        <c:ser>
          <c:idx val="1"/>
          <c:order val="1"/>
          <c:tx>
            <c:strRef>
              <c:f>'Table 9.12'!$S$62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9.12'!$Z$63:$Z$79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6</c:v>
                </c:pt>
                <c:pt idx="4">
                  <c:v>5</c:v>
                </c:pt>
                <c:pt idx="5">
                  <c:v>0</c:v>
                </c:pt>
                <c:pt idx="6">
                  <c:v>9</c:v>
                </c:pt>
                <c:pt idx="7">
                  <c:v>3</c:v>
                </c:pt>
                <c:pt idx="8">
                  <c:v>9</c:v>
                </c:pt>
                <c:pt idx="9">
                  <c:v>3</c:v>
                </c:pt>
                <c:pt idx="10">
                  <c:v>0</c:v>
                </c:pt>
                <c:pt idx="11">
                  <c:v>0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A0-4F4B-9EC8-484F64FC6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9.12'!$Z$83:$Z$90</c:f>
              <c:numCache>
                <c:formatCode>#,##0</c:formatCode>
                <c:ptCount val="8"/>
                <c:pt idx="0">
                  <c:v>4</c:v>
                </c:pt>
                <c:pt idx="1">
                  <c:v>10</c:v>
                </c:pt>
                <c:pt idx="2">
                  <c:v>4</c:v>
                </c:pt>
                <c:pt idx="3">
                  <c:v>5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F5-42A0-BA05-C5A282A0A9AC}"/>
            </c:ext>
          </c:extLst>
        </c:ser>
        <c:ser>
          <c:idx val="1"/>
          <c:order val="1"/>
          <c:tx>
            <c:strRef>
              <c:f>'Table 9.12'!$S$92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9.12'!$Z$93:$Z$100</c:f>
              <c:numCache>
                <c:formatCode>#,##0</c:formatCode>
                <c:ptCount val="8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3</c:v>
                </c:pt>
                <c:pt idx="4">
                  <c:v>9</c:v>
                </c:pt>
                <c:pt idx="5">
                  <c:v>7</c:v>
                </c:pt>
                <c:pt idx="6">
                  <c:v>0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F5-42A0-BA05-C5A282A0A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0.27260422306442883</c:v>
                </c:pt>
                <c:pt idx="1">
                  <c:v>4.0606388738494859E-3</c:v>
                </c:pt>
                <c:pt idx="2">
                  <c:v>1.9220357336220899E-2</c:v>
                </c:pt>
                <c:pt idx="3">
                  <c:v>8.3919870059556041E-3</c:v>
                </c:pt>
                <c:pt idx="4">
                  <c:v>5.332972387655658E-2</c:v>
                </c:pt>
                <c:pt idx="5">
                  <c:v>3.8170005414185165E-2</c:v>
                </c:pt>
                <c:pt idx="6">
                  <c:v>6.172171088251218E-2</c:v>
                </c:pt>
                <c:pt idx="7">
                  <c:v>4.9269085002707096E-2</c:v>
                </c:pt>
                <c:pt idx="8">
                  <c:v>2.5717379534380077E-2</c:v>
                </c:pt>
                <c:pt idx="9">
                  <c:v>1.8949648077964266E-3</c:v>
                </c:pt>
                <c:pt idx="10">
                  <c:v>1.9761775852734163E-2</c:v>
                </c:pt>
                <c:pt idx="11">
                  <c:v>1.4076881429344884E-2</c:v>
                </c:pt>
                <c:pt idx="12">
                  <c:v>2.3280996210070383E-2</c:v>
                </c:pt>
                <c:pt idx="13">
                  <c:v>4.710341093665403E-2</c:v>
                </c:pt>
                <c:pt idx="14">
                  <c:v>5.6307525717379535E-2</c:v>
                </c:pt>
                <c:pt idx="15">
                  <c:v>8.8251218191662151E-2</c:v>
                </c:pt>
                <c:pt idx="16">
                  <c:v>8.4190579317812667E-2</c:v>
                </c:pt>
                <c:pt idx="17">
                  <c:v>4.3313481321061182E-3</c:v>
                </c:pt>
                <c:pt idx="18">
                  <c:v>3.3297238765565784E-2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7D-47CF-984F-A6C8D18416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7D-47CF-984F-A6C8D1841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9.12'!$S$1</c:f>
              <c:strCache>
                <c:ptCount val="1"/>
                <c:pt idx="0">
                  <c:v>Burke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9.12'!$V$8:$Z$8</c:f>
              <c:numCache>
                <c:formatCode>#,##0</c:formatCode>
                <c:ptCount val="5"/>
                <c:pt idx="0">
                  <c:v>32798.589999999997</c:v>
                </c:pt>
                <c:pt idx="1">
                  <c:v>31619.61</c:v>
                </c:pt>
                <c:pt idx="2">
                  <c:v>38910.26</c:v>
                </c:pt>
                <c:pt idx="3">
                  <c:v>38370</c:v>
                </c:pt>
                <c:pt idx="4">
                  <c:v>37795.360000000001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7-4472-B1F9-37007DB3052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7-4472-B1F9-37007DB30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9.13'!$U$4:$Y$4</c:f>
              <c:numCache>
                <c:formatCode>#,##0</c:formatCode>
                <c:ptCount val="5"/>
                <c:pt idx="1">
                  <c:v>130701</c:v>
                </c:pt>
                <c:pt idx="2">
                  <c:v>129652</c:v>
                </c:pt>
                <c:pt idx="3">
                  <c:v>135622</c:v>
                </c:pt>
                <c:pt idx="4">
                  <c:v>139258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1B-4C4F-AA96-26E017C1CC31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9.13'!$U$7:$Y$7</c:f>
              <c:numCache>
                <c:formatCode>#,##0</c:formatCode>
                <c:ptCount val="5"/>
                <c:pt idx="1">
                  <c:v>90095</c:v>
                </c:pt>
                <c:pt idx="2">
                  <c:v>90300</c:v>
                </c:pt>
                <c:pt idx="3">
                  <c:v>93507</c:v>
                </c:pt>
                <c:pt idx="4">
                  <c:v>96960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1B-4C4F-AA96-26E017C1CC31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9.13'!$U$11:$Y$11</c:f>
              <c:numCache>
                <c:formatCode>#,##0</c:formatCode>
                <c:ptCount val="5"/>
                <c:pt idx="1">
                  <c:v>118588</c:v>
                </c:pt>
                <c:pt idx="2">
                  <c:v>117653</c:v>
                </c:pt>
                <c:pt idx="3">
                  <c:v>123284</c:v>
                </c:pt>
                <c:pt idx="4">
                  <c:v>126459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1B-4C4F-AA96-26E017C1CC31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9.13'!$U$12:$Y$12</c:f>
              <c:numCache>
                <c:formatCode>#,##0</c:formatCode>
                <c:ptCount val="5"/>
                <c:pt idx="1">
                  <c:v>12113</c:v>
                </c:pt>
                <c:pt idx="2">
                  <c:v>11999</c:v>
                </c:pt>
                <c:pt idx="3">
                  <c:v>12338</c:v>
                </c:pt>
                <c:pt idx="4">
                  <c:v>12799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1B-4C4F-AA96-26E017C1C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1.9939684229199929E-2</c:v>
                </c:pt>
                <c:pt idx="1">
                  <c:v>1.0700727337236118E-2</c:v>
                </c:pt>
                <c:pt idx="2">
                  <c:v>3.5891431612559872E-2</c:v>
                </c:pt>
                <c:pt idx="3">
                  <c:v>7.2520844420791205E-3</c:v>
                </c:pt>
                <c:pt idx="4">
                  <c:v>7.8353734255809826E-2</c:v>
                </c:pt>
                <c:pt idx="5">
                  <c:v>2.5886109632783396E-2</c:v>
                </c:pt>
                <c:pt idx="6">
                  <c:v>9.5433741351782869E-2</c:v>
                </c:pt>
                <c:pt idx="7">
                  <c:v>0.1119247826858258</c:v>
                </c:pt>
                <c:pt idx="8">
                  <c:v>5.6306546035125069E-2</c:v>
                </c:pt>
                <c:pt idx="9">
                  <c:v>5.8896576193010466E-3</c:v>
                </c:pt>
                <c:pt idx="10">
                  <c:v>2.5183608302288451E-2</c:v>
                </c:pt>
                <c:pt idx="11">
                  <c:v>2.4062444562710662E-2</c:v>
                </c:pt>
                <c:pt idx="12">
                  <c:v>4.8281000532197978E-2</c:v>
                </c:pt>
                <c:pt idx="13">
                  <c:v>8.1965584530778776E-2</c:v>
                </c:pt>
                <c:pt idx="14">
                  <c:v>6.0727337236118506E-2</c:v>
                </c:pt>
                <c:pt idx="15">
                  <c:v>7.4018094731240019E-2</c:v>
                </c:pt>
                <c:pt idx="16">
                  <c:v>0.13595174738335994</c:v>
                </c:pt>
                <c:pt idx="17">
                  <c:v>2.2082668085861273E-2</c:v>
                </c:pt>
                <c:pt idx="18">
                  <c:v>4.5733546212524394E-2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2-44DC-A96F-4038AC2AB97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2-44DC-A96F-4038AC2AB9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9.13'!$Y$44:$Y$60</c:f>
              <c:numCache>
                <c:formatCode>#,##0</c:formatCode>
                <c:ptCount val="17"/>
                <c:pt idx="0">
                  <c:v>117</c:v>
                </c:pt>
                <c:pt idx="1">
                  <c:v>1531</c:v>
                </c:pt>
                <c:pt idx="2">
                  <c:v>4101</c:v>
                </c:pt>
                <c:pt idx="3">
                  <c:v>6577</c:v>
                </c:pt>
                <c:pt idx="4">
                  <c:v>9194</c:v>
                </c:pt>
                <c:pt idx="5">
                  <c:v>8292</c:v>
                </c:pt>
                <c:pt idx="6">
                  <c:v>7203</c:v>
                </c:pt>
                <c:pt idx="7">
                  <c:v>7060</c:v>
                </c:pt>
                <c:pt idx="8">
                  <c:v>7416</c:v>
                </c:pt>
                <c:pt idx="9">
                  <c:v>6443</c:v>
                </c:pt>
                <c:pt idx="10">
                  <c:v>5647</c:v>
                </c:pt>
                <c:pt idx="11">
                  <c:v>4160</c:v>
                </c:pt>
                <c:pt idx="12">
                  <c:v>2134</c:v>
                </c:pt>
                <c:pt idx="13">
                  <c:v>876</c:v>
                </c:pt>
                <c:pt idx="14">
                  <c:v>263</c:v>
                </c:pt>
                <c:pt idx="15">
                  <c:v>127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68-4056-8FE6-6AF113B75B49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9.13'!$Y$63:$Y$79</c:f>
              <c:numCache>
                <c:formatCode>#,##0</c:formatCode>
                <c:ptCount val="17"/>
                <c:pt idx="0">
                  <c:v>167</c:v>
                </c:pt>
                <c:pt idx="1">
                  <c:v>1904</c:v>
                </c:pt>
                <c:pt idx="2">
                  <c:v>4178</c:v>
                </c:pt>
                <c:pt idx="3">
                  <c:v>6325</c:v>
                </c:pt>
                <c:pt idx="4">
                  <c:v>8783</c:v>
                </c:pt>
                <c:pt idx="5">
                  <c:v>7515</c:v>
                </c:pt>
                <c:pt idx="6">
                  <c:v>6812</c:v>
                </c:pt>
                <c:pt idx="7">
                  <c:v>6919</c:v>
                </c:pt>
                <c:pt idx="8">
                  <c:v>7314</c:v>
                </c:pt>
                <c:pt idx="9">
                  <c:v>6327</c:v>
                </c:pt>
                <c:pt idx="10">
                  <c:v>5410</c:v>
                </c:pt>
                <c:pt idx="11">
                  <c:v>3617</c:v>
                </c:pt>
                <c:pt idx="12">
                  <c:v>1664</c:v>
                </c:pt>
                <c:pt idx="13">
                  <c:v>602</c:v>
                </c:pt>
                <c:pt idx="14">
                  <c:v>216</c:v>
                </c:pt>
                <c:pt idx="15">
                  <c:v>91</c:v>
                </c:pt>
                <c:pt idx="16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68-4056-8FE6-6AF113B75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9.13'!$Y$83:$Y$90</c:f>
              <c:numCache>
                <c:formatCode>#,##0</c:formatCode>
                <c:ptCount val="8"/>
                <c:pt idx="0">
                  <c:v>5184</c:v>
                </c:pt>
                <c:pt idx="1">
                  <c:v>5938</c:v>
                </c:pt>
                <c:pt idx="2">
                  <c:v>9981</c:v>
                </c:pt>
                <c:pt idx="3">
                  <c:v>4130</c:v>
                </c:pt>
                <c:pt idx="4">
                  <c:v>1823</c:v>
                </c:pt>
                <c:pt idx="5">
                  <c:v>2497</c:v>
                </c:pt>
                <c:pt idx="6">
                  <c:v>4013</c:v>
                </c:pt>
                <c:pt idx="7">
                  <c:v>5563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A-478A-AD33-7E86F96EF8CB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9.13'!$Y$93:$Y$100</c:f>
              <c:numCache>
                <c:formatCode>#,##0</c:formatCode>
                <c:ptCount val="8"/>
                <c:pt idx="0">
                  <c:v>4394</c:v>
                </c:pt>
                <c:pt idx="1">
                  <c:v>9197</c:v>
                </c:pt>
                <c:pt idx="2">
                  <c:v>1650</c:v>
                </c:pt>
                <c:pt idx="3">
                  <c:v>7896</c:v>
                </c:pt>
                <c:pt idx="4">
                  <c:v>8123</c:v>
                </c:pt>
                <c:pt idx="5">
                  <c:v>4955</c:v>
                </c:pt>
                <c:pt idx="6">
                  <c:v>404</c:v>
                </c:pt>
                <c:pt idx="7">
                  <c:v>3091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DA-478A-AD33-7E86F96EF8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9.13'!$U$8:$Y$8</c:f>
              <c:numCache>
                <c:formatCode>#,##0</c:formatCode>
                <c:ptCount val="5"/>
                <c:pt idx="1">
                  <c:v>39055</c:v>
                </c:pt>
                <c:pt idx="2">
                  <c:v>40399.449999999997</c:v>
                </c:pt>
                <c:pt idx="3">
                  <c:v>40579.019999999997</c:v>
                </c:pt>
                <c:pt idx="4">
                  <c:v>42135.64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77-4C17-8216-57F352AF78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77-4C17-8216-57F352AF7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9.13'!$V$4:$Z$4</c:f>
              <c:numCache>
                <c:formatCode>#,##0</c:formatCode>
                <c:ptCount val="5"/>
                <c:pt idx="0">
                  <c:v>130701</c:v>
                </c:pt>
                <c:pt idx="1">
                  <c:v>129652</c:v>
                </c:pt>
                <c:pt idx="2">
                  <c:v>135622</c:v>
                </c:pt>
                <c:pt idx="3">
                  <c:v>139258</c:v>
                </c:pt>
                <c:pt idx="4">
                  <c:v>140930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1-45AF-AF56-558997A0794F}"/>
            </c:ext>
          </c:extLst>
        </c:ser>
        <c:ser>
          <c:idx val="1"/>
          <c:order val="1"/>
          <c:tx>
            <c:strRef>
              <c:f>'Table 9.13'!$S$7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9.13'!$V$7:$Z$7</c:f>
              <c:numCache>
                <c:formatCode>#,##0</c:formatCode>
                <c:ptCount val="5"/>
                <c:pt idx="0">
                  <c:v>90095</c:v>
                </c:pt>
                <c:pt idx="1">
                  <c:v>90300</c:v>
                </c:pt>
                <c:pt idx="2">
                  <c:v>93507</c:v>
                </c:pt>
                <c:pt idx="3">
                  <c:v>96960</c:v>
                </c:pt>
                <c:pt idx="4">
                  <c:v>97427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B1-45AF-AF56-558997A0794F}"/>
            </c:ext>
          </c:extLst>
        </c:ser>
        <c:ser>
          <c:idx val="2"/>
          <c:order val="2"/>
          <c:tx>
            <c:strRef>
              <c:f>'Table 9.13'!$S$11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9.13'!$V$11:$Z$11</c:f>
              <c:numCache>
                <c:formatCode>#,##0</c:formatCode>
                <c:ptCount val="5"/>
                <c:pt idx="0">
                  <c:v>118588</c:v>
                </c:pt>
                <c:pt idx="1">
                  <c:v>117653</c:v>
                </c:pt>
                <c:pt idx="2">
                  <c:v>123284</c:v>
                </c:pt>
                <c:pt idx="3">
                  <c:v>126459</c:v>
                </c:pt>
                <c:pt idx="4">
                  <c:v>128106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B1-45AF-AF56-558997A0794F}"/>
            </c:ext>
          </c:extLst>
        </c:ser>
        <c:ser>
          <c:idx val="3"/>
          <c:order val="3"/>
          <c:tx>
            <c:strRef>
              <c:f>'Table 9.13'!$S$12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9.13'!$V$12:$Z$12</c:f>
              <c:numCache>
                <c:formatCode>#,##0</c:formatCode>
                <c:ptCount val="5"/>
                <c:pt idx="0">
                  <c:v>12113</c:v>
                </c:pt>
                <c:pt idx="1">
                  <c:v>11999</c:v>
                </c:pt>
                <c:pt idx="2">
                  <c:v>12338</c:v>
                </c:pt>
                <c:pt idx="3">
                  <c:v>12799</c:v>
                </c:pt>
                <c:pt idx="4">
                  <c:v>12820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0B1-45AF-AF56-558997A07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9.13'!$AB$15:$AB$33</c:f>
              <c:numCache>
                <c:formatCode>0.0%</c:formatCode>
                <c:ptCount val="19"/>
                <c:pt idx="0">
                  <c:v>1.9939684229199929E-2</c:v>
                </c:pt>
                <c:pt idx="1">
                  <c:v>1.0700727337236118E-2</c:v>
                </c:pt>
                <c:pt idx="2">
                  <c:v>3.5891431612559872E-2</c:v>
                </c:pt>
                <c:pt idx="3">
                  <c:v>7.2520844420791205E-3</c:v>
                </c:pt>
                <c:pt idx="4">
                  <c:v>7.8353734255809826E-2</c:v>
                </c:pt>
                <c:pt idx="5">
                  <c:v>2.5886109632783396E-2</c:v>
                </c:pt>
                <c:pt idx="6">
                  <c:v>9.5433741351782869E-2</c:v>
                </c:pt>
                <c:pt idx="7">
                  <c:v>0.1119247826858258</c:v>
                </c:pt>
                <c:pt idx="8">
                  <c:v>5.6306546035125069E-2</c:v>
                </c:pt>
                <c:pt idx="9">
                  <c:v>5.8896576193010466E-3</c:v>
                </c:pt>
                <c:pt idx="10">
                  <c:v>2.5183608302288451E-2</c:v>
                </c:pt>
                <c:pt idx="11">
                  <c:v>2.4062444562710662E-2</c:v>
                </c:pt>
                <c:pt idx="12">
                  <c:v>4.8281000532197978E-2</c:v>
                </c:pt>
                <c:pt idx="13">
                  <c:v>8.1965584530778776E-2</c:v>
                </c:pt>
                <c:pt idx="14">
                  <c:v>6.0727337236118506E-2</c:v>
                </c:pt>
                <c:pt idx="15">
                  <c:v>7.4018094731240019E-2</c:v>
                </c:pt>
                <c:pt idx="16">
                  <c:v>0.13595174738335994</c:v>
                </c:pt>
                <c:pt idx="17">
                  <c:v>2.2082668085861273E-2</c:v>
                </c:pt>
                <c:pt idx="18">
                  <c:v>4.5733546212524394E-2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16-4D98-9E08-681F252A38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16-4D98-9E08-681F252A3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9.13'!$Z$44:$Z$60</c:f>
              <c:numCache>
                <c:formatCode>#,##0</c:formatCode>
                <c:ptCount val="17"/>
                <c:pt idx="0">
                  <c:v>83</c:v>
                </c:pt>
                <c:pt idx="1">
                  <c:v>1699</c:v>
                </c:pt>
                <c:pt idx="2">
                  <c:v>4040</c:v>
                </c:pt>
                <c:pt idx="3">
                  <c:v>6018</c:v>
                </c:pt>
                <c:pt idx="4">
                  <c:v>9088</c:v>
                </c:pt>
                <c:pt idx="5">
                  <c:v>8301</c:v>
                </c:pt>
                <c:pt idx="6">
                  <c:v>7484</c:v>
                </c:pt>
                <c:pt idx="7">
                  <c:v>6952</c:v>
                </c:pt>
                <c:pt idx="8">
                  <c:v>7388</c:v>
                </c:pt>
                <c:pt idx="9">
                  <c:v>6614</c:v>
                </c:pt>
                <c:pt idx="10">
                  <c:v>5792</c:v>
                </c:pt>
                <c:pt idx="11">
                  <c:v>4235</c:v>
                </c:pt>
                <c:pt idx="12">
                  <c:v>2231</c:v>
                </c:pt>
                <c:pt idx="13">
                  <c:v>864</c:v>
                </c:pt>
                <c:pt idx="14">
                  <c:v>287</c:v>
                </c:pt>
                <c:pt idx="15">
                  <c:v>117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C4-4952-A1BE-5EEE986E33D7}"/>
            </c:ext>
          </c:extLst>
        </c:ser>
        <c:ser>
          <c:idx val="1"/>
          <c:order val="1"/>
          <c:tx>
            <c:strRef>
              <c:f>'Table 9.13'!$S$62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9.13'!$Z$63:$Z$79</c:f>
              <c:numCache>
                <c:formatCode>#,##0</c:formatCode>
                <c:ptCount val="17"/>
                <c:pt idx="0">
                  <c:v>139</c:v>
                </c:pt>
                <c:pt idx="1">
                  <c:v>2001</c:v>
                </c:pt>
                <c:pt idx="2">
                  <c:v>4327</c:v>
                </c:pt>
                <c:pt idx="3">
                  <c:v>6186</c:v>
                </c:pt>
                <c:pt idx="4">
                  <c:v>8957</c:v>
                </c:pt>
                <c:pt idx="5">
                  <c:v>7803</c:v>
                </c:pt>
                <c:pt idx="6">
                  <c:v>7045</c:v>
                </c:pt>
                <c:pt idx="7">
                  <c:v>7005</c:v>
                </c:pt>
                <c:pt idx="8">
                  <c:v>7493</c:v>
                </c:pt>
                <c:pt idx="9">
                  <c:v>6424</c:v>
                </c:pt>
                <c:pt idx="10">
                  <c:v>5607</c:v>
                </c:pt>
                <c:pt idx="11">
                  <c:v>3864</c:v>
                </c:pt>
                <c:pt idx="12">
                  <c:v>1808</c:v>
                </c:pt>
                <c:pt idx="13">
                  <c:v>657</c:v>
                </c:pt>
                <c:pt idx="14">
                  <c:v>188</c:v>
                </c:pt>
                <c:pt idx="15">
                  <c:v>83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C4-4952-A1BE-5EEE986E3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9.13'!$Z$83:$Z$90</c:f>
              <c:numCache>
                <c:formatCode>#,##0</c:formatCode>
                <c:ptCount val="8"/>
                <c:pt idx="0">
                  <c:v>5094</c:v>
                </c:pt>
                <c:pt idx="1">
                  <c:v>6052</c:v>
                </c:pt>
                <c:pt idx="2">
                  <c:v>10340</c:v>
                </c:pt>
                <c:pt idx="3">
                  <c:v>4271</c:v>
                </c:pt>
                <c:pt idx="4">
                  <c:v>1888</c:v>
                </c:pt>
                <c:pt idx="5">
                  <c:v>2487</c:v>
                </c:pt>
                <c:pt idx="6">
                  <c:v>4161</c:v>
                </c:pt>
                <c:pt idx="7">
                  <c:v>5599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4-4E00-986A-5BEB268CFA96}"/>
            </c:ext>
          </c:extLst>
        </c:ser>
        <c:ser>
          <c:idx val="1"/>
          <c:order val="1"/>
          <c:tx>
            <c:strRef>
              <c:f>'Table 9.13'!$S$92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9.13'!$Z$93:$Z$100</c:f>
              <c:numCache>
                <c:formatCode>#,##0</c:formatCode>
                <c:ptCount val="8"/>
                <c:pt idx="0">
                  <c:v>4464</c:v>
                </c:pt>
                <c:pt idx="1">
                  <c:v>9491</c:v>
                </c:pt>
                <c:pt idx="2">
                  <c:v>1692</c:v>
                </c:pt>
                <c:pt idx="3">
                  <c:v>8290</c:v>
                </c:pt>
                <c:pt idx="4">
                  <c:v>8154</c:v>
                </c:pt>
                <c:pt idx="5">
                  <c:v>4952</c:v>
                </c:pt>
                <c:pt idx="6">
                  <c:v>428</c:v>
                </c:pt>
                <c:pt idx="7">
                  <c:v>3240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4-4E00-986A-5BEB268CF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9.2'!$Y$44:$Y$60</c:f>
              <c:numCache>
                <c:formatCode>#,##0</c:formatCode>
                <c:ptCount val="17"/>
                <c:pt idx="0">
                  <c:v>18</c:v>
                </c:pt>
                <c:pt idx="1">
                  <c:v>83</c:v>
                </c:pt>
                <c:pt idx="2">
                  <c:v>188</c:v>
                </c:pt>
                <c:pt idx="3">
                  <c:v>260</c:v>
                </c:pt>
                <c:pt idx="4">
                  <c:v>328</c:v>
                </c:pt>
                <c:pt idx="5">
                  <c:v>245</c:v>
                </c:pt>
                <c:pt idx="6">
                  <c:v>151</c:v>
                </c:pt>
                <c:pt idx="7">
                  <c:v>169</c:v>
                </c:pt>
                <c:pt idx="8">
                  <c:v>259</c:v>
                </c:pt>
                <c:pt idx="9">
                  <c:v>201</c:v>
                </c:pt>
                <c:pt idx="10">
                  <c:v>173</c:v>
                </c:pt>
                <c:pt idx="11">
                  <c:v>133</c:v>
                </c:pt>
                <c:pt idx="12">
                  <c:v>96</c:v>
                </c:pt>
                <c:pt idx="13">
                  <c:v>50</c:v>
                </c:pt>
                <c:pt idx="14">
                  <c:v>24</c:v>
                </c:pt>
                <c:pt idx="15">
                  <c:v>19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C-4C7A-98B7-E984EF4E82E9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9.2'!$Y$63:$Y$79</c:f>
              <c:numCache>
                <c:formatCode>#,##0</c:formatCode>
                <c:ptCount val="17"/>
                <c:pt idx="0">
                  <c:v>20</c:v>
                </c:pt>
                <c:pt idx="1">
                  <c:v>62</c:v>
                </c:pt>
                <c:pt idx="2">
                  <c:v>141</c:v>
                </c:pt>
                <c:pt idx="3">
                  <c:v>261</c:v>
                </c:pt>
                <c:pt idx="4">
                  <c:v>241</c:v>
                </c:pt>
                <c:pt idx="5">
                  <c:v>175</c:v>
                </c:pt>
                <c:pt idx="6">
                  <c:v>158</c:v>
                </c:pt>
                <c:pt idx="7">
                  <c:v>183</c:v>
                </c:pt>
                <c:pt idx="8">
                  <c:v>224</c:v>
                </c:pt>
                <c:pt idx="9">
                  <c:v>199</c:v>
                </c:pt>
                <c:pt idx="10">
                  <c:v>178</c:v>
                </c:pt>
                <c:pt idx="11">
                  <c:v>110</c:v>
                </c:pt>
                <c:pt idx="12">
                  <c:v>70</c:v>
                </c:pt>
                <c:pt idx="13">
                  <c:v>21</c:v>
                </c:pt>
                <c:pt idx="14">
                  <c:v>11</c:v>
                </c:pt>
                <c:pt idx="15">
                  <c:v>5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DC-4C7A-98B7-E984EF4E8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9.13'!$S$1</c:f>
              <c:strCache>
                <c:ptCount val="1"/>
                <c:pt idx="0">
                  <c:v>Cairns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9.13'!$V$8:$Z$8</c:f>
              <c:numCache>
                <c:formatCode>#,##0</c:formatCode>
                <c:ptCount val="5"/>
                <c:pt idx="0">
                  <c:v>39055</c:v>
                </c:pt>
                <c:pt idx="1">
                  <c:v>40399.449999999997</c:v>
                </c:pt>
                <c:pt idx="2">
                  <c:v>40579.019999999997</c:v>
                </c:pt>
                <c:pt idx="3">
                  <c:v>42135.64</c:v>
                </c:pt>
                <c:pt idx="4">
                  <c:v>43364.02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30-4EFD-A9E0-98E58D9E36D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30-4EFD-A9E0-98E58D9E3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9.14'!$U$4:$Y$4</c:f>
              <c:numCache>
                <c:formatCode>#,##0</c:formatCode>
                <c:ptCount val="5"/>
                <c:pt idx="1">
                  <c:v>1387</c:v>
                </c:pt>
                <c:pt idx="2">
                  <c:v>1380</c:v>
                </c:pt>
                <c:pt idx="3">
                  <c:v>1446</c:v>
                </c:pt>
                <c:pt idx="4">
                  <c:v>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77-43F1-86B8-C92977DEE245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9.14'!$U$7:$Y$7</c:f>
              <c:numCache>
                <c:formatCode>#,##0</c:formatCode>
                <c:ptCount val="5"/>
                <c:pt idx="1">
                  <c:v>907</c:v>
                </c:pt>
                <c:pt idx="2">
                  <c:v>919</c:v>
                </c:pt>
                <c:pt idx="3">
                  <c:v>973</c:v>
                </c:pt>
                <c:pt idx="4">
                  <c:v>1102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77-43F1-86B8-C92977DEE245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9.14'!$U$11:$Y$11</c:f>
              <c:numCache>
                <c:formatCode>#,##0</c:formatCode>
                <c:ptCount val="5"/>
                <c:pt idx="1">
                  <c:v>1247</c:v>
                </c:pt>
                <c:pt idx="2">
                  <c:v>1260</c:v>
                </c:pt>
                <c:pt idx="3">
                  <c:v>1302</c:v>
                </c:pt>
                <c:pt idx="4">
                  <c:v>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77-43F1-86B8-C92977DEE245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9.14'!$U$12:$Y$12</c:f>
              <c:numCache>
                <c:formatCode>#,##0</c:formatCode>
                <c:ptCount val="5"/>
                <c:pt idx="1">
                  <c:v>138</c:v>
                </c:pt>
                <c:pt idx="2">
                  <c:v>122</c:v>
                </c:pt>
                <c:pt idx="3">
                  <c:v>144</c:v>
                </c:pt>
                <c:pt idx="4">
                  <c:v>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C77-43F1-86B8-C92977DEE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0.13432835820895522</c:v>
                </c:pt>
                <c:pt idx="1">
                  <c:v>1.2329656067488644E-2</c:v>
                </c:pt>
                <c:pt idx="2">
                  <c:v>2.0765736534717714E-2</c:v>
                </c:pt>
                <c:pt idx="3">
                  <c:v>6.4892926670992862E-3</c:v>
                </c:pt>
                <c:pt idx="4">
                  <c:v>7.722258273848151E-2</c:v>
                </c:pt>
                <c:pt idx="5">
                  <c:v>6.4892926670992862E-3</c:v>
                </c:pt>
                <c:pt idx="6">
                  <c:v>5.3861129136924077E-2</c:v>
                </c:pt>
                <c:pt idx="7">
                  <c:v>5.9701492537313432E-2</c:v>
                </c:pt>
                <c:pt idx="8">
                  <c:v>4.9967553536664502E-2</c:v>
                </c:pt>
                <c:pt idx="9">
                  <c:v>2.5957170668397143E-3</c:v>
                </c:pt>
                <c:pt idx="10">
                  <c:v>3.5691109669046074E-2</c:v>
                </c:pt>
                <c:pt idx="11">
                  <c:v>2.5957170668397145E-2</c:v>
                </c:pt>
                <c:pt idx="12">
                  <c:v>2.4010382868267358E-2</c:v>
                </c:pt>
                <c:pt idx="13">
                  <c:v>5.191434133679429E-2</c:v>
                </c:pt>
                <c:pt idx="14">
                  <c:v>0.1135626216742375</c:v>
                </c:pt>
                <c:pt idx="15">
                  <c:v>7.9169370538611297E-2</c:v>
                </c:pt>
                <c:pt idx="16">
                  <c:v>0.11615833874107723</c:v>
                </c:pt>
                <c:pt idx="17">
                  <c:v>0</c:v>
                </c:pt>
                <c:pt idx="18">
                  <c:v>8.3062946138870858E-2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B-4F82-A954-1C2D1129F26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B-4F82-A954-1C2D1129F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46</c:v>
                </c:pt>
                <c:pt idx="3">
                  <c:v>68</c:v>
                </c:pt>
                <c:pt idx="4">
                  <c:v>118</c:v>
                </c:pt>
                <c:pt idx="5">
                  <c:v>107</c:v>
                </c:pt>
                <c:pt idx="6">
                  <c:v>78</c:v>
                </c:pt>
                <c:pt idx="7">
                  <c:v>86</c:v>
                </c:pt>
                <c:pt idx="8">
                  <c:v>97</c:v>
                </c:pt>
                <c:pt idx="9">
                  <c:v>79</c:v>
                </c:pt>
                <c:pt idx="10">
                  <c:v>84</c:v>
                </c:pt>
                <c:pt idx="11">
                  <c:v>70</c:v>
                </c:pt>
                <c:pt idx="12">
                  <c:v>23</c:v>
                </c:pt>
                <c:pt idx="13">
                  <c:v>18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D4-4F0B-9BF9-A922BAF15726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9.14'!$Y$63:$Y$79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39</c:v>
                </c:pt>
                <c:pt idx="3">
                  <c:v>70</c:v>
                </c:pt>
                <c:pt idx="4">
                  <c:v>104</c:v>
                </c:pt>
                <c:pt idx="5">
                  <c:v>81</c:v>
                </c:pt>
                <c:pt idx="6">
                  <c:v>58</c:v>
                </c:pt>
                <c:pt idx="7">
                  <c:v>65</c:v>
                </c:pt>
                <c:pt idx="8">
                  <c:v>63</c:v>
                </c:pt>
                <c:pt idx="9">
                  <c:v>68</c:v>
                </c:pt>
                <c:pt idx="10">
                  <c:v>67</c:v>
                </c:pt>
                <c:pt idx="11">
                  <c:v>35</c:v>
                </c:pt>
                <c:pt idx="12">
                  <c:v>22</c:v>
                </c:pt>
                <c:pt idx="13">
                  <c:v>7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D4-4F0B-9BF9-A922BAF157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9.14'!$Y$83:$Y$90</c:f>
              <c:numCache>
                <c:formatCode>#,##0</c:formatCode>
                <c:ptCount val="8"/>
                <c:pt idx="0">
                  <c:v>51</c:v>
                </c:pt>
                <c:pt idx="1">
                  <c:v>47</c:v>
                </c:pt>
                <c:pt idx="2">
                  <c:v>86</c:v>
                </c:pt>
                <c:pt idx="3">
                  <c:v>39</c:v>
                </c:pt>
                <c:pt idx="4">
                  <c:v>11</c:v>
                </c:pt>
                <c:pt idx="5">
                  <c:v>10</c:v>
                </c:pt>
                <c:pt idx="6">
                  <c:v>83</c:v>
                </c:pt>
                <c:pt idx="7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4-457C-9050-EEB73E9F0AD1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9.14'!$Y$93:$Y$100</c:f>
              <c:numCache>
                <c:formatCode>#,##0</c:formatCode>
                <c:ptCount val="8"/>
                <c:pt idx="0">
                  <c:v>43</c:v>
                </c:pt>
                <c:pt idx="1">
                  <c:v>63</c:v>
                </c:pt>
                <c:pt idx="2">
                  <c:v>17</c:v>
                </c:pt>
                <c:pt idx="3">
                  <c:v>114</c:v>
                </c:pt>
                <c:pt idx="4">
                  <c:v>75</c:v>
                </c:pt>
                <c:pt idx="5">
                  <c:v>28</c:v>
                </c:pt>
                <c:pt idx="6">
                  <c:v>6</c:v>
                </c:pt>
                <c:pt idx="7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4-457C-9050-EEB73E9F0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9.14'!$U$8:$Y$8</c:f>
              <c:numCache>
                <c:formatCode>#,##0</c:formatCode>
                <c:ptCount val="5"/>
                <c:pt idx="1">
                  <c:v>33144</c:v>
                </c:pt>
                <c:pt idx="2">
                  <c:v>38197.730000000003</c:v>
                </c:pt>
                <c:pt idx="3">
                  <c:v>35737.39</c:v>
                </c:pt>
                <c:pt idx="4">
                  <c:v>43048.1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6A-4E5A-9122-322A03B2D4E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6A-4E5A-9122-322A03B2D4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9.14'!$V$4:$Z$4</c:f>
              <c:numCache>
                <c:formatCode>#,##0</c:formatCode>
                <c:ptCount val="5"/>
                <c:pt idx="0">
                  <c:v>1387</c:v>
                </c:pt>
                <c:pt idx="1">
                  <c:v>1380</c:v>
                </c:pt>
                <c:pt idx="2">
                  <c:v>1446</c:v>
                </c:pt>
                <c:pt idx="3">
                  <c:v>1579</c:v>
                </c:pt>
                <c:pt idx="4">
                  <c:v>1537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28-49FE-846A-172722020C46}"/>
            </c:ext>
          </c:extLst>
        </c:ser>
        <c:ser>
          <c:idx val="1"/>
          <c:order val="1"/>
          <c:tx>
            <c:strRef>
              <c:f>'Table 9.14'!$S$7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9.14'!$V$7:$Z$7</c:f>
              <c:numCache>
                <c:formatCode>#,##0</c:formatCode>
                <c:ptCount val="5"/>
                <c:pt idx="0">
                  <c:v>907</c:v>
                </c:pt>
                <c:pt idx="1">
                  <c:v>919</c:v>
                </c:pt>
                <c:pt idx="2">
                  <c:v>973</c:v>
                </c:pt>
                <c:pt idx="3">
                  <c:v>1102</c:v>
                </c:pt>
                <c:pt idx="4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28-49FE-846A-172722020C46}"/>
            </c:ext>
          </c:extLst>
        </c:ser>
        <c:ser>
          <c:idx val="2"/>
          <c:order val="2"/>
          <c:tx>
            <c:strRef>
              <c:f>'Table 9.14'!$S$11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9.14'!$V$11:$Z$11</c:f>
              <c:numCache>
                <c:formatCode>#,##0</c:formatCode>
                <c:ptCount val="5"/>
                <c:pt idx="0">
                  <c:v>1247</c:v>
                </c:pt>
                <c:pt idx="1">
                  <c:v>1260</c:v>
                </c:pt>
                <c:pt idx="2">
                  <c:v>1302</c:v>
                </c:pt>
                <c:pt idx="3">
                  <c:v>1416</c:v>
                </c:pt>
                <c:pt idx="4">
                  <c:v>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28-49FE-846A-172722020C46}"/>
            </c:ext>
          </c:extLst>
        </c:ser>
        <c:ser>
          <c:idx val="3"/>
          <c:order val="3"/>
          <c:tx>
            <c:strRef>
              <c:f>'Table 9.14'!$S$12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9.14'!$V$12:$Z$12</c:f>
              <c:numCache>
                <c:formatCode>#,##0</c:formatCode>
                <c:ptCount val="5"/>
                <c:pt idx="0">
                  <c:v>138</c:v>
                </c:pt>
                <c:pt idx="1">
                  <c:v>122</c:v>
                </c:pt>
                <c:pt idx="2">
                  <c:v>144</c:v>
                </c:pt>
                <c:pt idx="3">
                  <c:v>159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28-49FE-846A-172722020C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9.14'!$AB$15:$AB$33</c:f>
              <c:numCache>
                <c:formatCode>0.0%</c:formatCode>
                <c:ptCount val="19"/>
                <c:pt idx="0">
                  <c:v>0.13432835820895522</c:v>
                </c:pt>
                <c:pt idx="1">
                  <c:v>1.2329656067488644E-2</c:v>
                </c:pt>
                <c:pt idx="2">
                  <c:v>2.0765736534717714E-2</c:v>
                </c:pt>
                <c:pt idx="3">
                  <c:v>6.4892926670992862E-3</c:v>
                </c:pt>
                <c:pt idx="4">
                  <c:v>7.722258273848151E-2</c:v>
                </c:pt>
                <c:pt idx="5">
                  <c:v>6.4892926670992862E-3</c:v>
                </c:pt>
                <c:pt idx="6">
                  <c:v>5.3861129136924077E-2</c:v>
                </c:pt>
                <c:pt idx="7">
                  <c:v>5.9701492537313432E-2</c:v>
                </c:pt>
                <c:pt idx="8">
                  <c:v>4.9967553536664502E-2</c:v>
                </c:pt>
                <c:pt idx="9">
                  <c:v>2.5957170668397143E-3</c:v>
                </c:pt>
                <c:pt idx="10">
                  <c:v>3.5691109669046074E-2</c:v>
                </c:pt>
                <c:pt idx="11">
                  <c:v>2.5957170668397145E-2</c:v>
                </c:pt>
                <c:pt idx="12">
                  <c:v>2.4010382868267358E-2</c:v>
                </c:pt>
                <c:pt idx="13">
                  <c:v>5.191434133679429E-2</c:v>
                </c:pt>
                <c:pt idx="14">
                  <c:v>0.1135626216742375</c:v>
                </c:pt>
                <c:pt idx="15">
                  <c:v>7.9169370538611297E-2</c:v>
                </c:pt>
                <c:pt idx="16">
                  <c:v>0.11615833874107723</c:v>
                </c:pt>
                <c:pt idx="17">
                  <c:v>0</c:v>
                </c:pt>
                <c:pt idx="18">
                  <c:v>8.3062946138870858E-2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67-43DC-B1CC-414C8D6ED85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67-43DC-B1CC-414C8D6ED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42</c:v>
                </c:pt>
                <c:pt idx="3">
                  <c:v>51</c:v>
                </c:pt>
                <c:pt idx="4">
                  <c:v>118</c:v>
                </c:pt>
                <c:pt idx="5">
                  <c:v>95</c:v>
                </c:pt>
                <c:pt idx="6">
                  <c:v>83</c:v>
                </c:pt>
                <c:pt idx="7">
                  <c:v>77</c:v>
                </c:pt>
                <c:pt idx="8">
                  <c:v>75</c:v>
                </c:pt>
                <c:pt idx="9">
                  <c:v>84</c:v>
                </c:pt>
                <c:pt idx="10">
                  <c:v>95</c:v>
                </c:pt>
                <c:pt idx="11">
                  <c:v>68</c:v>
                </c:pt>
                <c:pt idx="12">
                  <c:v>26</c:v>
                </c:pt>
                <c:pt idx="13">
                  <c:v>14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0-4D82-8956-B146ED4770AC}"/>
            </c:ext>
          </c:extLst>
        </c:ser>
        <c:ser>
          <c:idx val="1"/>
          <c:order val="1"/>
          <c:tx>
            <c:strRef>
              <c:f>'Table 9.14'!$S$62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9.14'!$Z$63:$Z$79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26</c:v>
                </c:pt>
                <c:pt idx="3">
                  <c:v>68</c:v>
                </c:pt>
                <c:pt idx="4">
                  <c:v>103</c:v>
                </c:pt>
                <c:pt idx="5">
                  <c:v>78</c:v>
                </c:pt>
                <c:pt idx="6">
                  <c:v>62</c:v>
                </c:pt>
                <c:pt idx="7">
                  <c:v>75</c:v>
                </c:pt>
                <c:pt idx="8">
                  <c:v>69</c:v>
                </c:pt>
                <c:pt idx="9">
                  <c:v>65</c:v>
                </c:pt>
                <c:pt idx="10">
                  <c:v>78</c:v>
                </c:pt>
                <c:pt idx="11">
                  <c:v>44</c:v>
                </c:pt>
                <c:pt idx="12">
                  <c:v>21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B0-4D82-8956-B146ED4770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9.14'!$Z$83:$Z$90</c:f>
              <c:numCache>
                <c:formatCode>#,##0</c:formatCode>
                <c:ptCount val="8"/>
                <c:pt idx="0">
                  <c:v>38</c:v>
                </c:pt>
                <c:pt idx="1">
                  <c:v>55</c:v>
                </c:pt>
                <c:pt idx="2">
                  <c:v>74</c:v>
                </c:pt>
                <c:pt idx="3">
                  <c:v>27</c:v>
                </c:pt>
                <c:pt idx="4">
                  <c:v>14</c:v>
                </c:pt>
                <c:pt idx="5">
                  <c:v>7</c:v>
                </c:pt>
                <c:pt idx="6">
                  <c:v>88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8F-4475-B1DE-21E289F1CA0B}"/>
            </c:ext>
          </c:extLst>
        </c:ser>
        <c:ser>
          <c:idx val="1"/>
          <c:order val="1"/>
          <c:tx>
            <c:strRef>
              <c:f>'Table 9.14'!$S$92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9.14'!$Z$93:$Z$100</c:f>
              <c:numCache>
                <c:formatCode>#,##0</c:formatCode>
                <c:ptCount val="8"/>
                <c:pt idx="0">
                  <c:v>35</c:v>
                </c:pt>
                <c:pt idx="1">
                  <c:v>58</c:v>
                </c:pt>
                <c:pt idx="2">
                  <c:v>6</c:v>
                </c:pt>
                <c:pt idx="3">
                  <c:v>124</c:v>
                </c:pt>
                <c:pt idx="4">
                  <c:v>66</c:v>
                </c:pt>
                <c:pt idx="5">
                  <c:v>21</c:v>
                </c:pt>
                <c:pt idx="6">
                  <c:v>14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8F-4475-B1DE-21E289F1C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9.2'!$Y$83:$Y$90</c:f>
              <c:numCache>
                <c:formatCode>#,##0</c:formatCode>
                <c:ptCount val="8"/>
                <c:pt idx="0">
                  <c:v>186</c:v>
                </c:pt>
                <c:pt idx="1">
                  <c:v>65</c:v>
                </c:pt>
                <c:pt idx="2">
                  <c:v>188</c:v>
                </c:pt>
                <c:pt idx="3">
                  <c:v>50</c:v>
                </c:pt>
                <c:pt idx="4">
                  <c:v>23</c:v>
                </c:pt>
                <c:pt idx="5">
                  <c:v>42</c:v>
                </c:pt>
                <c:pt idx="6">
                  <c:v>148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FA-465F-AB99-EF12F5F35720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9.2'!$Y$93:$Y$100</c:f>
              <c:numCache>
                <c:formatCode>#,##0</c:formatCode>
                <c:ptCount val="8"/>
                <c:pt idx="0">
                  <c:v>92</c:v>
                </c:pt>
                <c:pt idx="1">
                  <c:v>189</c:v>
                </c:pt>
                <c:pt idx="2">
                  <c:v>30</c:v>
                </c:pt>
                <c:pt idx="3">
                  <c:v>174</c:v>
                </c:pt>
                <c:pt idx="4">
                  <c:v>205</c:v>
                </c:pt>
                <c:pt idx="5">
                  <c:v>126</c:v>
                </c:pt>
                <c:pt idx="6">
                  <c:v>12</c:v>
                </c:pt>
                <c:pt idx="7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FA-465F-AB99-EF12F5F35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9.14'!$S$1</c:f>
              <c:strCache>
                <c:ptCount val="1"/>
                <c:pt idx="0">
                  <c:v>Carpentaria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9.14'!$V$8:$Z$8</c:f>
              <c:numCache>
                <c:formatCode>#,##0</c:formatCode>
                <c:ptCount val="5"/>
                <c:pt idx="0">
                  <c:v>33144</c:v>
                </c:pt>
                <c:pt idx="1">
                  <c:v>38197.730000000003</c:v>
                </c:pt>
                <c:pt idx="2">
                  <c:v>35737.39</c:v>
                </c:pt>
                <c:pt idx="3">
                  <c:v>43048.1</c:v>
                </c:pt>
                <c:pt idx="4">
                  <c:v>41479.01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C4-4003-A266-3E506A5E677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C4-4003-A266-3E506A5E67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9.15'!$U$4:$Y$4</c:f>
              <c:numCache>
                <c:formatCode>#,##0</c:formatCode>
                <c:ptCount val="5"/>
                <c:pt idx="1">
                  <c:v>24919</c:v>
                </c:pt>
                <c:pt idx="2">
                  <c:v>24400</c:v>
                </c:pt>
                <c:pt idx="3">
                  <c:v>24975</c:v>
                </c:pt>
                <c:pt idx="4">
                  <c:v>26094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E-45AC-8F5A-2A9531031FCF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9.15'!$U$7:$Y$7</c:f>
              <c:numCache>
                <c:formatCode>#,##0</c:formatCode>
                <c:ptCount val="5"/>
                <c:pt idx="1">
                  <c:v>16455</c:v>
                </c:pt>
                <c:pt idx="2">
                  <c:v>16233</c:v>
                </c:pt>
                <c:pt idx="3">
                  <c:v>16640</c:v>
                </c:pt>
                <c:pt idx="4">
                  <c:v>17802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E-45AC-8F5A-2A9531031FCF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9.15'!$U$11:$Y$11</c:f>
              <c:numCache>
                <c:formatCode>#,##0</c:formatCode>
                <c:ptCount val="5"/>
                <c:pt idx="1">
                  <c:v>21356</c:v>
                </c:pt>
                <c:pt idx="2">
                  <c:v>21067</c:v>
                </c:pt>
                <c:pt idx="3">
                  <c:v>21487</c:v>
                </c:pt>
                <c:pt idx="4">
                  <c:v>22386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E-45AC-8F5A-2A9531031FCF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9.15'!$U$12:$Y$12</c:f>
              <c:numCache>
                <c:formatCode>#,##0</c:formatCode>
                <c:ptCount val="5"/>
                <c:pt idx="1">
                  <c:v>3561</c:v>
                </c:pt>
                <c:pt idx="2">
                  <c:v>3331</c:v>
                </c:pt>
                <c:pt idx="3">
                  <c:v>3488</c:v>
                </c:pt>
                <c:pt idx="4">
                  <c:v>3709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E-45AC-8F5A-2A953103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0.17866987615017277</c:v>
                </c:pt>
                <c:pt idx="1">
                  <c:v>1.1220250805606242E-2</c:v>
                </c:pt>
                <c:pt idx="2">
                  <c:v>5.4470629343479446E-2</c:v>
                </c:pt>
                <c:pt idx="3">
                  <c:v>6.8330939162169506E-3</c:v>
                </c:pt>
                <c:pt idx="4">
                  <c:v>5.9711922972395852E-2</c:v>
                </c:pt>
                <c:pt idx="5">
                  <c:v>2.2246379624956323E-2</c:v>
                </c:pt>
                <c:pt idx="6">
                  <c:v>7.0039212641223744E-2</c:v>
                </c:pt>
                <c:pt idx="7">
                  <c:v>6.2546103971735836E-2</c:v>
                </c:pt>
                <c:pt idx="8">
                  <c:v>3.1836005746010795E-2</c:v>
                </c:pt>
                <c:pt idx="9">
                  <c:v>2.3294638350739604E-3</c:v>
                </c:pt>
                <c:pt idx="10">
                  <c:v>1.7587451954808403E-2</c:v>
                </c:pt>
                <c:pt idx="11">
                  <c:v>1.945102302286757E-2</c:v>
                </c:pt>
                <c:pt idx="12">
                  <c:v>2.9661839499941764E-2</c:v>
                </c:pt>
                <c:pt idx="13">
                  <c:v>0.12381100283418101</c:v>
                </c:pt>
                <c:pt idx="14">
                  <c:v>4.0338548744030749E-2</c:v>
                </c:pt>
                <c:pt idx="15">
                  <c:v>7.0310983421982373E-2</c:v>
                </c:pt>
                <c:pt idx="16">
                  <c:v>7.5785223434406176E-2</c:v>
                </c:pt>
                <c:pt idx="17">
                  <c:v>1.3743836626936366E-2</c:v>
                </c:pt>
                <c:pt idx="18">
                  <c:v>3.2496020499281748E-2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A2-4060-867A-E9919D809B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A2-4060-867A-E9919D809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9.15'!$Y$44:$Y$60</c:f>
              <c:numCache>
                <c:formatCode>#,##0</c:formatCode>
                <c:ptCount val="17"/>
                <c:pt idx="0">
                  <c:v>20</c:v>
                </c:pt>
                <c:pt idx="1">
                  <c:v>305</c:v>
                </c:pt>
                <c:pt idx="2">
                  <c:v>947</c:v>
                </c:pt>
                <c:pt idx="3">
                  <c:v>1762</c:v>
                </c:pt>
                <c:pt idx="4">
                  <c:v>2186</c:v>
                </c:pt>
                <c:pt idx="5">
                  <c:v>1503</c:v>
                </c:pt>
                <c:pt idx="6">
                  <c:v>1106</c:v>
                </c:pt>
                <c:pt idx="7">
                  <c:v>1114</c:v>
                </c:pt>
                <c:pt idx="8">
                  <c:v>1220</c:v>
                </c:pt>
                <c:pt idx="9">
                  <c:v>1191</c:v>
                </c:pt>
                <c:pt idx="10">
                  <c:v>1267</c:v>
                </c:pt>
                <c:pt idx="11">
                  <c:v>1050</c:v>
                </c:pt>
                <c:pt idx="12">
                  <c:v>551</c:v>
                </c:pt>
                <c:pt idx="13">
                  <c:v>219</c:v>
                </c:pt>
                <c:pt idx="14">
                  <c:v>131</c:v>
                </c:pt>
                <c:pt idx="15">
                  <c:v>67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FA-414A-9AA9-4186FE6646F1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9.15'!$Y$63:$Y$79</c:f>
              <c:numCache>
                <c:formatCode>#,##0</c:formatCode>
                <c:ptCount val="17"/>
                <c:pt idx="0">
                  <c:v>29</c:v>
                </c:pt>
                <c:pt idx="1">
                  <c:v>311</c:v>
                </c:pt>
                <c:pt idx="2">
                  <c:v>831</c:v>
                </c:pt>
                <c:pt idx="3">
                  <c:v>1265</c:v>
                </c:pt>
                <c:pt idx="4">
                  <c:v>1606</c:v>
                </c:pt>
                <c:pt idx="5">
                  <c:v>908</c:v>
                </c:pt>
                <c:pt idx="6">
                  <c:v>865</c:v>
                </c:pt>
                <c:pt idx="7">
                  <c:v>859</c:v>
                </c:pt>
                <c:pt idx="8">
                  <c:v>1091</c:v>
                </c:pt>
                <c:pt idx="9">
                  <c:v>1100</c:v>
                </c:pt>
                <c:pt idx="10">
                  <c:v>1099</c:v>
                </c:pt>
                <c:pt idx="11">
                  <c:v>778</c:v>
                </c:pt>
                <c:pt idx="12">
                  <c:v>337</c:v>
                </c:pt>
                <c:pt idx="13">
                  <c:v>165</c:v>
                </c:pt>
                <c:pt idx="14">
                  <c:v>73</c:v>
                </c:pt>
                <c:pt idx="15">
                  <c:v>43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FA-414A-9AA9-4186FE6646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9.15'!$Y$83:$Y$90</c:f>
              <c:numCache>
                <c:formatCode>#,##0</c:formatCode>
                <c:ptCount val="8"/>
                <c:pt idx="0">
                  <c:v>713</c:v>
                </c:pt>
                <c:pt idx="1">
                  <c:v>512</c:v>
                </c:pt>
                <c:pt idx="2">
                  <c:v>1445</c:v>
                </c:pt>
                <c:pt idx="3">
                  <c:v>339</c:v>
                </c:pt>
                <c:pt idx="4">
                  <c:v>156</c:v>
                </c:pt>
                <c:pt idx="5">
                  <c:v>245</c:v>
                </c:pt>
                <c:pt idx="6">
                  <c:v>1024</c:v>
                </c:pt>
                <c:pt idx="7">
                  <c:v>2004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7-4D91-9508-3960EE4974BB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9.15'!$Y$93:$Y$100</c:f>
              <c:numCache>
                <c:formatCode>#,##0</c:formatCode>
                <c:ptCount val="8"/>
                <c:pt idx="0">
                  <c:v>473</c:v>
                </c:pt>
                <c:pt idx="1">
                  <c:v>934</c:v>
                </c:pt>
                <c:pt idx="2">
                  <c:v>200</c:v>
                </c:pt>
                <c:pt idx="3">
                  <c:v>1096</c:v>
                </c:pt>
                <c:pt idx="4">
                  <c:v>1087</c:v>
                </c:pt>
                <c:pt idx="5">
                  <c:v>718</c:v>
                </c:pt>
                <c:pt idx="6">
                  <c:v>104</c:v>
                </c:pt>
                <c:pt idx="7">
                  <c:v>1207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7-4D91-9508-3960EE497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9.15'!$U$8:$Y$8</c:f>
              <c:numCache>
                <c:formatCode>#,##0</c:formatCode>
                <c:ptCount val="5"/>
                <c:pt idx="1">
                  <c:v>33274</c:v>
                </c:pt>
                <c:pt idx="2">
                  <c:v>35337.699999999997</c:v>
                </c:pt>
                <c:pt idx="3">
                  <c:v>35665.4</c:v>
                </c:pt>
                <c:pt idx="4">
                  <c:v>37001.19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4E-4998-9FCE-F81BC057DB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4E-4998-9FCE-F81BC057D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9.15'!$V$4:$Z$4</c:f>
              <c:numCache>
                <c:formatCode>#,##0</c:formatCode>
                <c:ptCount val="5"/>
                <c:pt idx="0">
                  <c:v>24919</c:v>
                </c:pt>
                <c:pt idx="1">
                  <c:v>24400</c:v>
                </c:pt>
                <c:pt idx="2">
                  <c:v>24975</c:v>
                </c:pt>
                <c:pt idx="3">
                  <c:v>26094</c:v>
                </c:pt>
                <c:pt idx="4">
                  <c:v>25763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5-485A-87FA-70A75916AF64}"/>
            </c:ext>
          </c:extLst>
        </c:ser>
        <c:ser>
          <c:idx val="1"/>
          <c:order val="1"/>
          <c:tx>
            <c:strRef>
              <c:f>'Table 9.15'!$S$7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9.15'!$V$7:$Z$7</c:f>
              <c:numCache>
                <c:formatCode>#,##0</c:formatCode>
                <c:ptCount val="5"/>
                <c:pt idx="0">
                  <c:v>16455</c:v>
                </c:pt>
                <c:pt idx="1">
                  <c:v>16233</c:v>
                </c:pt>
                <c:pt idx="2">
                  <c:v>16640</c:v>
                </c:pt>
                <c:pt idx="3">
                  <c:v>17802</c:v>
                </c:pt>
                <c:pt idx="4">
                  <c:v>17593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5-485A-87FA-70A75916AF64}"/>
            </c:ext>
          </c:extLst>
        </c:ser>
        <c:ser>
          <c:idx val="2"/>
          <c:order val="2"/>
          <c:tx>
            <c:strRef>
              <c:f>'Table 9.15'!$S$11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9.15'!$V$11:$Z$11</c:f>
              <c:numCache>
                <c:formatCode>#,##0</c:formatCode>
                <c:ptCount val="5"/>
                <c:pt idx="0">
                  <c:v>21356</c:v>
                </c:pt>
                <c:pt idx="1">
                  <c:v>21067</c:v>
                </c:pt>
                <c:pt idx="2">
                  <c:v>21487</c:v>
                </c:pt>
                <c:pt idx="3">
                  <c:v>22386</c:v>
                </c:pt>
                <c:pt idx="4">
                  <c:v>22188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95-485A-87FA-70A75916AF64}"/>
            </c:ext>
          </c:extLst>
        </c:ser>
        <c:ser>
          <c:idx val="3"/>
          <c:order val="3"/>
          <c:tx>
            <c:strRef>
              <c:f>'Table 9.15'!$S$12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9.15'!$V$12:$Z$12</c:f>
              <c:numCache>
                <c:formatCode>#,##0</c:formatCode>
                <c:ptCount val="5"/>
                <c:pt idx="0">
                  <c:v>3561</c:v>
                </c:pt>
                <c:pt idx="1">
                  <c:v>3331</c:v>
                </c:pt>
                <c:pt idx="2">
                  <c:v>3488</c:v>
                </c:pt>
                <c:pt idx="3">
                  <c:v>3709</c:v>
                </c:pt>
                <c:pt idx="4">
                  <c:v>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95-485A-87FA-70A75916A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9.15'!$AB$15:$AB$33</c:f>
              <c:numCache>
                <c:formatCode>0.0%</c:formatCode>
                <c:ptCount val="19"/>
                <c:pt idx="0">
                  <c:v>0.17866987615017277</c:v>
                </c:pt>
                <c:pt idx="1">
                  <c:v>1.1220250805606242E-2</c:v>
                </c:pt>
                <c:pt idx="2">
                  <c:v>5.4470629343479446E-2</c:v>
                </c:pt>
                <c:pt idx="3">
                  <c:v>6.8330939162169506E-3</c:v>
                </c:pt>
                <c:pt idx="4">
                  <c:v>5.9711922972395852E-2</c:v>
                </c:pt>
                <c:pt idx="5">
                  <c:v>2.2246379624956323E-2</c:v>
                </c:pt>
                <c:pt idx="6">
                  <c:v>7.0039212641223744E-2</c:v>
                </c:pt>
                <c:pt idx="7">
                  <c:v>6.2546103971735836E-2</c:v>
                </c:pt>
                <c:pt idx="8">
                  <c:v>3.1836005746010795E-2</c:v>
                </c:pt>
                <c:pt idx="9">
                  <c:v>2.3294638350739604E-3</c:v>
                </c:pt>
                <c:pt idx="10">
                  <c:v>1.7587451954808403E-2</c:v>
                </c:pt>
                <c:pt idx="11">
                  <c:v>1.945102302286757E-2</c:v>
                </c:pt>
                <c:pt idx="12">
                  <c:v>2.9661839499941764E-2</c:v>
                </c:pt>
                <c:pt idx="13">
                  <c:v>0.12381100283418101</c:v>
                </c:pt>
                <c:pt idx="14">
                  <c:v>4.0338548744030749E-2</c:v>
                </c:pt>
                <c:pt idx="15">
                  <c:v>7.0310983421982373E-2</c:v>
                </c:pt>
                <c:pt idx="16">
                  <c:v>7.5785223434406176E-2</c:v>
                </c:pt>
                <c:pt idx="17">
                  <c:v>1.3743836626936366E-2</c:v>
                </c:pt>
                <c:pt idx="18">
                  <c:v>3.2496020499281748E-2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0E-43D1-B43B-A8C389BBDE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0E-43D1-B43B-A8C389BBD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9.15'!$Z$44:$Z$60</c:f>
              <c:numCache>
                <c:formatCode>#,##0</c:formatCode>
                <c:ptCount val="17"/>
                <c:pt idx="0">
                  <c:v>20</c:v>
                </c:pt>
                <c:pt idx="1">
                  <c:v>316</c:v>
                </c:pt>
                <c:pt idx="2">
                  <c:v>935</c:v>
                </c:pt>
                <c:pt idx="3">
                  <c:v>1669</c:v>
                </c:pt>
                <c:pt idx="4">
                  <c:v>2112</c:v>
                </c:pt>
                <c:pt idx="5">
                  <c:v>1461</c:v>
                </c:pt>
                <c:pt idx="6">
                  <c:v>1153</c:v>
                </c:pt>
                <c:pt idx="7">
                  <c:v>1071</c:v>
                </c:pt>
                <c:pt idx="8">
                  <c:v>1107</c:v>
                </c:pt>
                <c:pt idx="9">
                  <c:v>1188</c:v>
                </c:pt>
                <c:pt idx="10">
                  <c:v>1158</c:v>
                </c:pt>
                <c:pt idx="11">
                  <c:v>1018</c:v>
                </c:pt>
                <c:pt idx="12">
                  <c:v>539</c:v>
                </c:pt>
                <c:pt idx="13">
                  <c:v>218</c:v>
                </c:pt>
                <c:pt idx="14">
                  <c:v>110</c:v>
                </c:pt>
                <c:pt idx="15">
                  <c:v>63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0-4948-8A48-C871691C659B}"/>
            </c:ext>
          </c:extLst>
        </c:ser>
        <c:ser>
          <c:idx val="1"/>
          <c:order val="1"/>
          <c:tx>
            <c:strRef>
              <c:f>'Table 9.15'!$S$62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9.15'!$Z$63:$Z$79</c:f>
              <c:numCache>
                <c:formatCode>#,##0</c:formatCode>
                <c:ptCount val="17"/>
                <c:pt idx="0">
                  <c:v>30</c:v>
                </c:pt>
                <c:pt idx="1">
                  <c:v>316</c:v>
                </c:pt>
                <c:pt idx="2">
                  <c:v>777</c:v>
                </c:pt>
                <c:pt idx="3">
                  <c:v>1387</c:v>
                </c:pt>
                <c:pt idx="4">
                  <c:v>1571</c:v>
                </c:pt>
                <c:pt idx="5">
                  <c:v>997</c:v>
                </c:pt>
                <c:pt idx="6">
                  <c:v>890</c:v>
                </c:pt>
                <c:pt idx="7">
                  <c:v>884</c:v>
                </c:pt>
                <c:pt idx="8">
                  <c:v>1081</c:v>
                </c:pt>
                <c:pt idx="9">
                  <c:v>1124</c:v>
                </c:pt>
                <c:pt idx="10">
                  <c:v>1049</c:v>
                </c:pt>
                <c:pt idx="11">
                  <c:v>839</c:v>
                </c:pt>
                <c:pt idx="12">
                  <c:v>372</c:v>
                </c:pt>
                <c:pt idx="13">
                  <c:v>166</c:v>
                </c:pt>
                <c:pt idx="14">
                  <c:v>53</c:v>
                </c:pt>
                <c:pt idx="15">
                  <c:v>31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0-4948-8A48-C871691C6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9.15'!$Z$83:$Z$90</c:f>
              <c:numCache>
                <c:formatCode>#,##0</c:formatCode>
                <c:ptCount val="8"/>
                <c:pt idx="0">
                  <c:v>663</c:v>
                </c:pt>
                <c:pt idx="1">
                  <c:v>491</c:v>
                </c:pt>
                <c:pt idx="2">
                  <c:v>1404</c:v>
                </c:pt>
                <c:pt idx="3">
                  <c:v>344</c:v>
                </c:pt>
                <c:pt idx="4">
                  <c:v>136</c:v>
                </c:pt>
                <c:pt idx="5">
                  <c:v>277</c:v>
                </c:pt>
                <c:pt idx="6">
                  <c:v>1039</c:v>
                </c:pt>
                <c:pt idx="7">
                  <c:v>2018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C-4743-BD46-1AD945D98A42}"/>
            </c:ext>
          </c:extLst>
        </c:ser>
        <c:ser>
          <c:idx val="1"/>
          <c:order val="1"/>
          <c:tx>
            <c:strRef>
              <c:f>'Table 9.15'!$S$92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9.15'!$Z$93:$Z$100</c:f>
              <c:numCache>
                <c:formatCode>#,##0</c:formatCode>
                <c:ptCount val="8"/>
                <c:pt idx="0">
                  <c:v>467</c:v>
                </c:pt>
                <c:pt idx="1">
                  <c:v>943</c:v>
                </c:pt>
                <c:pt idx="2">
                  <c:v>224</c:v>
                </c:pt>
                <c:pt idx="3">
                  <c:v>1154</c:v>
                </c:pt>
                <c:pt idx="4">
                  <c:v>1068</c:v>
                </c:pt>
                <c:pt idx="5">
                  <c:v>699</c:v>
                </c:pt>
                <c:pt idx="6">
                  <c:v>103</c:v>
                </c:pt>
                <c:pt idx="7">
                  <c:v>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C-4743-BD46-1AD945D98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9.2'!$U$8:$Y$8</c:f>
              <c:numCache>
                <c:formatCode>#,##0</c:formatCode>
                <c:ptCount val="5"/>
                <c:pt idx="1">
                  <c:v>33133.93</c:v>
                </c:pt>
                <c:pt idx="2">
                  <c:v>32116.5</c:v>
                </c:pt>
                <c:pt idx="3">
                  <c:v>33276</c:v>
                </c:pt>
                <c:pt idx="4">
                  <c:v>32010.53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1-478C-98DD-232EB382419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1-478C-98DD-232EB38241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9.15'!$S$1</c:f>
              <c:strCache>
                <c:ptCount val="1"/>
                <c:pt idx="0">
                  <c:v>Cassowary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9.15'!$V$8:$Z$8</c:f>
              <c:numCache>
                <c:formatCode>#,##0</c:formatCode>
                <c:ptCount val="5"/>
                <c:pt idx="0">
                  <c:v>33274</c:v>
                </c:pt>
                <c:pt idx="1">
                  <c:v>35337.699999999997</c:v>
                </c:pt>
                <c:pt idx="2">
                  <c:v>35665.4</c:v>
                </c:pt>
                <c:pt idx="3">
                  <c:v>37001.19</c:v>
                </c:pt>
                <c:pt idx="4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68-4B69-B967-58B7BF31C1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68-4B69-B967-58B7BF31C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9.16'!$U$4:$Y$4</c:f>
              <c:numCache>
                <c:formatCode>#,##0</c:formatCode>
                <c:ptCount val="5"/>
                <c:pt idx="1">
                  <c:v>21784</c:v>
                </c:pt>
                <c:pt idx="2">
                  <c:v>20343</c:v>
                </c:pt>
                <c:pt idx="3">
                  <c:v>22147</c:v>
                </c:pt>
                <c:pt idx="4">
                  <c:v>25550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A-4429-BF5E-6681284C419B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9.16'!$U$7:$Y$7</c:f>
              <c:numCache>
                <c:formatCode>#,##0</c:formatCode>
                <c:ptCount val="5"/>
                <c:pt idx="1">
                  <c:v>15112</c:v>
                </c:pt>
                <c:pt idx="2">
                  <c:v>14209</c:v>
                </c:pt>
                <c:pt idx="3">
                  <c:v>15122</c:v>
                </c:pt>
                <c:pt idx="4">
                  <c:v>17334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A-4429-BF5E-6681284C419B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9.16'!$U$11:$Y$11</c:f>
              <c:numCache>
                <c:formatCode>#,##0</c:formatCode>
                <c:ptCount val="5"/>
                <c:pt idx="1">
                  <c:v>19589</c:v>
                </c:pt>
                <c:pt idx="2">
                  <c:v>18373</c:v>
                </c:pt>
                <c:pt idx="3">
                  <c:v>19874</c:v>
                </c:pt>
                <c:pt idx="4">
                  <c:v>22321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A-4429-BF5E-6681284C419B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9.16'!$U$12:$Y$12</c:f>
              <c:numCache>
                <c:formatCode>#,##0</c:formatCode>
                <c:ptCount val="5"/>
                <c:pt idx="1">
                  <c:v>2195</c:v>
                </c:pt>
                <c:pt idx="2">
                  <c:v>1973</c:v>
                </c:pt>
                <c:pt idx="3">
                  <c:v>2273</c:v>
                </c:pt>
                <c:pt idx="4">
                  <c:v>3232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87A-4429-BF5E-6681284C4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8.4794246250664049E-2</c:v>
                </c:pt>
                <c:pt idx="1">
                  <c:v>0.10632994156348331</c:v>
                </c:pt>
                <c:pt idx="2">
                  <c:v>3.3999427894242165E-2</c:v>
                </c:pt>
                <c:pt idx="3">
                  <c:v>8.0912100036778234E-3</c:v>
                </c:pt>
                <c:pt idx="4">
                  <c:v>6.697723836377753E-2</c:v>
                </c:pt>
                <c:pt idx="5">
                  <c:v>3.440807486412488E-2</c:v>
                </c:pt>
                <c:pt idx="6">
                  <c:v>8.6387969433206646E-2</c:v>
                </c:pt>
                <c:pt idx="7">
                  <c:v>8.262841731028564E-2</c:v>
                </c:pt>
                <c:pt idx="8">
                  <c:v>3.0893710923133505E-2</c:v>
                </c:pt>
                <c:pt idx="9">
                  <c:v>2.697070001225941E-3</c:v>
                </c:pt>
                <c:pt idx="10">
                  <c:v>1.5937231825426015E-2</c:v>
                </c:pt>
                <c:pt idx="11">
                  <c:v>3.3754239712312534E-2</c:v>
                </c:pt>
                <c:pt idx="12">
                  <c:v>4.9323689264844102E-2</c:v>
                </c:pt>
                <c:pt idx="13">
                  <c:v>0.10530832413877651</c:v>
                </c:pt>
                <c:pt idx="14">
                  <c:v>3.9883944260553306E-2</c:v>
                </c:pt>
                <c:pt idx="15">
                  <c:v>6.3095092149891702E-2</c:v>
                </c:pt>
                <c:pt idx="16">
                  <c:v>5.2184218054023131E-2</c:v>
                </c:pt>
                <c:pt idx="17">
                  <c:v>4.3316578807568139E-3</c:v>
                </c:pt>
                <c:pt idx="18">
                  <c:v>4.4951166687099017E-2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57-443B-9715-B6377AA8003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57-443B-9715-B6377AA800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9.16'!$Y$44:$Y$60</c:f>
              <c:numCache>
                <c:formatCode>#,##0</c:formatCode>
                <c:ptCount val="17"/>
                <c:pt idx="0">
                  <c:v>34</c:v>
                </c:pt>
                <c:pt idx="1">
                  <c:v>435</c:v>
                </c:pt>
                <c:pt idx="2">
                  <c:v>858</c:v>
                </c:pt>
                <c:pt idx="3">
                  <c:v>1327</c:v>
                </c:pt>
                <c:pt idx="4">
                  <c:v>1940</c:v>
                </c:pt>
                <c:pt idx="5">
                  <c:v>1694</c:v>
                </c:pt>
                <c:pt idx="6">
                  <c:v>1605</c:v>
                </c:pt>
                <c:pt idx="7">
                  <c:v>1326</c:v>
                </c:pt>
                <c:pt idx="8">
                  <c:v>1367</c:v>
                </c:pt>
                <c:pt idx="9">
                  <c:v>1142</c:v>
                </c:pt>
                <c:pt idx="10">
                  <c:v>1076</c:v>
                </c:pt>
                <c:pt idx="11">
                  <c:v>752</c:v>
                </c:pt>
                <c:pt idx="12">
                  <c:v>315</c:v>
                </c:pt>
                <c:pt idx="13">
                  <c:v>171</c:v>
                </c:pt>
                <c:pt idx="14">
                  <c:v>67</c:v>
                </c:pt>
                <c:pt idx="15">
                  <c:v>30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0F-4452-83C4-9E79EABFA626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9.16'!$Y$63:$Y$79</c:f>
              <c:numCache>
                <c:formatCode>#,##0</c:formatCode>
                <c:ptCount val="17"/>
                <c:pt idx="0">
                  <c:v>51</c:v>
                </c:pt>
                <c:pt idx="1">
                  <c:v>430</c:v>
                </c:pt>
                <c:pt idx="2">
                  <c:v>735</c:v>
                </c:pt>
                <c:pt idx="3">
                  <c:v>1065</c:v>
                </c:pt>
                <c:pt idx="4">
                  <c:v>1527</c:v>
                </c:pt>
                <c:pt idx="5">
                  <c:v>1408</c:v>
                </c:pt>
                <c:pt idx="6">
                  <c:v>1250</c:v>
                </c:pt>
                <c:pt idx="7">
                  <c:v>1133</c:v>
                </c:pt>
                <c:pt idx="8">
                  <c:v>1159</c:v>
                </c:pt>
                <c:pt idx="9">
                  <c:v>932</c:v>
                </c:pt>
                <c:pt idx="10">
                  <c:v>875</c:v>
                </c:pt>
                <c:pt idx="11">
                  <c:v>439</c:v>
                </c:pt>
                <c:pt idx="12">
                  <c:v>217</c:v>
                </c:pt>
                <c:pt idx="13">
                  <c:v>99</c:v>
                </c:pt>
                <c:pt idx="14">
                  <c:v>42</c:v>
                </c:pt>
                <c:pt idx="15">
                  <c:v>25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0F-4452-83C4-9E79EABFA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9.16'!$Y$83:$Y$90</c:f>
              <c:numCache>
                <c:formatCode>#,##0</c:formatCode>
                <c:ptCount val="8"/>
                <c:pt idx="0">
                  <c:v>636</c:v>
                </c:pt>
                <c:pt idx="1">
                  <c:v>586</c:v>
                </c:pt>
                <c:pt idx="2">
                  <c:v>2097</c:v>
                </c:pt>
                <c:pt idx="3">
                  <c:v>211</c:v>
                </c:pt>
                <c:pt idx="4">
                  <c:v>156</c:v>
                </c:pt>
                <c:pt idx="5">
                  <c:v>241</c:v>
                </c:pt>
                <c:pt idx="6">
                  <c:v>2282</c:v>
                </c:pt>
                <c:pt idx="7">
                  <c:v>1218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C4-42A1-BD50-4A1A975BDEA6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9.16'!$Y$93:$Y$100</c:f>
              <c:numCache>
                <c:formatCode>#,##0</c:formatCode>
                <c:ptCount val="8"/>
                <c:pt idx="0">
                  <c:v>446</c:v>
                </c:pt>
                <c:pt idx="1">
                  <c:v>1008</c:v>
                </c:pt>
                <c:pt idx="2">
                  <c:v>293</c:v>
                </c:pt>
                <c:pt idx="3">
                  <c:v>858</c:v>
                </c:pt>
                <c:pt idx="4">
                  <c:v>1362</c:v>
                </c:pt>
                <c:pt idx="5">
                  <c:v>786</c:v>
                </c:pt>
                <c:pt idx="6">
                  <c:v>340</c:v>
                </c:pt>
                <c:pt idx="7">
                  <c:v>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C4-42A1-BD50-4A1A975BDE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9.16'!$U$8:$Y$8</c:f>
              <c:numCache>
                <c:formatCode>#,##0</c:formatCode>
                <c:ptCount val="5"/>
                <c:pt idx="1">
                  <c:v>48760.68</c:v>
                </c:pt>
                <c:pt idx="2">
                  <c:v>50346</c:v>
                </c:pt>
                <c:pt idx="3">
                  <c:v>48511.96</c:v>
                </c:pt>
                <c:pt idx="4">
                  <c:v>50260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1-486F-8353-8C3EF17A255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1-486F-8353-8C3EF17A25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9.16'!$V$4:$Z$4</c:f>
              <c:numCache>
                <c:formatCode>#,##0</c:formatCode>
                <c:ptCount val="5"/>
                <c:pt idx="0">
                  <c:v>21784</c:v>
                </c:pt>
                <c:pt idx="1">
                  <c:v>20343</c:v>
                </c:pt>
                <c:pt idx="2">
                  <c:v>22147</c:v>
                </c:pt>
                <c:pt idx="3">
                  <c:v>25550</c:v>
                </c:pt>
                <c:pt idx="4">
                  <c:v>24466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52-466C-8DA1-4BDBC5DB8FC2}"/>
            </c:ext>
          </c:extLst>
        </c:ser>
        <c:ser>
          <c:idx val="1"/>
          <c:order val="1"/>
          <c:tx>
            <c:strRef>
              <c:f>'Table 9.16'!$S$7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9.16'!$V$7:$Z$7</c:f>
              <c:numCache>
                <c:formatCode>#,##0</c:formatCode>
                <c:ptCount val="5"/>
                <c:pt idx="0">
                  <c:v>15112</c:v>
                </c:pt>
                <c:pt idx="1">
                  <c:v>14209</c:v>
                </c:pt>
                <c:pt idx="2">
                  <c:v>15122</c:v>
                </c:pt>
                <c:pt idx="3">
                  <c:v>17334</c:v>
                </c:pt>
                <c:pt idx="4">
                  <c:v>16478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52-466C-8DA1-4BDBC5DB8FC2}"/>
            </c:ext>
          </c:extLst>
        </c:ser>
        <c:ser>
          <c:idx val="2"/>
          <c:order val="2"/>
          <c:tx>
            <c:strRef>
              <c:f>'Table 9.16'!$S$11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9.16'!$V$11:$Z$11</c:f>
              <c:numCache>
                <c:formatCode>#,##0</c:formatCode>
                <c:ptCount val="5"/>
                <c:pt idx="0">
                  <c:v>19589</c:v>
                </c:pt>
                <c:pt idx="1">
                  <c:v>18373</c:v>
                </c:pt>
                <c:pt idx="2">
                  <c:v>19874</c:v>
                </c:pt>
                <c:pt idx="3">
                  <c:v>22321</c:v>
                </c:pt>
                <c:pt idx="4">
                  <c:v>21913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2-466C-8DA1-4BDBC5DB8FC2}"/>
            </c:ext>
          </c:extLst>
        </c:ser>
        <c:ser>
          <c:idx val="3"/>
          <c:order val="3"/>
          <c:tx>
            <c:strRef>
              <c:f>'Table 9.16'!$S$12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9.16'!$V$12:$Z$12</c:f>
              <c:numCache>
                <c:formatCode>#,##0</c:formatCode>
                <c:ptCount val="5"/>
                <c:pt idx="0">
                  <c:v>2195</c:v>
                </c:pt>
                <c:pt idx="1">
                  <c:v>1973</c:v>
                </c:pt>
                <c:pt idx="2">
                  <c:v>2273</c:v>
                </c:pt>
                <c:pt idx="3">
                  <c:v>3232</c:v>
                </c:pt>
                <c:pt idx="4">
                  <c:v>2553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52-466C-8DA1-4BDBC5DB8F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9.16'!$AB$15:$AB$33</c:f>
              <c:numCache>
                <c:formatCode>0.0%</c:formatCode>
                <c:ptCount val="19"/>
                <c:pt idx="0">
                  <c:v>8.4794246250664049E-2</c:v>
                </c:pt>
                <c:pt idx="1">
                  <c:v>0.10632994156348331</c:v>
                </c:pt>
                <c:pt idx="2">
                  <c:v>3.3999427894242165E-2</c:v>
                </c:pt>
                <c:pt idx="3">
                  <c:v>8.0912100036778234E-3</c:v>
                </c:pt>
                <c:pt idx="4">
                  <c:v>6.697723836377753E-2</c:v>
                </c:pt>
                <c:pt idx="5">
                  <c:v>3.440807486412488E-2</c:v>
                </c:pt>
                <c:pt idx="6">
                  <c:v>8.6387969433206646E-2</c:v>
                </c:pt>
                <c:pt idx="7">
                  <c:v>8.262841731028564E-2</c:v>
                </c:pt>
                <c:pt idx="8">
                  <c:v>3.0893710923133505E-2</c:v>
                </c:pt>
                <c:pt idx="9">
                  <c:v>2.697070001225941E-3</c:v>
                </c:pt>
                <c:pt idx="10">
                  <c:v>1.5937231825426015E-2</c:v>
                </c:pt>
                <c:pt idx="11">
                  <c:v>3.3754239712312534E-2</c:v>
                </c:pt>
                <c:pt idx="12">
                  <c:v>4.9323689264844102E-2</c:v>
                </c:pt>
                <c:pt idx="13">
                  <c:v>0.10530832413877651</c:v>
                </c:pt>
                <c:pt idx="14">
                  <c:v>3.9883944260553306E-2</c:v>
                </c:pt>
                <c:pt idx="15">
                  <c:v>6.3095092149891702E-2</c:v>
                </c:pt>
                <c:pt idx="16">
                  <c:v>5.2184218054023131E-2</c:v>
                </c:pt>
                <c:pt idx="17">
                  <c:v>4.3316578807568139E-3</c:v>
                </c:pt>
                <c:pt idx="18">
                  <c:v>4.4951166687099017E-2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25-4B9B-A306-9B381A89CA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25-4B9B-A306-9B381A89C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9.16'!$Z$44:$Z$60</c:f>
              <c:numCache>
                <c:formatCode>#,##0</c:formatCode>
                <c:ptCount val="17"/>
                <c:pt idx="0">
                  <c:v>37</c:v>
                </c:pt>
                <c:pt idx="1">
                  <c:v>415</c:v>
                </c:pt>
                <c:pt idx="2">
                  <c:v>862</c:v>
                </c:pt>
                <c:pt idx="3">
                  <c:v>1190</c:v>
                </c:pt>
                <c:pt idx="4">
                  <c:v>1862</c:v>
                </c:pt>
                <c:pt idx="5">
                  <c:v>1543</c:v>
                </c:pt>
                <c:pt idx="6">
                  <c:v>1569</c:v>
                </c:pt>
                <c:pt idx="7">
                  <c:v>1262</c:v>
                </c:pt>
                <c:pt idx="8">
                  <c:v>1323</c:v>
                </c:pt>
                <c:pt idx="9">
                  <c:v>1056</c:v>
                </c:pt>
                <c:pt idx="10">
                  <c:v>1010</c:v>
                </c:pt>
                <c:pt idx="11">
                  <c:v>694</c:v>
                </c:pt>
                <c:pt idx="12">
                  <c:v>300</c:v>
                </c:pt>
                <c:pt idx="13">
                  <c:v>128</c:v>
                </c:pt>
                <c:pt idx="14">
                  <c:v>58</c:v>
                </c:pt>
                <c:pt idx="15">
                  <c:v>16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5-46F3-82DB-2BBF20AABF86}"/>
            </c:ext>
          </c:extLst>
        </c:ser>
        <c:ser>
          <c:idx val="1"/>
          <c:order val="1"/>
          <c:tx>
            <c:strRef>
              <c:f>'Table 9.16'!$S$62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9.16'!$Z$63:$Z$79</c:f>
              <c:numCache>
                <c:formatCode>#,##0</c:formatCode>
                <c:ptCount val="17"/>
                <c:pt idx="0">
                  <c:v>34</c:v>
                </c:pt>
                <c:pt idx="1">
                  <c:v>462</c:v>
                </c:pt>
                <c:pt idx="2">
                  <c:v>773</c:v>
                </c:pt>
                <c:pt idx="3">
                  <c:v>1057</c:v>
                </c:pt>
                <c:pt idx="4">
                  <c:v>1464</c:v>
                </c:pt>
                <c:pt idx="5">
                  <c:v>1354</c:v>
                </c:pt>
                <c:pt idx="6">
                  <c:v>1292</c:v>
                </c:pt>
                <c:pt idx="7">
                  <c:v>1097</c:v>
                </c:pt>
                <c:pt idx="8">
                  <c:v>1102</c:v>
                </c:pt>
                <c:pt idx="9">
                  <c:v>897</c:v>
                </c:pt>
                <c:pt idx="10">
                  <c:v>833</c:v>
                </c:pt>
                <c:pt idx="11">
                  <c:v>442</c:v>
                </c:pt>
                <c:pt idx="12">
                  <c:v>208</c:v>
                </c:pt>
                <c:pt idx="13">
                  <c:v>69</c:v>
                </c:pt>
                <c:pt idx="14">
                  <c:v>30</c:v>
                </c:pt>
                <c:pt idx="15">
                  <c:v>12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5-46F3-82DB-2BBF20AA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9.16'!$Z$83:$Z$90</c:f>
              <c:numCache>
                <c:formatCode>#,##0</c:formatCode>
                <c:ptCount val="8"/>
                <c:pt idx="0">
                  <c:v>601</c:v>
                </c:pt>
                <c:pt idx="1">
                  <c:v>554</c:v>
                </c:pt>
                <c:pt idx="2">
                  <c:v>2080</c:v>
                </c:pt>
                <c:pt idx="3">
                  <c:v>198</c:v>
                </c:pt>
                <c:pt idx="4">
                  <c:v>164</c:v>
                </c:pt>
                <c:pt idx="5">
                  <c:v>234</c:v>
                </c:pt>
                <c:pt idx="6">
                  <c:v>2247</c:v>
                </c:pt>
                <c:pt idx="7">
                  <c:v>1185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B6-48AD-8FB8-210250F08163}"/>
            </c:ext>
          </c:extLst>
        </c:ser>
        <c:ser>
          <c:idx val="1"/>
          <c:order val="1"/>
          <c:tx>
            <c:strRef>
              <c:f>'Table 9.16'!$S$92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9.16'!$Z$93:$Z$100</c:f>
              <c:numCache>
                <c:formatCode>#,##0</c:formatCode>
                <c:ptCount val="8"/>
                <c:pt idx="0">
                  <c:v>455</c:v>
                </c:pt>
                <c:pt idx="1">
                  <c:v>980</c:v>
                </c:pt>
                <c:pt idx="2">
                  <c:v>288</c:v>
                </c:pt>
                <c:pt idx="3">
                  <c:v>919</c:v>
                </c:pt>
                <c:pt idx="4">
                  <c:v>1295</c:v>
                </c:pt>
                <c:pt idx="5">
                  <c:v>797</c:v>
                </c:pt>
                <c:pt idx="6">
                  <c:v>362</c:v>
                </c:pt>
                <c:pt idx="7">
                  <c:v>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B6-48AD-8FB8-210250F081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9.2'!$V$4:$Z$4</c:f>
              <c:numCache>
                <c:formatCode>#,##0</c:formatCode>
                <c:ptCount val="5"/>
                <c:pt idx="0">
                  <c:v>3532</c:v>
                </c:pt>
                <c:pt idx="1">
                  <c:v>3395</c:v>
                </c:pt>
                <c:pt idx="2">
                  <c:v>3680</c:v>
                </c:pt>
                <c:pt idx="3">
                  <c:v>4511</c:v>
                </c:pt>
                <c:pt idx="4">
                  <c:v>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E-4BBD-881D-1BF94A6F469E}"/>
            </c:ext>
          </c:extLst>
        </c:ser>
        <c:ser>
          <c:idx val="1"/>
          <c:order val="1"/>
          <c:tx>
            <c:strRef>
              <c:f>'Table 9.2'!$S$7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9.2'!$V$7:$Z$7</c:f>
              <c:numCache>
                <c:formatCode>#,##0</c:formatCode>
                <c:ptCount val="5"/>
                <c:pt idx="0">
                  <c:v>2305</c:v>
                </c:pt>
                <c:pt idx="1">
                  <c:v>2208</c:v>
                </c:pt>
                <c:pt idx="2">
                  <c:v>2308</c:v>
                </c:pt>
                <c:pt idx="3">
                  <c:v>2892</c:v>
                </c:pt>
                <c:pt idx="4">
                  <c:v>2436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E-4BBD-881D-1BF94A6F469E}"/>
            </c:ext>
          </c:extLst>
        </c:ser>
        <c:ser>
          <c:idx val="2"/>
          <c:order val="2"/>
          <c:tx>
            <c:strRef>
              <c:f>'Table 9.2'!$S$11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9.2'!$V$11:$Z$11</c:f>
              <c:numCache>
                <c:formatCode>#,##0</c:formatCode>
                <c:ptCount val="5"/>
                <c:pt idx="0">
                  <c:v>2929</c:v>
                </c:pt>
                <c:pt idx="1">
                  <c:v>2822</c:v>
                </c:pt>
                <c:pt idx="2">
                  <c:v>3100</c:v>
                </c:pt>
                <c:pt idx="3">
                  <c:v>3664</c:v>
                </c:pt>
                <c:pt idx="4">
                  <c:v>3069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E-4BBD-881D-1BF94A6F469E}"/>
            </c:ext>
          </c:extLst>
        </c:ser>
        <c:ser>
          <c:idx val="3"/>
          <c:order val="3"/>
          <c:tx>
            <c:strRef>
              <c:f>'Table 9.2'!$S$12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9.2'!$V$12:$Z$12</c:f>
              <c:numCache>
                <c:formatCode>#,##0</c:formatCode>
                <c:ptCount val="5"/>
                <c:pt idx="0">
                  <c:v>597</c:v>
                </c:pt>
                <c:pt idx="1">
                  <c:v>565</c:v>
                </c:pt>
                <c:pt idx="2">
                  <c:v>580</c:v>
                </c:pt>
                <c:pt idx="3">
                  <c:v>844</c:v>
                </c:pt>
                <c:pt idx="4">
                  <c:v>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E-4BBD-881D-1BF94A6F46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9.16'!$S$1</c:f>
              <c:strCache>
                <c:ptCount val="1"/>
                <c:pt idx="0">
                  <c:v>Central Highlands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9.16'!$V$8:$Z$8</c:f>
              <c:numCache>
                <c:formatCode>#,##0</c:formatCode>
                <c:ptCount val="5"/>
                <c:pt idx="0">
                  <c:v>48760.68</c:v>
                </c:pt>
                <c:pt idx="1">
                  <c:v>50346</c:v>
                </c:pt>
                <c:pt idx="2">
                  <c:v>48511.96</c:v>
                </c:pt>
                <c:pt idx="3">
                  <c:v>50260</c:v>
                </c:pt>
                <c:pt idx="4">
                  <c:v>51615.040000000001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7F-4CB7-95F4-6492DAB9B0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7F-4CB7-95F4-6492DAB9B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9.17'!$U$4:$Y$4</c:f>
              <c:numCache>
                <c:formatCode>#,##0</c:formatCode>
                <c:ptCount val="5"/>
                <c:pt idx="1">
                  <c:v>7400</c:v>
                </c:pt>
                <c:pt idx="2">
                  <c:v>6582</c:v>
                </c:pt>
                <c:pt idx="3">
                  <c:v>7324</c:v>
                </c:pt>
                <c:pt idx="4">
                  <c:v>8428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E6-4C71-AF40-BFF105CB78B0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9.17'!$U$7:$Y$7</c:f>
              <c:numCache>
                <c:formatCode>#,##0</c:formatCode>
                <c:ptCount val="5"/>
                <c:pt idx="1">
                  <c:v>5188</c:v>
                </c:pt>
                <c:pt idx="2">
                  <c:v>4794</c:v>
                </c:pt>
                <c:pt idx="3">
                  <c:v>5135</c:v>
                </c:pt>
                <c:pt idx="4">
                  <c:v>5926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E6-4C71-AF40-BFF105CB78B0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9.17'!$U$11:$Y$11</c:f>
              <c:numCache>
                <c:formatCode>#,##0</c:formatCode>
                <c:ptCount val="5"/>
                <c:pt idx="1">
                  <c:v>6305</c:v>
                </c:pt>
                <c:pt idx="2">
                  <c:v>5629</c:v>
                </c:pt>
                <c:pt idx="3">
                  <c:v>6305</c:v>
                </c:pt>
                <c:pt idx="4">
                  <c:v>7108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E6-4C71-AF40-BFF105CB78B0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9.17'!$U$12:$Y$12</c:f>
              <c:numCache>
                <c:formatCode>#,##0</c:formatCode>
                <c:ptCount val="5"/>
                <c:pt idx="1">
                  <c:v>1094</c:v>
                </c:pt>
                <c:pt idx="2">
                  <c:v>954</c:v>
                </c:pt>
                <c:pt idx="3">
                  <c:v>1019</c:v>
                </c:pt>
                <c:pt idx="4">
                  <c:v>1321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E6-4C71-AF40-BFF105CB7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8.2706766917293228E-2</c:v>
                </c:pt>
                <c:pt idx="1">
                  <c:v>8.3853702051739518E-2</c:v>
                </c:pt>
                <c:pt idx="2">
                  <c:v>3.9378106282655791E-2</c:v>
                </c:pt>
                <c:pt idx="3">
                  <c:v>3.5682426404995541E-3</c:v>
                </c:pt>
                <c:pt idx="4">
                  <c:v>6.397349305467058E-2</c:v>
                </c:pt>
                <c:pt idx="5">
                  <c:v>2.1791767554479417E-2</c:v>
                </c:pt>
                <c:pt idx="6">
                  <c:v>9.1627373518542124E-2</c:v>
                </c:pt>
                <c:pt idx="7">
                  <c:v>7.2256913470115966E-2</c:v>
                </c:pt>
                <c:pt idx="8">
                  <c:v>3.1349560341531794E-2</c:v>
                </c:pt>
                <c:pt idx="9">
                  <c:v>3.4408054033388557E-3</c:v>
                </c:pt>
                <c:pt idx="10">
                  <c:v>1.6057091882247992E-2</c:v>
                </c:pt>
                <c:pt idx="11">
                  <c:v>1.1724225818784248E-2</c:v>
                </c:pt>
                <c:pt idx="12">
                  <c:v>2.5869759143621766E-2</c:v>
                </c:pt>
                <c:pt idx="13">
                  <c:v>6.2444246208742192E-2</c:v>
                </c:pt>
                <c:pt idx="14">
                  <c:v>5.7346756722314263E-2</c:v>
                </c:pt>
                <c:pt idx="15">
                  <c:v>0.10539059513189754</c:v>
                </c:pt>
                <c:pt idx="16">
                  <c:v>0.11775200713648529</c:v>
                </c:pt>
                <c:pt idx="17">
                  <c:v>5.0974894864279346E-3</c:v>
                </c:pt>
                <c:pt idx="18">
                  <c:v>3.5809863642156235E-2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19-4524-8576-B79257BCD9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19-4524-8576-B79257BCD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9.17'!$Y$44:$Y$60</c:f>
              <c:numCache>
                <c:formatCode>#,##0</c:formatCode>
                <c:ptCount val="17"/>
                <c:pt idx="0">
                  <c:v>24</c:v>
                </c:pt>
                <c:pt idx="1">
                  <c:v>139</c:v>
                </c:pt>
                <c:pt idx="2">
                  <c:v>262</c:v>
                </c:pt>
                <c:pt idx="3">
                  <c:v>369</c:v>
                </c:pt>
                <c:pt idx="4">
                  <c:v>410</c:v>
                </c:pt>
                <c:pt idx="5">
                  <c:v>398</c:v>
                </c:pt>
                <c:pt idx="6">
                  <c:v>438</c:v>
                </c:pt>
                <c:pt idx="7">
                  <c:v>401</c:v>
                </c:pt>
                <c:pt idx="8">
                  <c:v>498</c:v>
                </c:pt>
                <c:pt idx="9">
                  <c:v>393</c:v>
                </c:pt>
                <c:pt idx="10">
                  <c:v>375</c:v>
                </c:pt>
                <c:pt idx="11">
                  <c:v>307</c:v>
                </c:pt>
                <c:pt idx="12">
                  <c:v>191</c:v>
                </c:pt>
                <c:pt idx="13">
                  <c:v>86</c:v>
                </c:pt>
                <c:pt idx="14">
                  <c:v>29</c:v>
                </c:pt>
                <c:pt idx="15">
                  <c:v>20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E2-4C36-8937-8DDD1AE42C7E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9.17'!$Y$63:$Y$79</c:f>
              <c:numCache>
                <c:formatCode>#,##0</c:formatCode>
                <c:ptCount val="17"/>
                <c:pt idx="0">
                  <c:v>12</c:v>
                </c:pt>
                <c:pt idx="1">
                  <c:v>144</c:v>
                </c:pt>
                <c:pt idx="2">
                  <c:v>287</c:v>
                </c:pt>
                <c:pt idx="3">
                  <c:v>374</c:v>
                </c:pt>
                <c:pt idx="4">
                  <c:v>364</c:v>
                </c:pt>
                <c:pt idx="5">
                  <c:v>328</c:v>
                </c:pt>
                <c:pt idx="6">
                  <c:v>414</c:v>
                </c:pt>
                <c:pt idx="7">
                  <c:v>405</c:v>
                </c:pt>
                <c:pt idx="8">
                  <c:v>510</c:v>
                </c:pt>
                <c:pt idx="9">
                  <c:v>352</c:v>
                </c:pt>
                <c:pt idx="10">
                  <c:v>403</c:v>
                </c:pt>
                <c:pt idx="11">
                  <c:v>262</c:v>
                </c:pt>
                <c:pt idx="12">
                  <c:v>127</c:v>
                </c:pt>
                <c:pt idx="13">
                  <c:v>51</c:v>
                </c:pt>
                <c:pt idx="14">
                  <c:v>30</c:v>
                </c:pt>
                <c:pt idx="15">
                  <c:v>17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E2-4C36-8937-8DDD1AE42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9.17'!$Y$83:$Y$90</c:f>
              <c:numCache>
                <c:formatCode>#,##0</c:formatCode>
                <c:ptCount val="8"/>
                <c:pt idx="0">
                  <c:v>215</c:v>
                </c:pt>
                <c:pt idx="1">
                  <c:v>237</c:v>
                </c:pt>
                <c:pt idx="2">
                  <c:v>547</c:v>
                </c:pt>
                <c:pt idx="3">
                  <c:v>129</c:v>
                </c:pt>
                <c:pt idx="4">
                  <c:v>41</c:v>
                </c:pt>
                <c:pt idx="5">
                  <c:v>89</c:v>
                </c:pt>
                <c:pt idx="6">
                  <c:v>555</c:v>
                </c:pt>
                <c:pt idx="7">
                  <c:v>493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A-437E-A848-D0E6DD655048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9.17'!$Y$93:$Y$100</c:f>
              <c:numCache>
                <c:formatCode>#,##0</c:formatCode>
                <c:ptCount val="8"/>
                <c:pt idx="0">
                  <c:v>180</c:v>
                </c:pt>
                <c:pt idx="1">
                  <c:v>460</c:v>
                </c:pt>
                <c:pt idx="2">
                  <c:v>100</c:v>
                </c:pt>
                <c:pt idx="3">
                  <c:v>448</c:v>
                </c:pt>
                <c:pt idx="4">
                  <c:v>417</c:v>
                </c:pt>
                <c:pt idx="5">
                  <c:v>258</c:v>
                </c:pt>
                <c:pt idx="6">
                  <c:v>57</c:v>
                </c:pt>
                <c:pt idx="7">
                  <c:v>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7A-437E-A848-D0E6DD6550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9.17'!$U$8:$Y$8</c:f>
              <c:numCache>
                <c:formatCode>#,##0</c:formatCode>
                <c:ptCount val="5"/>
                <c:pt idx="1">
                  <c:v>42679</c:v>
                </c:pt>
                <c:pt idx="2">
                  <c:v>42367.62</c:v>
                </c:pt>
                <c:pt idx="3">
                  <c:v>43025</c:v>
                </c:pt>
                <c:pt idx="4">
                  <c:v>44273.75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37-4860-B35D-D4EB0C208EF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37-4860-B35D-D4EB0C208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9.17'!$V$4:$Z$4</c:f>
              <c:numCache>
                <c:formatCode>#,##0</c:formatCode>
                <c:ptCount val="5"/>
                <c:pt idx="0">
                  <c:v>7400</c:v>
                </c:pt>
                <c:pt idx="1">
                  <c:v>6582</c:v>
                </c:pt>
                <c:pt idx="2">
                  <c:v>7324</c:v>
                </c:pt>
                <c:pt idx="3">
                  <c:v>8428</c:v>
                </c:pt>
                <c:pt idx="4">
                  <c:v>7846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1B-48ED-B9D1-F5F90BEB268C}"/>
            </c:ext>
          </c:extLst>
        </c:ser>
        <c:ser>
          <c:idx val="1"/>
          <c:order val="1"/>
          <c:tx>
            <c:strRef>
              <c:f>'Table 9.17'!$S$7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9.17'!$V$7:$Z$7</c:f>
              <c:numCache>
                <c:formatCode>#,##0</c:formatCode>
                <c:ptCount val="5"/>
                <c:pt idx="0">
                  <c:v>5188</c:v>
                </c:pt>
                <c:pt idx="1">
                  <c:v>4794</c:v>
                </c:pt>
                <c:pt idx="2">
                  <c:v>5135</c:v>
                </c:pt>
                <c:pt idx="3">
                  <c:v>5926</c:v>
                </c:pt>
                <c:pt idx="4">
                  <c:v>5481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1B-48ED-B9D1-F5F90BEB268C}"/>
            </c:ext>
          </c:extLst>
        </c:ser>
        <c:ser>
          <c:idx val="2"/>
          <c:order val="2"/>
          <c:tx>
            <c:strRef>
              <c:f>'Table 9.17'!$S$11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9.17'!$V$11:$Z$11</c:f>
              <c:numCache>
                <c:formatCode>#,##0</c:formatCode>
                <c:ptCount val="5"/>
                <c:pt idx="0">
                  <c:v>6305</c:v>
                </c:pt>
                <c:pt idx="1">
                  <c:v>5629</c:v>
                </c:pt>
                <c:pt idx="2">
                  <c:v>6305</c:v>
                </c:pt>
                <c:pt idx="3">
                  <c:v>7108</c:v>
                </c:pt>
                <c:pt idx="4">
                  <c:v>6767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1B-48ED-B9D1-F5F90BEB268C}"/>
            </c:ext>
          </c:extLst>
        </c:ser>
        <c:ser>
          <c:idx val="3"/>
          <c:order val="3"/>
          <c:tx>
            <c:strRef>
              <c:f>'Table 9.17'!$S$12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9.17'!$V$12:$Z$12</c:f>
              <c:numCache>
                <c:formatCode>#,##0</c:formatCode>
                <c:ptCount val="5"/>
                <c:pt idx="0">
                  <c:v>1094</c:v>
                </c:pt>
                <c:pt idx="1">
                  <c:v>954</c:v>
                </c:pt>
                <c:pt idx="2">
                  <c:v>1019</c:v>
                </c:pt>
                <c:pt idx="3">
                  <c:v>1321</c:v>
                </c:pt>
                <c:pt idx="4">
                  <c:v>1081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1B-48ED-B9D1-F5F90BEB26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9.17'!$AB$15:$AB$33</c:f>
              <c:numCache>
                <c:formatCode>0.0%</c:formatCode>
                <c:ptCount val="19"/>
                <c:pt idx="0">
                  <c:v>8.2706766917293228E-2</c:v>
                </c:pt>
                <c:pt idx="1">
                  <c:v>8.3853702051739518E-2</c:v>
                </c:pt>
                <c:pt idx="2">
                  <c:v>3.9378106282655791E-2</c:v>
                </c:pt>
                <c:pt idx="3">
                  <c:v>3.5682426404995541E-3</c:v>
                </c:pt>
                <c:pt idx="4">
                  <c:v>6.397349305467058E-2</c:v>
                </c:pt>
                <c:pt idx="5">
                  <c:v>2.1791767554479417E-2</c:v>
                </c:pt>
                <c:pt idx="6">
                  <c:v>9.1627373518542124E-2</c:v>
                </c:pt>
                <c:pt idx="7">
                  <c:v>7.2256913470115966E-2</c:v>
                </c:pt>
                <c:pt idx="8">
                  <c:v>3.1349560341531794E-2</c:v>
                </c:pt>
                <c:pt idx="9">
                  <c:v>3.4408054033388557E-3</c:v>
                </c:pt>
                <c:pt idx="10">
                  <c:v>1.6057091882247992E-2</c:v>
                </c:pt>
                <c:pt idx="11">
                  <c:v>1.1724225818784248E-2</c:v>
                </c:pt>
                <c:pt idx="12">
                  <c:v>2.5869759143621766E-2</c:v>
                </c:pt>
                <c:pt idx="13">
                  <c:v>6.2444246208742192E-2</c:v>
                </c:pt>
                <c:pt idx="14">
                  <c:v>5.7346756722314263E-2</c:v>
                </c:pt>
                <c:pt idx="15">
                  <c:v>0.10539059513189754</c:v>
                </c:pt>
                <c:pt idx="16">
                  <c:v>0.11775200713648529</c:v>
                </c:pt>
                <c:pt idx="17">
                  <c:v>5.0974894864279346E-3</c:v>
                </c:pt>
                <c:pt idx="18">
                  <c:v>3.5809863642156235E-2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11-4DEE-8F9A-0B0FEAECBD9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11-4DEE-8F9A-0B0FEAECBD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9.17'!$Z$44:$Z$60</c:f>
              <c:numCache>
                <c:formatCode>#,##0</c:formatCode>
                <c:ptCount val="17"/>
                <c:pt idx="0">
                  <c:v>13</c:v>
                </c:pt>
                <c:pt idx="1">
                  <c:v>158</c:v>
                </c:pt>
                <c:pt idx="2">
                  <c:v>250</c:v>
                </c:pt>
                <c:pt idx="3">
                  <c:v>293</c:v>
                </c:pt>
                <c:pt idx="4">
                  <c:v>431</c:v>
                </c:pt>
                <c:pt idx="5">
                  <c:v>360</c:v>
                </c:pt>
                <c:pt idx="6">
                  <c:v>387</c:v>
                </c:pt>
                <c:pt idx="7">
                  <c:v>353</c:v>
                </c:pt>
                <c:pt idx="8">
                  <c:v>448</c:v>
                </c:pt>
                <c:pt idx="9">
                  <c:v>396</c:v>
                </c:pt>
                <c:pt idx="10">
                  <c:v>346</c:v>
                </c:pt>
                <c:pt idx="11">
                  <c:v>301</c:v>
                </c:pt>
                <c:pt idx="12">
                  <c:v>166</c:v>
                </c:pt>
                <c:pt idx="13">
                  <c:v>89</c:v>
                </c:pt>
                <c:pt idx="14">
                  <c:v>19</c:v>
                </c:pt>
                <c:pt idx="15">
                  <c:v>17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53-45C6-AB3D-FE27EE1F7D93}"/>
            </c:ext>
          </c:extLst>
        </c:ser>
        <c:ser>
          <c:idx val="1"/>
          <c:order val="1"/>
          <c:tx>
            <c:strRef>
              <c:f>'Table 9.17'!$S$62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9.17'!$Z$63:$Z$79</c:f>
              <c:numCache>
                <c:formatCode>#,##0</c:formatCode>
                <c:ptCount val="17"/>
                <c:pt idx="0">
                  <c:v>20</c:v>
                </c:pt>
                <c:pt idx="1">
                  <c:v>132</c:v>
                </c:pt>
                <c:pt idx="2">
                  <c:v>271</c:v>
                </c:pt>
                <c:pt idx="3">
                  <c:v>285</c:v>
                </c:pt>
                <c:pt idx="4">
                  <c:v>376</c:v>
                </c:pt>
                <c:pt idx="5">
                  <c:v>317</c:v>
                </c:pt>
                <c:pt idx="6">
                  <c:v>352</c:v>
                </c:pt>
                <c:pt idx="7">
                  <c:v>400</c:v>
                </c:pt>
                <c:pt idx="8">
                  <c:v>460</c:v>
                </c:pt>
                <c:pt idx="9">
                  <c:v>355</c:v>
                </c:pt>
                <c:pt idx="10">
                  <c:v>375</c:v>
                </c:pt>
                <c:pt idx="11">
                  <c:v>249</c:v>
                </c:pt>
                <c:pt idx="12">
                  <c:v>143</c:v>
                </c:pt>
                <c:pt idx="13">
                  <c:v>47</c:v>
                </c:pt>
                <c:pt idx="14">
                  <c:v>13</c:v>
                </c:pt>
                <c:pt idx="15">
                  <c:v>10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53-45C6-AB3D-FE27EE1F7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9.17'!$Z$83:$Z$90</c:f>
              <c:numCache>
                <c:formatCode>#,##0</c:formatCode>
                <c:ptCount val="8"/>
                <c:pt idx="0">
                  <c:v>194</c:v>
                </c:pt>
                <c:pt idx="1">
                  <c:v>216</c:v>
                </c:pt>
                <c:pt idx="2">
                  <c:v>543</c:v>
                </c:pt>
                <c:pt idx="3">
                  <c:v>125</c:v>
                </c:pt>
                <c:pt idx="4">
                  <c:v>34</c:v>
                </c:pt>
                <c:pt idx="5">
                  <c:v>90</c:v>
                </c:pt>
                <c:pt idx="6">
                  <c:v>554</c:v>
                </c:pt>
                <c:pt idx="7">
                  <c:v>446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C0-4AEE-BB5D-5BB57D4EFA02}"/>
            </c:ext>
          </c:extLst>
        </c:ser>
        <c:ser>
          <c:idx val="1"/>
          <c:order val="1"/>
          <c:tx>
            <c:strRef>
              <c:f>'Table 9.17'!$S$92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9.17'!$Z$93:$Z$100</c:f>
              <c:numCache>
                <c:formatCode>#,##0</c:formatCode>
                <c:ptCount val="8"/>
                <c:pt idx="0">
                  <c:v>166</c:v>
                </c:pt>
                <c:pt idx="1">
                  <c:v>456</c:v>
                </c:pt>
                <c:pt idx="2">
                  <c:v>87</c:v>
                </c:pt>
                <c:pt idx="3">
                  <c:v>442</c:v>
                </c:pt>
                <c:pt idx="4">
                  <c:v>394</c:v>
                </c:pt>
                <c:pt idx="5">
                  <c:v>258</c:v>
                </c:pt>
                <c:pt idx="6">
                  <c:v>68</c:v>
                </c:pt>
                <c:pt idx="7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C0-4AEE-BB5D-5BB57D4EF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9.2'!$AB$15:$AB$33</c:f>
              <c:numCache>
                <c:formatCode>0.0%</c:formatCode>
                <c:ptCount val="19"/>
                <c:pt idx="0">
                  <c:v>0.27260422306442883</c:v>
                </c:pt>
                <c:pt idx="1">
                  <c:v>4.0606388738494859E-3</c:v>
                </c:pt>
                <c:pt idx="2">
                  <c:v>1.9220357336220899E-2</c:v>
                </c:pt>
                <c:pt idx="3">
                  <c:v>8.3919870059556041E-3</c:v>
                </c:pt>
                <c:pt idx="4">
                  <c:v>5.332972387655658E-2</c:v>
                </c:pt>
                <c:pt idx="5">
                  <c:v>3.8170005414185165E-2</c:v>
                </c:pt>
                <c:pt idx="6">
                  <c:v>6.172171088251218E-2</c:v>
                </c:pt>
                <c:pt idx="7">
                  <c:v>4.9269085002707096E-2</c:v>
                </c:pt>
                <c:pt idx="8">
                  <c:v>2.5717379534380077E-2</c:v>
                </c:pt>
                <c:pt idx="9">
                  <c:v>1.8949648077964266E-3</c:v>
                </c:pt>
                <c:pt idx="10">
                  <c:v>1.9761775852734163E-2</c:v>
                </c:pt>
                <c:pt idx="11">
                  <c:v>1.4076881429344884E-2</c:v>
                </c:pt>
                <c:pt idx="12">
                  <c:v>2.3280996210070383E-2</c:v>
                </c:pt>
                <c:pt idx="13">
                  <c:v>4.710341093665403E-2</c:v>
                </c:pt>
                <c:pt idx="14">
                  <c:v>5.6307525717379535E-2</c:v>
                </c:pt>
                <c:pt idx="15">
                  <c:v>8.8251218191662151E-2</c:v>
                </c:pt>
                <c:pt idx="16">
                  <c:v>8.4190579317812667E-2</c:v>
                </c:pt>
                <c:pt idx="17">
                  <c:v>4.3313481321061182E-3</c:v>
                </c:pt>
                <c:pt idx="18">
                  <c:v>3.3297238765565784E-2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A5-4D58-ABE6-455E6B81D4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A5-4D58-ABE6-455E6B81D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9.17'!$S$1</c:f>
              <c:strCache>
                <c:ptCount val="1"/>
                <c:pt idx="0">
                  <c:v>Charters Towers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9.17'!$V$8:$Z$8</c:f>
              <c:numCache>
                <c:formatCode>#,##0</c:formatCode>
                <c:ptCount val="5"/>
                <c:pt idx="0">
                  <c:v>42679</c:v>
                </c:pt>
                <c:pt idx="1">
                  <c:v>42367.62</c:v>
                </c:pt>
                <c:pt idx="2">
                  <c:v>43025</c:v>
                </c:pt>
                <c:pt idx="3">
                  <c:v>44273.75</c:v>
                </c:pt>
                <c:pt idx="4">
                  <c:v>47062.09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1D-4155-AB57-FEE0D0EF7E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1D-4155-AB57-FEE0D0EF7E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9.18'!$U$4:$Y$4</c:f>
              <c:numCache>
                <c:formatCode>#,##0</c:formatCode>
                <c:ptCount val="5"/>
                <c:pt idx="1">
                  <c:v>336</c:v>
                </c:pt>
                <c:pt idx="2">
                  <c:v>298</c:v>
                </c:pt>
                <c:pt idx="3">
                  <c:v>350</c:v>
                </c:pt>
                <c:pt idx="4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5-4D01-B56C-F5EFDC80A989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9.18'!$U$7:$Y$7</c:f>
              <c:numCache>
                <c:formatCode>#,##0</c:formatCode>
                <c:ptCount val="5"/>
                <c:pt idx="1">
                  <c:v>253</c:v>
                </c:pt>
                <c:pt idx="2">
                  <c:v>250</c:v>
                </c:pt>
                <c:pt idx="3">
                  <c:v>268</c:v>
                </c:pt>
                <c:pt idx="4">
                  <c:v>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35-4D01-B56C-F5EFDC80A989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9.18'!$U$11:$Y$11</c:f>
              <c:numCache>
                <c:formatCode>#,##0</c:formatCode>
                <c:ptCount val="5"/>
                <c:pt idx="1">
                  <c:v>338</c:v>
                </c:pt>
                <c:pt idx="2">
                  <c:v>294</c:v>
                </c:pt>
                <c:pt idx="3">
                  <c:v>348</c:v>
                </c:pt>
                <c:pt idx="4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5-4D01-B56C-F5EFDC80A989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9.18'!$U$12:$Y$12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35-4D01-B56C-F5EFDC80A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1.4742014742014743E-2</c:v>
                </c:pt>
                <c:pt idx="1">
                  <c:v>0</c:v>
                </c:pt>
                <c:pt idx="2">
                  <c:v>4.9140049140049137E-2</c:v>
                </c:pt>
                <c:pt idx="3">
                  <c:v>0</c:v>
                </c:pt>
                <c:pt idx="4">
                  <c:v>4.9140049140049137E-2</c:v>
                </c:pt>
                <c:pt idx="5">
                  <c:v>0</c:v>
                </c:pt>
                <c:pt idx="6">
                  <c:v>0</c:v>
                </c:pt>
                <c:pt idx="7">
                  <c:v>1.4742014742014743E-2</c:v>
                </c:pt>
                <c:pt idx="8">
                  <c:v>0</c:v>
                </c:pt>
                <c:pt idx="9">
                  <c:v>0</c:v>
                </c:pt>
                <c:pt idx="10">
                  <c:v>9.8280098280098278E-3</c:v>
                </c:pt>
                <c:pt idx="11">
                  <c:v>1.4742014742014743E-2</c:v>
                </c:pt>
                <c:pt idx="12">
                  <c:v>9.3366093366093361E-2</c:v>
                </c:pt>
                <c:pt idx="13">
                  <c:v>0.1941031941031941</c:v>
                </c:pt>
                <c:pt idx="14">
                  <c:v>0.24815724815724816</c:v>
                </c:pt>
                <c:pt idx="15">
                  <c:v>0.11056511056511056</c:v>
                </c:pt>
                <c:pt idx="16">
                  <c:v>0.18427518427518427</c:v>
                </c:pt>
                <c:pt idx="17">
                  <c:v>0</c:v>
                </c:pt>
                <c:pt idx="18">
                  <c:v>1.4742014742014743E-2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E2-4131-AE8D-CF28869022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E2-4131-AE8D-CF2886902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18</c:v>
                </c:pt>
                <c:pt idx="4">
                  <c:v>31</c:v>
                </c:pt>
                <c:pt idx="5">
                  <c:v>18</c:v>
                </c:pt>
                <c:pt idx="6">
                  <c:v>37</c:v>
                </c:pt>
                <c:pt idx="7">
                  <c:v>26</c:v>
                </c:pt>
                <c:pt idx="8">
                  <c:v>25</c:v>
                </c:pt>
                <c:pt idx="9">
                  <c:v>16</c:v>
                </c:pt>
                <c:pt idx="10">
                  <c:v>16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49-4E2A-93AF-FC320CA2E7B3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11</c:v>
                </c:pt>
                <c:pt idx="3">
                  <c:v>18</c:v>
                </c:pt>
                <c:pt idx="4">
                  <c:v>23</c:v>
                </c:pt>
                <c:pt idx="5">
                  <c:v>14</c:v>
                </c:pt>
                <c:pt idx="6">
                  <c:v>18</c:v>
                </c:pt>
                <c:pt idx="7">
                  <c:v>23</c:v>
                </c:pt>
                <c:pt idx="8">
                  <c:v>17</c:v>
                </c:pt>
                <c:pt idx="9">
                  <c:v>15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49-4E2A-93AF-FC320CA2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9.18'!$Y$83:$Y$90</c:f>
              <c:numCache>
                <c:formatCode>#,##0</c:formatCode>
                <c:ptCount val="8"/>
                <c:pt idx="0">
                  <c:v>4</c:v>
                </c:pt>
                <c:pt idx="1">
                  <c:v>15</c:v>
                </c:pt>
                <c:pt idx="2">
                  <c:v>20</c:v>
                </c:pt>
                <c:pt idx="3">
                  <c:v>24</c:v>
                </c:pt>
                <c:pt idx="4">
                  <c:v>6</c:v>
                </c:pt>
                <c:pt idx="5">
                  <c:v>0</c:v>
                </c:pt>
                <c:pt idx="6">
                  <c:v>5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3B-4526-9C36-E7C67A9A6BE1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9.18'!$Y$93:$Y$100</c:f>
              <c:numCache>
                <c:formatCode>#,##0</c:formatCode>
                <c:ptCount val="8"/>
                <c:pt idx="0">
                  <c:v>6</c:v>
                </c:pt>
                <c:pt idx="1">
                  <c:v>12</c:v>
                </c:pt>
                <c:pt idx="2">
                  <c:v>0</c:v>
                </c:pt>
                <c:pt idx="3">
                  <c:v>36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3B-4526-9C36-E7C67A9A6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9.18'!$U$8:$Y$8</c:f>
              <c:numCache>
                <c:formatCode>#,##0</c:formatCode>
                <c:ptCount val="5"/>
                <c:pt idx="1">
                  <c:v>28301.73</c:v>
                </c:pt>
                <c:pt idx="2">
                  <c:v>24108</c:v>
                </c:pt>
                <c:pt idx="3">
                  <c:v>21192.98</c:v>
                </c:pt>
                <c:pt idx="4">
                  <c:v>24180.62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E2-4771-97C5-28547ABC48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2-4771-97C5-28547ABC4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9.18'!$V$4:$Z$4</c:f>
              <c:numCache>
                <c:formatCode>#,##0</c:formatCode>
                <c:ptCount val="5"/>
                <c:pt idx="0">
                  <c:v>336</c:v>
                </c:pt>
                <c:pt idx="1">
                  <c:v>298</c:v>
                </c:pt>
                <c:pt idx="2">
                  <c:v>350</c:v>
                </c:pt>
                <c:pt idx="3">
                  <c:v>402</c:v>
                </c:pt>
                <c:pt idx="4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5-4D39-9463-CD231ED10109}"/>
            </c:ext>
          </c:extLst>
        </c:ser>
        <c:ser>
          <c:idx val="1"/>
          <c:order val="1"/>
          <c:tx>
            <c:strRef>
              <c:f>'Table 9.18'!$S$7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9.18'!$V$7:$Z$7</c:f>
              <c:numCache>
                <c:formatCode>#,##0</c:formatCode>
                <c:ptCount val="5"/>
                <c:pt idx="0">
                  <c:v>253</c:v>
                </c:pt>
                <c:pt idx="1">
                  <c:v>250</c:v>
                </c:pt>
                <c:pt idx="2">
                  <c:v>268</c:v>
                </c:pt>
                <c:pt idx="3">
                  <c:v>296</c:v>
                </c:pt>
                <c:pt idx="4">
                  <c:v>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5-4D39-9463-CD231ED10109}"/>
            </c:ext>
          </c:extLst>
        </c:ser>
        <c:ser>
          <c:idx val="2"/>
          <c:order val="2"/>
          <c:tx>
            <c:strRef>
              <c:f>'Table 9.18'!$S$11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9.18'!$V$11:$Z$11</c:f>
              <c:numCache>
                <c:formatCode>#,##0</c:formatCode>
                <c:ptCount val="5"/>
                <c:pt idx="0">
                  <c:v>338</c:v>
                </c:pt>
                <c:pt idx="1">
                  <c:v>294</c:v>
                </c:pt>
                <c:pt idx="2">
                  <c:v>348</c:v>
                </c:pt>
                <c:pt idx="3">
                  <c:v>402</c:v>
                </c:pt>
                <c:pt idx="4">
                  <c:v>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25-4D39-9463-CD231ED10109}"/>
            </c:ext>
          </c:extLst>
        </c:ser>
        <c:ser>
          <c:idx val="3"/>
          <c:order val="3"/>
          <c:tx>
            <c:strRef>
              <c:f>'Table 9.18'!$S$12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9.18'!$V$12:$Z$12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25-4D39-9463-CD231ED101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9.18'!$AB$15:$AB$33</c:f>
              <c:numCache>
                <c:formatCode>0.0%</c:formatCode>
                <c:ptCount val="19"/>
                <c:pt idx="0">
                  <c:v>1.4742014742014743E-2</c:v>
                </c:pt>
                <c:pt idx="1">
                  <c:v>0</c:v>
                </c:pt>
                <c:pt idx="2">
                  <c:v>4.9140049140049137E-2</c:v>
                </c:pt>
                <c:pt idx="3">
                  <c:v>0</c:v>
                </c:pt>
                <c:pt idx="4">
                  <c:v>4.9140049140049137E-2</c:v>
                </c:pt>
                <c:pt idx="5">
                  <c:v>0</c:v>
                </c:pt>
                <c:pt idx="6">
                  <c:v>0</c:v>
                </c:pt>
                <c:pt idx="7">
                  <c:v>1.4742014742014743E-2</c:v>
                </c:pt>
                <c:pt idx="8">
                  <c:v>0</c:v>
                </c:pt>
                <c:pt idx="9">
                  <c:v>0</c:v>
                </c:pt>
                <c:pt idx="10">
                  <c:v>9.8280098280098278E-3</c:v>
                </c:pt>
                <c:pt idx="11">
                  <c:v>1.4742014742014743E-2</c:v>
                </c:pt>
                <c:pt idx="12">
                  <c:v>9.3366093366093361E-2</c:v>
                </c:pt>
                <c:pt idx="13">
                  <c:v>0.1941031941031941</c:v>
                </c:pt>
                <c:pt idx="14">
                  <c:v>0.24815724815724816</c:v>
                </c:pt>
                <c:pt idx="15">
                  <c:v>0.11056511056511056</c:v>
                </c:pt>
                <c:pt idx="16">
                  <c:v>0.18427518427518427</c:v>
                </c:pt>
                <c:pt idx="17">
                  <c:v>0</c:v>
                </c:pt>
                <c:pt idx="18">
                  <c:v>1.4742014742014743E-2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53-4826-8DBF-061242A222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53-4826-8DBF-061242A22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9.18'!$Z$44:$Z$60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14</c:v>
                </c:pt>
                <c:pt idx="3">
                  <c:v>19</c:v>
                </c:pt>
                <c:pt idx="4">
                  <c:v>20</c:v>
                </c:pt>
                <c:pt idx="5">
                  <c:v>30</c:v>
                </c:pt>
                <c:pt idx="6">
                  <c:v>30</c:v>
                </c:pt>
                <c:pt idx="7">
                  <c:v>20</c:v>
                </c:pt>
                <c:pt idx="8">
                  <c:v>31</c:v>
                </c:pt>
                <c:pt idx="9">
                  <c:v>14</c:v>
                </c:pt>
                <c:pt idx="10">
                  <c:v>22</c:v>
                </c:pt>
                <c:pt idx="11">
                  <c:v>11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50-4FF2-9588-35F4592EB604}"/>
            </c:ext>
          </c:extLst>
        </c:ser>
        <c:ser>
          <c:idx val="1"/>
          <c:order val="1"/>
          <c:tx>
            <c:strRef>
              <c:f>'Table 9.18'!$S$62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9.18'!$Z$63:$Z$79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15</c:v>
                </c:pt>
                <c:pt idx="3">
                  <c:v>33</c:v>
                </c:pt>
                <c:pt idx="4">
                  <c:v>33</c:v>
                </c:pt>
                <c:pt idx="5">
                  <c:v>20</c:v>
                </c:pt>
                <c:pt idx="6">
                  <c:v>16</c:v>
                </c:pt>
                <c:pt idx="7">
                  <c:v>26</c:v>
                </c:pt>
                <c:pt idx="8">
                  <c:v>23</c:v>
                </c:pt>
                <c:pt idx="9">
                  <c:v>13</c:v>
                </c:pt>
                <c:pt idx="10">
                  <c:v>9</c:v>
                </c:pt>
                <c:pt idx="11">
                  <c:v>5</c:v>
                </c:pt>
                <c:pt idx="12">
                  <c:v>7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50-4FF2-9588-35F4592EB6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9.18'!$Z$83:$Z$90</c:f>
              <c:numCache>
                <c:formatCode>#,##0</c:formatCode>
                <c:ptCount val="8"/>
                <c:pt idx="0">
                  <c:v>6</c:v>
                </c:pt>
                <c:pt idx="1">
                  <c:v>10</c:v>
                </c:pt>
                <c:pt idx="2">
                  <c:v>22</c:v>
                </c:pt>
                <c:pt idx="3">
                  <c:v>28</c:v>
                </c:pt>
                <c:pt idx="4">
                  <c:v>7</c:v>
                </c:pt>
                <c:pt idx="5">
                  <c:v>0</c:v>
                </c:pt>
                <c:pt idx="6">
                  <c:v>3</c:v>
                </c:pt>
                <c:pt idx="7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F1-45A3-B852-92D5FC732D6B}"/>
            </c:ext>
          </c:extLst>
        </c:ser>
        <c:ser>
          <c:idx val="1"/>
          <c:order val="1"/>
          <c:tx>
            <c:strRef>
              <c:f>'Table 9.18'!$S$92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9.18'!$Z$93:$Z$100</c:f>
              <c:numCache>
                <c:formatCode>#,##0</c:formatCode>
                <c:ptCount val="8"/>
                <c:pt idx="0">
                  <c:v>8</c:v>
                </c:pt>
                <c:pt idx="1">
                  <c:v>15</c:v>
                </c:pt>
                <c:pt idx="2">
                  <c:v>9</c:v>
                </c:pt>
                <c:pt idx="3">
                  <c:v>48</c:v>
                </c:pt>
                <c:pt idx="4">
                  <c:v>23</c:v>
                </c:pt>
                <c:pt idx="5">
                  <c:v>0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F1-45A3-B852-92D5FC732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9.2'!$Z$44:$Z$60</c:f>
              <c:numCache>
                <c:formatCode>#,##0</c:formatCode>
                <c:ptCount val="17"/>
                <c:pt idx="0">
                  <c:v>13</c:v>
                </c:pt>
                <c:pt idx="1">
                  <c:v>65</c:v>
                </c:pt>
                <c:pt idx="2">
                  <c:v>121</c:v>
                </c:pt>
                <c:pt idx="3">
                  <c:v>192</c:v>
                </c:pt>
                <c:pt idx="4">
                  <c:v>259</c:v>
                </c:pt>
                <c:pt idx="5">
                  <c:v>227</c:v>
                </c:pt>
                <c:pt idx="6">
                  <c:v>131</c:v>
                </c:pt>
                <c:pt idx="7">
                  <c:v>145</c:v>
                </c:pt>
                <c:pt idx="8">
                  <c:v>179</c:v>
                </c:pt>
                <c:pt idx="9">
                  <c:v>170</c:v>
                </c:pt>
                <c:pt idx="10">
                  <c:v>150</c:v>
                </c:pt>
                <c:pt idx="11">
                  <c:v>132</c:v>
                </c:pt>
                <c:pt idx="12">
                  <c:v>80</c:v>
                </c:pt>
                <c:pt idx="13">
                  <c:v>44</c:v>
                </c:pt>
                <c:pt idx="14">
                  <c:v>14</c:v>
                </c:pt>
                <c:pt idx="15">
                  <c:v>8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5-4D6A-98C0-025AF980677D}"/>
            </c:ext>
          </c:extLst>
        </c:ser>
        <c:ser>
          <c:idx val="1"/>
          <c:order val="1"/>
          <c:tx>
            <c:strRef>
              <c:f>'Table 9.2'!$S$62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9.2'!$Z$63:$Z$79</c:f>
              <c:numCache>
                <c:formatCode>#,##0</c:formatCode>
                <c:ptCount val="17"/>
                <c:pt idx="0">
                  <c:v>13</c:v>
                </c:pt>
                <c:pt idx="1">
                  <c:v>59</c:v>
                </c:pt>
                <c:pt idx="2">
                  <c:v>136</c:v>
                </c:pt>
                <c:pt idx="3">
                  <c:v>178</c:v>
                </c:pt>
                <c:pt idx="4">
                  <c:v>226</c:v>
                </c:pt>
                <c:pt idx="5">
                  <c:v>147</c:v>
                </c:pt>
                <c:pt idx="6">
                  <c:v>146</c:v>
                </c:pt>
                <c:pt idx="7">
                  <c:v>157</c:v>
                </c:pt>
                <c:pt idx="8">
                  <c:v>173</c:v>
                </c:pt>
                <c:pt idx="9">
                  <c:v>199</c:v>
                </c:pt>
                <c:pt idx="10">
                  <c:v>163</c:v>
                </c:pt>
                <c:pt idx="11">
                  <c:v>95</c:v>
                </c:pt>
                <c:pt idx="12">
                  <c:v>55</c:v>
                </c:pt>
                <c:pt idx="13">
                  <c:v>12</c:v>
                </c:pt>
                <c:pt idx="14">
                  <c:v>11</c:v>
                </c:pt>
                <c:pt idx="15">
                  <c:v>4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5-4D6A-98C0-025AF9806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9.18'!$S$1</c:f>
              <c:strCache>
                <c:ptCount val="1"/>
                <c:pt idx="0">
                  <c:v>Cherbourg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9.18'!$V$8:$Z$8</c:f>
              <c:numCache>
                <c:formatCode>#,##0</c:formatCode>
                <c:ptCount val="5"/>
                <c:pt idx="0">
                  <c:v>28301.73</c:v>
                </c:pt>
                <c:pt idx="1">
                  <c:v>24108</c:v>
                </c:pt>
                <c:pt idx="2">
                  <c:v>21192.98</c:v>
                </c:pt>
                <c:pt idx="3">
                  <c:v>24180.62</c:v>
                </c:pt>
                <c:pt idx="4">
                  <c:v>27775.21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83-4849-8378-A04383AD60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83-4849-8378-A04383AD6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9.19'!$U$4:$Y$4</c:f>
              <c:numCache>
                <c:formatCode>#,##0</c:formatCode>
                <c:ptCount val="5"/>
                <c:pt idx="1">
                  <c:v>2168</c:v>
                </c:pt>
                <c:pt idx="2">
                  <c:v>2021</c:v>
                </c:pt>
                <c:pt idx="3">
                  <c:v>2208</c:v>
                </c:pt>
                <c:pt idx="4">
                  <c:v>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2B-46BB-B24C-A083FD6DF146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9.19'!$U$7:$Y$7</c:f>
              <c:numCache>
                <c:formatCode>#,##0</c:formatCode>
                <c:ptCount val="5"/>
                <c:pt idx="1">
                  <c:v>1497</c:v>
                </c:pt>
                <c:pt idx="2">
                  <c:v>1386</c:v>
                </c:pt>
                <c:pt idx="3">
                  <c:v>1447</c:v>
                </c:pt>
                <c:pt idx="4">
                  <c:v>1817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2B-46BB-B24C-A083FD6DF146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9.19'!$U$11:$Y$11</c:f>
              <c:numCache>
                <c:formatCode>#,##0</c:formatCode>
                <c:ptCount val="5"/>
                <c:pt idx="1">
                  <c:v>1999</c:v>
                </c:pt>
                <c:pt idx="2">
                  <c:v>1856</c:v>
                </c:pt>
                <c:pt idx="3">
                  <c:v>2030</c:v>
                </c:pt>
                <c:pt idx="4">
                  <c:v>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2B-46BB-B24C-A083FD6DF146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9.19'!$U$12:$Y$12</c:f>
              <c:numCache>
                <c:formatCode>#,##0</c:formatCode>
                <c:ptCount val="5"/>
                <c:pt idx="1">
                  <c:v>167</c:v>
                </c:pt>
                <c:pt idx="2">
                  <c:v>165</c:v>
                </c:pt>
                <c:pt idx="3">
                  <c:v>178</c:v>
                </c:pt>
                <c:pt idx="4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2B-46BB-B24C-A083FD6D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6.3492063492063489E-2</c:v>
                </c:pt>
                <c:pt idx="1">
                  <c:v>9.8162071846282367E-2</c:v>
                </c:pt>
                <c:pt idx="2">
                  <c:v>2.7986633249791143E-2</c:v>
                </c:pt>
                <c:pt idx="3">
                  <c:v>1.086048454469507E-2</c:v>
                </c:pt>
                <c:pt idx="4">
                  <c:v>8.646616541353383E-2</c:v>
                </c:pt>
                <c:pt idx="5">
                  <c:v>1.5455304928989139E-2</c:v>
                </c:pt>
                <c:pt idx="6">
                  <c:v>8.7301587301587297E-2</c:v>
                </c:pt>
                <c:pt idx="7">
                  <c:v>8.3124477861319962E-2</c:v>
                </c:pt>
                <c:pt idx="8">
                  <c:v>6.6416040100250623E-2</c:v>
                </c:pt>
                <c:pt idx="9">
                  <c:v>2.5062656641604009E-3</c:v>
                </c:pt>
                <c:pt idx="10">
                  <c:v>1.6290726817042606E-2</c:v>
                </c:pt>
                <c:pt idx="11">
                  <c:v>2.3391812865497075E-2</c:v>
                </c:pt>
                <c:pt idx="12">
                  <c:v>2.2974101921470341E-2</c:v>
                </c:pt>
                <c:pt idx="13">
                  <c:v>7.1010860484544691E-2</c:v>
                </c:pt>
                <c:pt idx="14">
                  <c:v>9.2731829573934832E-2</c:v>
                </c:pt>
                <c:pt idx="15">
                  <c:v>6.8922305764411024E-2</c:v>
                </c:pt>
                <c:pt idx="16">
                  <c:v>6.7669172932330823E-2</c:v>
                </c:pt>
                <c:pt idx="17">
                  <c:v>4.1771094402673348E-3</c:v>
                </c:pt>
                <c:pt idx="18">
                  <c:v>3.6340852130325813E-2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AE-456E-8F8E-5992BA3F35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AE-456E-8F8E-5992BA3F3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9.19'!$Y$44:$Y$60</c:f>
              <c:numCache>
                <c:formatCode>#,##0</c:formatCode>
                <c:ptCount val="17"/>
                <c:pt idx="0">
                  <c:v>1</c:v>
                </c:pt>
                <c:pt idx="1">
                  <c:v>28</c:v>
                </c:pt>
                <c:pt idx="2">
                  <c:v>93</c:v>
                </c:pt>
                <c:pt idx="3">
                  <c:v>116</c:v>
                </c:pt>
                <c:pt idx="4">
                  <c:v>204</c:v>
                </c:pt>
                <c:pt idx="5">
                  <c:v>199</c:v>
                </c:pt>
                <c:pt idx="6">
                  <c:v>149</c:v>
                </c:pt>
                <c:pt idx="7">
                  <c:v>136</c:v>
                </c:pt>
                <c:pt idx="8">
                  <c:v>142</c:v>
                </c:pt>
                <c:pt idx="9">
                  <c:v>134</c:v>
                </c:pt>
                <c:pt idx="10">
                  <c:v>143</c:v>
                </c:pt>
                <c:pt idx="11">
                  <c:v>89</c:v>
                </c:pt>
                <c:pt idx="12">
                  <c:v>43</c:v>
                </c:pt>
                <c:pt idx="13">
                  <c:v>20</c:v>
                </c:pt>
                <c:pt idx="14">
                  <c:v>8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D-4A43-B192-A5F31F183611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9.19'!$Y$63:$Y$79</c:f>
              <c:numCache>
                <c:formatCode>#,##0</c:formatCode>
                <c:ptCount val="17"/>
                <c:pt idx="0">
                  <c:v>1</c:v>
                </c:pt>
                <c:pt idx="1">
                  <c:v>36</c:v>
                </c:pt>
                <c:pt idx="2">
                  <c:v>90</c:v>
                </c:pt>
                <c:pt idx="3">
                  <c:v>126</c:v>
                </c:pt>
                <c:pt idx="4">
                  <c:v>173</c:v>
                </c:pt>
                <c:pt idx="5">
                  <c:v>156</c:v>
                </c:pt>
                <c:pt idx="6">
                  <c:v>106</c:v>
                </c:pt>
                <c:pt idx="7">
                  <c:v>99</c:v>
                </c:pt>
                <c:pt idx="8">
                  <c:v>100</c:v>
                </c:pt>
                <c:pt idx="9">
                  <c:v>87</c:v>
                </c:pt>
                <c:pt idx="10">
                  <c:v>75</c:v>
                </c:pt>
                <c:pt idx="11">
                  <c:v>63</c:v>
                </c:pt>
                <c:pt idx="12">
                  <c:v>15</c:v>
                </c:pt>
                <c:pt idx="13">
                  <c:v>10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1D-4A43-B192-A5F31F183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9.19'!$Y$83:$Y$90</c:f>
              <c:numCache>
                <c:formatCode>#,##0</c:formatCode>
                <c:ptCount val="8"/>
                <c:pt idx="0">
                  <c:v>99</c:v>
                </c:pt>
                <c:pt idx="1">
                  <c:v>76</c:v>
                </c:pt>
                <c:pt idx="2">
                  <c:v>160</c:v>
                </c:pt>
                <c:pt idx="3">
                  <c:v>36</c:v>
                </c:pt>
                <c:pt idx="4">
                  <c:v>34</c:v>
                </c:pt>
                <c:pt idx="5">
                  <c:v>14</c:v>
                </c:pt>
                <c:pt idx="6">
                  <c:v>205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0E-40BA-A0F4-944ED2BCBEDF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9.19'!$Y$93:$Y$100</c:f>
              <c:numCache>
                <c:formatCode>#,##0</c:formatCode>
                <c:ptCount val="8"/>
                <c:pt idx="0">
                  <c:v>57</c:v>
                </c:pt>
                <c:pt idx="1">
                  <c:v>116</c:v>
                </c:pt>
                <c:pt idx="2">
                  <c:v>38</c:v>
                </c:pt>
                <c:pt idx="3">
                  <c:v>79</c:v>
                </c:pt>
                <c:pt idx="4">
                  <c:v>158</c:v>
                </c:pt>
                <c:pt idx="5">
                  <c:v>60</c:v>
                </c:pt>
                <c:pt idx="6">
                  <c:v>26</c:v>
                </c:pt>
                <c:pt idx="7">
                  <c:v>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0E-40BA-A0F4-944ED2BCBE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9.19'!$U$8:$Y$8</c:f>
              <c:numCache>
                <c:formatCode>#,##0</c:formatCode>
                <c:ptCount val="5"/>
                <c:pt idx="1">
                  <c:v>53307</c:v>
                </c:pt>
                <c:pt idx="2">
                  <c:v>53402</c:v>
                </c:pt>
                <c:pt idx="3">
                  <c:v>51024.43</c:v>
                </c:pt>
                <c:pt idx="4">
                  <c:v>51630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1B-4779-A967-9A16B549A5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1B-4779-A967-9A16B549A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9.19'!$V$4:$Z$4</c:f>
              <c:numCache>
                <c:formatCode>#,##0</c:formatCode>
                <c:ptCount val="5"/>
                <c:pt idx="0">
                  <c:v>2168</c:v>
                </c:pt>
                <c:pt idx="1">
                  <c:v>2021</c:v>
                </c:pt>
                <c:pt idx="2">
                  <c:v>2208</c:v>
                </c:pt>
                <c:pt idx="3">
                  <c:v>2667</c:v>
                </c:pt>
                <c:pt idx="4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24-4F35-A14A-09014215E502}"/>
            </c:ext>
          </c:extLst>
        </c:ser>
        <c:ser>
          <c:idx val="1"/>
          <c:order val="1"/>
          <c:tx>
            <c:strRef>
              <c:f>'Table 9.19'!$S$7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9.19'!$V$7:$Z$7</c:f>
              <c:numCache>
                <c:formatCode>#,##0</c:formatCode>
                <c:ptCount val="5"/>
                <c:pt idx="0">
                  <c:v>1497</c:v>
                </c:pt>
                <c:pt idx="1">
                  <c:v>1386</c:v>
                </c:pt>
                <c:pt idx="2">
                  <c:v>1447</c:v>
                </c:pt>
                <c:pt idx="3">
                  <c:v>1817</c:v>
                </c:pt>
                <c:pt idx="4">
                  <c:v>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24-4F35-A14A-09014215E502}"/>
            </c:ext>
          </c:extLst>
        </c:ser>
        <c:ser>
          <c:idx val="2"/>
          <c:order val="2"/>
          <c:tx>
            <c:strRef>
              <c:f>'Table 9.19'!$S$11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9.19'!$V$11:$Z$11</c:f>
              <c:numCache>
                <c:formatCode>#,##0</c:formatCode>
                <c:ptCount val="5"/>
                <c:pt idx="0">
                  <c:v>1999</c:v>
                </c:pt>
                <c:pt idx="1">
                  <c:v>1856</c:v>
                </c:pt>
                <c:pt idx="2">
                  <c:v>2030</c:v>
                </c:pt>
                <c:pt idx="3">
                  <c:v>2399</c:v>
                </c:pt>
                <c:pt idx="4">
                  <c:v>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24-4F35-A14A-09014215E502}"/>
            </c:ext>
          </c:extLst>
        </c:ser>
        <c:ser>
          <c:idx val="3"/>
          <c:order val="3"/>
          <c:tx>
            <c:strRef>
              <c:f>'Table 9.19'!$S$12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9.19'!$V$12:$Z$12</c:f>
              <c:numCache>
                <c:formatCode>#,##0</c:formatCode>
                <c:ptCount val="5"/>
                <c:pt idx="0">
                  <c:v>167</c:v>
                </c:pt>
                <c:pt idx="1">
                  <c:v>165</c:v>
                </c:pt>
                <c:pt idx="2">
                  <c:v>178</c:v>
                </c:pt>
                <c:pt idx="3">
                  <c:v>267</c:v>
                </c:pt>
                <c:pt idx="4">
                  <c:v>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24-4F35-A14A-09014215E5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9.19'!$AB$15:$AB$33</c:f>
              <c:numCache>
                <c:formatCode>0.0%</c:formatCode>
                <c:ptCount val="19"/>
                <c:pt idx="0">
                  <c:v>6.3492063492063489E-2</c:v>
                </c:pt>
                <c:pt idx="1">
                  <c:v>9.8162071846282367E-2</c:v>
                </c:pt>
                <c:pt idx="2">
                  <c:v>2.7986633249791143E-2</c:v>
                </c:pt>
                <c:pt idx="3">
                  <c:v>1.086048454469507E-2</c:v>
                </c:pt>
                <c:pt idx="4">
                  <c:v>8.646616541353383E-2</c:v>
                </c:pt>
                <c:pt idx="5">
                  <c:v>1.5455304928989139E-2</c:v>
                </c:pt>
                <c:pt idx="6">
                  <c:v>8.7301587301587297E-2</c:v>
                </c:pt>
                <c:pt idx="7">
                  <c:v>8.3124477861319962E-2</c:v>
                </c:pt>
                <c:pt idx="8">
                  <c:v>6.6416040100250623E-2</c:v>
                </c:pt>
                <c:pt idx="9">
                  <c:v>2.5062656641604009E-3</c:v>
                </c:pt>
                <c:pt idx="10">
                  <c:v>1.6290726817042606E-2</c:v>
                </c:pt>
                <c:pt idx="11">
                  <c:v>2.3391812865497075E-2</c:v>
                </c:pt>
                <c:pt idx="12">
                  <c:v>2.2974101921470341E-2</c:v>
                </c:pt>
                <c:pt idx="13">
                  <c:v>7.1010860484544691E-2</c:v>
                </c:pt>
                <c:pt idx="14">
                  <c:v>9.2731829573934832E-2</c:v>
                </c:pt>
                <c:pt idx="15">
                  <c:v>6.8922305764411024E-2</c:v>
                </c:pt>
                <c:pt idx="16">
                  <c:v>6.7669172932330823E-2</c:v>
                </c:pt>
                <c:pt idx="17">
                  <c:v>4.1771094402673348E-3</c:v>
                </c:pt>
                <c:pt idx="18">
                  <c:v>3.6340852130325813E-2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3-464C-B31C-A4CBB1F309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E3-464C-B31C-A4CBB1F30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9.19'!$Z$44:$Z$60</c:f>
              <c:numCache>
                <c:formatCode>#,##0</c:formatCode>
                <c:ptCount val="17"/>
                <c:pt idx="0">
                  <c:v>4</c:v>
                </c:pt>
                <c:pt idx="1">
                  <c:v>19</c:v>
                </c:pt>
                <c:pt idx="2">
                  <c:v>85</c:v>
                </c:pt>
                <c:pt idx="3">
                  <c:v>108</c:v>
                </c:pt>
                <c:pt idx="4">
                  <c:v>164</c:v>
                </c:pt>
                <c:pt idx="5">
                  <c:v>149</c:v>
                </c:pt>
                <c:pt idx="6">
                  <c:v>165</c:v>
                </c:pt>
                <c:pt idx="7">
                  <c:v>104</c:v>
                </c:pt>
                <c:pt idx="8">
                  <c:v>129</c:v>
                </c:pt>
                <c:pt idx="9">
                  <c:v>98</c:v>
                </c:pt>
                <c:pt idx="10">
                  <c:v>110</c:v>
                </c:pt>
                <c:pt idx="11">
                  <c:v>83</c:v>
                </c:pt>
                <c:pt idx="12">
                  <c:v>34</c:v>
                </c:pt>
                <c:pt idx="13">
                  <c:v>18</c:v>
                </c:pt>
                <c:pt idx="14">
                  <c:v>10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C3-425D-BA92-CAF1124C7DBB}"/>
            </c:ext>
          </c:extLst>
        </c:ser>
        <c:ser>
          <c:idx val="1"/>
          <c:order val="1"/>
          <c:tx>
            <c:strRef>
              <c:f>'Table 9.19'!$S$62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9.19'!$Z$63:$Z$79</c:f>
              <c:numCache>
                <c:formatCode>#,##0</c:formatCode>
                <c:ptCount val="17"/>
                <c:pt idx="0">
                  <c:v>0</c:v>
                </c:pt>
                <c:pt idx="1">
                  <c:v>36</c:v>
                </c:pt>
                <c:pt idx="2">
                  <c:v>86</c:v>
                </c:pt>
                <c:pt idx="3">
                  <c:v>129</c:v>
                </c:pt>
                <c:pt idx="4">
                  <c:v>199</c:v>
                </c:pt>
                <c:pt idx="5">
                  <c:v>144</c:v>
                </c:pt>
                <c:pt idx="6">
                  <c:v>120</c:v>
                </c:pt>
                <c:pt idx="7">
                  <c:v>67</c:v>
                </c:pt>
                <c:pt idx="8">
                  <c:v>99</c:v>
                </c:pt>
                <c:pt idx="9">
                  <c:v>90</c:v>
                </c:pt>
                <c:pt idx="10">
                  <c:v>48</c:v>
                </c:pt>
                <c:pt idx="11">
                  <c:v>61</c:v>
                </c:pt>
                <c:pt idx="12">
                  <c:v>24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C3-425D-BA92-CAF1124C7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9.19'!$Z$83:$Z$90</c:f>
              <c:numCache>
                <c:formatCode>#,##0</c:formatCode>
                <c:ptCount val="8"/>
                <c:pt idx="0">
                  <c:v>84</c:v>
                </c:pt>
                <c:pt idx="1">
                  <c:v>64</c:v>
                </c:pt>
                <c:pt idx="2">
                  <c:v>156</c:v>
                </c:pt>
                <c:pt idx="3">
                  <c:v>26</c:v>
                </c:pt>
                <c:pt idx="4">
                  <c:v>27</c:v>
                </c:pt>
                <c:pt idx="5">
                  <c:v>16</c:v>
                </c:pt>
                <c:pt idx="6">
                  <c:v>187</c:v>
                </c:pt>
                <c:pt idx="7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2F-4CA1-AF1F-0C28EB07BC81}"/>
            </c:ext>
          </c:extLst>
        </c:ser>
        <c:ser>
          <c:idx val="1"/>
          <c:order val="1"/>
          <c:tx>
            <c:strRef>
              <c:f>'Table 9.19'!$S$92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9.19'!$Z$93:$Z$100</c:f>
              <c:numCache>
                <c:formatCode>#,##0</c:formatCode>
                <c:ptCount val="8"/>
                <c:pt idx="0">
                  <c:v>51</c:v>
                </c:pt>
                <c:pt idx="1">
                  <c:v>109</c:v>
                </c:pt>
                <c:pt idx="2">
                  <c:v>35</c:v>
                </c:pt>
                <c:pt idx="3">
                  <c:v>106</c:v>
                </c:pt>
                <c:pt idx="4">
                  <c:v>146</c:v>
                </c:pt>
                <c:pt idx="5">
                  <c:v>58</c:v>
                </c:pt>
                <c:pt idx="6">
                  <c:v>21</c:v>
                </c:pt>
                <c:pt idx="7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2F-4CA1-AF1F-0C28EB07B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9.2'!$Z$83:$Z$90</c:f>
              <c:numCache>
                <c:formatCode>#,##0</c:formatCode>
                <c:ptCount val="8"/>
                <c:pt idx="0">
                  <c:v>175</c:v>
                </c:pt>
                <c:pt idx="1">
                  <c:v>61</c:v>
                </c:pt>
                <c:pt idx="2">
                  <c:v>163</c:v>
                </c:pt>
                <c:pt idx="3">
                  <c:v>38</c:v>
                </c:pt>
                <c:pt idx="4">
                  <c:v>21</c:v>
                </c:pt>
                <c:pt idx="5">
                  <c:v>45</c:v>
                </c:pt>
                <c:pt idx="6">
                  <c:v>144</c:v>
                </c:pt>
                <c:pt idx="7">
                  <c:v>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37-497F-9631-9E7509A5EEA9}"/>
            </c:ext>
          </c:extLst>
        </c:ser>
        <c:ser>
          <c:idx val="1"/>
          <c:order val="1"/>
          <c:tx>
            <c:strRef>
              <c:f>'Table 9.2'!$S$92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9.2'!$Z$93:$Z$100</c:f>
              <c:numCache>
                <c:formatCode>#,##0</c:formatCode>
                <c:ptCount val="8"/>
                <c:pt idx="0">
                  <c:v>96</c:v>
                </c:pt>
                <c:pt idx="1">
                  <c:v>174</c:v>
                </c:pt>
                <c:pt idx="2">
                  <c:v>27</c:v>
                </c:pt>
                <c:pt idx="3">
                  <c:v>164</c:v>
                </c:pt>
                <c:pt idx="4">
                  <c:v>178</c:v>
                </c:pt>
                <c:pt idx="5">
                  <c:v>112</c:v>
                </c:pt>
                <c:pt idx="6">
                  <c:v>13</c:v>
                </c:pt>
                <c:pt idx="7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37-497F-9631-9E7509A5E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9.19'!$S$1</c:f>
              <c:strCache>
                <c:ptCount val="1"/>
                <c:pt idx="0">
                  <c:v>Cloncurry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9.19'!$V$8:$Z$8</c:f>
              <c:numCache>
                <c:formatCode>#,##0</c:formatCode>
                <c:ptCount val="5"/>
                <c:pt idx="0">
                  <c:v>53307</c:v>
                </c:pt>
                <c:pt idx="1">
                  <c:v>53402</c:v>
                </c:pt>
                <c:pt idx="2">
                  <c:v>51024.43</c:v>
                </c:pt>
                <c:pt idx="3">
                  <c:v>51630</c:v>
                </c:pt>
                <c:pt idx="4">
                  <c:v>50965.53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CF-4164-9E6F-856EF766BB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CF-4164-9E6F-856EF766B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9.20'!$U$4:$Y$4</c:f>
              <c:numCache>
                <c:formatCode>#,##0</c:formatCode>
                <c:ptCount val="5"/>
                <c:pt idx="1">
                  <c:v>3051</c:v>
                </c:pt>
                <c:pt idx="2">
                  <c:v>2803</c:v>
                </c:pt>
                <c:pt idx="3">
                  <c:v>3653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2D-4AF2-A77C-78565E18C6CF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9.20'!$U$7:$Y$7</c:f>
              <c:numCache>
                <c:formatCode>#,##0</c:formatCode>
                <c:ptCount val="5"/>
                <c:pt idx="1">
                  <c:v>2082</c:v>
                </c:pt>
                <c:pt idx="2">
                  <c:v>1919</c:v>
                </c:pt>
                <c:pt idx="3">
                  <c:v>2500</c:v>
                </c:pt>
                <c:pt idx="4">
                  <c:v>2672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2D-4AF2-A77C-78565E18C6CF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9.20'!$U$11:$Y$11</c:f>
              <c:numCache>
                <c:formatCode>#,##0</c:formatCode>
                <c:ptCount val="5"/>
                <c:pt idx="1">
                  <c:v>2670</c:v>
                </c:pt>
                <c:pt idx="2">
                  <c:v>2463</c:v>
                </c:pt>
                <c:pt idx="3">
                  <c:v>3226</c:v>
                </c:pt>
                <c:pt idx="4">
                  <c:v>3416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2D-4AF2-A77C-78565E18C6CF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9.20'!$U$12:$Y$12</c:f>
              <c:numCache>
                <c:formatCode>#,##0</c:formatCode>
                <c:ptCount val="5"/>
                <c:pt idx="1">
                  <c:v>380</c:v>
                </c:pt>
                <c:pt idx="2">
                  <c:v>335</c:v>
                </c:pt>
                <c:pt idx="3">
                  <c:v>427</c:v>
                </c:pt>
                <c:pt idx="4">
                  <c:v>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2D-4AF2-A77C-78565E18C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9.5095693779904303E-2</c:v>
                </c:pt>
                <c:pt idx="1">
                  <c:v>9.2703349282296649E-3</c:v>
                </c:pt>
                <c:pt idx="2">
                  <c:v>2.1830143540669856E-2</c:v>
                </c:pt>
                <c:pt idx="3">
                  <c:v>1.2260765550239234E-2</c:v>
                </c:pt>
                <c:pt idx="4">
                  <c:v>6.4593301435406703E-2</c:v>
                </c:pt>
                <c:pt idx="5">
                  <c:v>2.1830143540669856E-2</c:v>
                </c:pt>
                <c:pt idx="6">
                  <c:v>4.9342105263157895E-2</c:v>
                </c:pt>
                <c:pt idx="7">
                  <c:v>8.2236842105263164E-2</c:v>
                </c:pt>
                <c:pt idx="8">
                  <c:v>2.3325358851674641E-2</c:v>
                </c:pt>
                <c:pt idx="9">
                  <c:v>1.4952153110047847E-3</c:v>
                </c:pt>
                <c:pt idx="10">
                  <c:v>1.465311004784689E-2</c:v>
                </c:pt>
                <c:pt idx="11">
                  <c:v>2.9904306220095694E-2</c:v>
                </c:pt>
                <c:pt idx="12">
                  <c:v>4.395933014354067E-2</c:v>
                </c:pt>
                <c:pt idx="13">
                  <c:v>0.10316985645933015</c:v>
                </c:pt>
                <c:pt idx="14">
                  <c:v>0.10047846889952153</c:v>
                </c:pt>
                <c:pt idx="15">
                  <c:v>7.6555023923444973E-2</c:v>
                </c:pt>
                <c:pt idx="16">
                  <c:v>0.11692583732057417</c:v>
                </c:pt>
                <c:pt idx="17">
                  <c:v>2.9605263157894735E-2</c:v>
                </c:pt>
                <c:pt idx="18">
                  <c:v>4.9641148325358854E-2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FC-44C9-BE60-2B386557A6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FC-44C9-BE60-2B386557A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9.20'!$Y$44:$Y$60</c:f>
              <c:numCache>
                <c:formatCode>#,##0</c:formatCode>
                <c:ptCount val="17"/>
                <c:pt idx="0">
                  <c:v>0</c:v>
                </c:pt>
                <c:pt idx="1">
                  <c:v>31</c:v>
                </c:pt>
                <c:pt idx="2">
                  <c:v>108</c:v>
                </c:pt>
                <c:pt idx="3">
                  <c:v>217</c:v>
                </c:pt>
                <c:pt idx="4">
                  <c:v>323</c:v>
                </c:pt>
                <c:pt idx="5">
                  <c:v>233</c:v>
                </c:pt>
                <c:pt idx="6">
                  <c:v>210</c:v>
                </c:pt>
                <c:pt idx="7">
                  <c:v>171</c:v>
                </c:pt>
                <c:pt idx="8">
                  <c:v>213</c:v>
                </c:pt>
                <c:pt idx="9">
                  <c:v>182</c:v>
                </c:pt>
                <c:pt idx="10">
                  <c:v>148</c:v>
                </c:pt>
                <c:pt idx="11">
                  <c:v>125</c:v>
                </c:pt>
                <c:pt idx="12">
                  <c:v>102</c:v>
                </c:pt>
                <c:pt idx="13">
                  <c:v>27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E-4DBD-916B-90495DB58BFC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9.20'!$Y$63:$Y$79</c:f>
              <c:numCache>
                <c:formatCode>#,##0</c:formatCode>
                <c:ptCount val="17"/>
                <c:pt idx="0">
                  <c:v>7</c:v>
                </c:pt>
                <c:pt idx="1">
                  <c:v>42</c:v>
                </c:pt>
                <c:pt idx="2">
                  <c:v>91</c:v>
                </c:pt>
                <c:pt idx="3">
                  <c:v>136</c:v>
                </c:pt>
                <c:pt idx="4">
                  <c:v>262</c:v>
                </c:pt>
                <c:pt idx="5">
                  <c:v>194</c:v>
                </c:pt>
                <c:pt idx="6">
                  <c:v>141</c:v>
                </c:pt>
                <c:pt idx="7">
                  <c:v>185</c:v>
                </c:pt>
                <c:pt idx="8">
                  <c:v>148</c:v>
                </c:pt>
                <c:pt idx="9">
                  <c:v>161</c:v>
                </c:pt>
                <c:pt idx="10">
                  <c:v>193</c:v>
                </c:pt>
                <c:pt idx="11">
                  <c:v>115</c:v>
                </c:pt>
                <c:pt idx="12">
                  <c:v>53</c:v>
                </c:pt>
                <c:pt idx="13">
                  <c:v>17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7E-4DBD-916B-90495DB58B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9.20'!$Y$83:$Y$90</c:f>
              <c:numCache>
                <c:formatCode>#,##0</c:formatCode>
                <c:ptCount val="8"/>
                <c:pt idx="0">
                  <c:v>116</c:v>
                </c:pt>
                <c:pt idx="1">
                  <c:v>147</c:v>
                </c:pt>
                <c:pt idx="2">
                  <c:v>160</c:v>
                </c:pt>
                <c:pt idx="3">
                  <c:v>72</c:v>
                </c:pt>
                <c:pt idx="4">
                  <c:v>29</c:v>
                </c:pt>
                <c:pt idx="5">
                  <c:v>52</c:v>
                </c:pt>
                <c:pt idx="6">
                  <c:v>124</c:v>
                </c:pt>
                <c:pt idx="7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5-4504-98F3-E3A243F03545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9.20'!$Y$93:$Y$100</c:f>
              <c:numCache>
                <c:formatCode>#,##0</c:formatCode>
                <c:ptCount val="8"/>
                <c:pt idx="0">
                  <c:v>63</c:v>
                </c:pt>
                <c:pt idx="1">
                  <c:v>210</c:v>
                </c:pt>
                <c:pt idx="2">
                  <c:v>40</c:v>
                </c:pt>
                <c:pt idx="3">
                  <c:v>170</c:v>
                </c:pt>
                <c:pt idx="4">
                  <c:v>160</c:v>
                </c:pt>
                <c:pt idx="5">
                  <c:v>74</c:v>
                </c:pt>
                <c:pt idx="6">
                  <c:v>9</c:v>
                </c:pt>
                <c:pt idx="7">
                  <c:v>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5-4504-98F3-E3A243F035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9.20'!$U$8:$Y$8</c:f>
              <c:numCache>
                <c:formatCode>#,##0</c:formatCode>
                <c:ptCount val="5"/>
                <c:pt idx="1">
                  <c:v>34676.5</c:v>
                </c:pt>
                <c:pt idx="2">
                  <c:v>33647.599999999999</c:v>
                </c:pt>
                <c:pt idx="3">
                  <c:v>36828.5</c:v>
                </c:pt>
                <c:pt idx="4">
                  <c:v>36062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42-4A04-A65E-EBD3962858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42-4A04-A65E-EBD396285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9.20'!$V$4:$Z$4</c:f>
              <c:numCache>
                <c:formatCode>#,##0</c:formatCode>
                <c:ptCount val="5"/>
                <c:pt idx="0">
                  <c:v>3051</c:v>
                </c:pt>
                <c:pt idx="1">
                  <c:v>2803</c:v>
                </c:pt>
                <c:pt idx="2">
                  <c:v>3653</c:v>
                </c:pt>
                <c:pt idx="3">
                  <c:v>3853</c:v>
                </c:pt>
                <c:pt idx="4">
                  <c:v>3341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C0-4FC2-A078-82D534EA3230}"/>
            </c:ext>
          </c:extLst>
        </c:ser>
        <c:ser>
          <c:idx val="1"/>
          <c:order val="1"/>
          <c:tx>
            <c:strRef>
              <c:f>'Table 9.20'!$S$7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9.20'!$V$7:$Z$7</c:f>
              <c:numCache>
                <c:formatCode>#,##0</c:formatCode>
                <c:ptCount val="5"/>
                <c:pt idx="0">
                  <c:v>2082</c:v>
                </c:pt>
                <c:pt idx="1">
                  <c:v>1919</c:v>
                </c:pt>
                <c:pt idx="2">
                  <c:v>2500</c:v>
                </c:pt>
                <c:pt idx="3">
                  <c:v>2672</c:v>
                </c:pt>
                <c:pt idx="4">
                  <c:v>2272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C0-4FC2-A078-82D534EA3230}"/>
            </c:ext>
          </c:extLst>
        </c:ser>
        <c:ser>
          <c:idx val="2"/>
          <c:order val="2"/>
          <c:tx>
            <c:strRef>
              <c:f>'Table 9.20'!$S$11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9.20'!$V$11:$Z$11</c:f>
              <c:numCache>
                <c:formatCode>#,##0</c:formatCode>
                <c:ptCount val="5"/>
                <c:pt idx="0">
                  <c:v>2670</c:v>
                </c:pt>
                <c:pt idx="1">
                  <c:v>2463</c:v>
                </c:pt>
                <c:pt idx="2">
                  <c:v>3226</c:v>
                </c:pt>
                <c:pt idx="3">
                  <c:v>3416</c:v>
                </c:pt>
                <c:pt idx="4">
                  <c:v>2974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C0-4FC2-A078-82D534EA3230}"/>
            </c:ext>
          </c:extLst>
        </c:ser>
        <c:ser>
          <c:idx val="3"/>
          <c:order val="3"/>
          <c:tx>
            <c:strRef>
              <c:f>'Table 9.20'!$S$12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9.20'!$V$12:$Z$12</c:f>
              <c:numCache>
                <c:formatCode>#,##0</c:formatCode>
                <c:ptCount val="5"/>
                <c:pt idx="0">
                  <c:v>380</c:v>
                </c:pt>
                <c:pt idx="1">
                  <c:v>335</c:v>
                </c:pt>
                <c:pt idx="2">
                  <c:v>427</c:v>
                </c:pt>
                <c:pt idx="3">
                  <c:v>431</c:v>
                </c:pt>
                <c:pt idx="4">
                  <c:v>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C0-4FC2-A078-82D534EA3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9.20'!$AB$15:$AB$33</c:f>
              <c:numCache>
                <c:formatCode>0.0%</c:formatCode>
                <c:ptCount val="19"/>
                <c:pt idx="0">
                  <c:v>9.5095693779904303E-2</c:v>
                </c:pt>
                <c:pt idx="1">
                  <c:v>9.2703349282296649E-3</c:v>
                </c:pt>
                <c:pt idx="2">
                  <c:v>2.1830143540669856E-2</c:v>
                </c:pt>
                <c:pt idx="3">
                  <c:v>1.2260765550239234E-2</c:v>
                </c:pt>
                <c:pt idx="4">
                  <c:v>6.4593301435406703E-2</c:v>
                </c:pt>
                <c:pt idx="5">
                  <c:v>2.1830143540669856E-2</c:v>
                </c:pt>
                <c:pt idx="6">
                  <c:v>4.9342105263157895E-2</c:v>
                </c:pt>
                <c:pt idx="7">
                  <c:v>8.2236842105263164E-2</c:v>
                </c:pt>
                <c:pt idx="8">
                  <c:v>2.3325358851674641E-2</c:v>
                </c:pt>
                <c:pt idx="9">
                  <c:v>1.4952153110047847E-3</c:v>
                </c:pt>
                <c:pt idx="10">
                  <c:v>1.465311004784689E-2</c:v>
                </c:pt>
                <c:pt idx="11">
                  <c:v>2.9904306220095694E-2</c:v>
                </c:pt>
                <c:pt idx="12">
                  <c:v>4.395933014354067E-2</c:v>
                </c:pt>
                <c:pt idx="13">
                  <c:v>0.10316985645933015</c:v>
                </c:pt>
                <c:pt idx="14">
                  <c:v>0.10047846889952153</c:v>
                </c:pt>
                <c:pt idx="15">
                  <c:v>7.6555023923444973E-2</c:v>
                </c:pt>
                <c:pt idx="16">
                  <c:v>0.11692583732057417</c:v>
                </c:pt>
                <c:pt idx="17">
                  <c:v>2.9605263157894735E-2</c:v>
                </c:pt>
                <c:pt idx="18">
                  <c:v>4.9641148325358854E-2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36-4907-A03D-C00B8D36A5F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36-4907-A03D-C00B8D36A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9.20'!$Z$44:$Z$60</c:f>
              <c:numCache>
                <c:formatCode>#,##0</c:formatCode>
                <c:ptCount val="17"/>
                <c:pt idx="0">
                  <c:v>0</c:v>
                </c:pt>
                <c:pt idx="1">
                  <c:v>22</c:v>
                </c:pt>
                <c:pt idx="2">
                  <c:v>83</c:v>
                </c:pt>
                <c:pt idx="3">
                  <c:v>160</c:v>
                </c:pt>
                <c:pt idx="4">
                  <c:v>246</c:v>
                </c:pt>
                <c:pt idx="5">
                  <c:v>178</c:v>
                </c:pt>
                <c:pt idx="6">
                  <c:v>175</c:v>
                </c:pt>
                <c:pt idx="7">
                  <c:v>167</c:v>
                </c:pt>
                <c:pt idx="8">
                  <c:v>174</c:v>
                </c:pt>
                <c:pt idx="9">
                  <c:v>164</c:v>
                </c:pt>
                <c:pt idx="10">
                  <c:v>134</c:v>
                </c:pt>
                <c:pt idx="11">
                  <c:v>112</c:v>
                </c:pt>
                <c:pt idx="12">
                  <c:v>84</c:v>
                </c:pt>
                <c:pt idx="13">
                  <c:v>25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6-4BFA-99EE-0D2D34E67164}"/>
            </c:ext>
          </c:extLst>
        </c:ser>
        <c:ser>
          <c:idx val="1"/>
          <c:order val="1"/>
          <c:tx>
            <c:strRef>
              <c:f>'Table 9.20'!$S$62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9.20'!$Z$63:$Z$79</c:f>
              <c:numCache>
                <c:formatCode>#,##0</c:formatCode>
                <c:ptCount val="17"/>
                <c:pt idx="0">
                  <c:v>3</c:v>
                </c:pt>
                <c:pt idx="1">
                  <c:v>35</c:v>
                </c:pt>
                <c:pt idx="2">
                  <c:v>74</c:v>
                </c:pt>
                <c:pt idx="3">
                  <c:v>126</c:v>
                </c:pt>
                <c:pt idx="4">
                  <c:v>209</c:v>
                </c:pt>
                <c:pt idx="5">
                  <c:v>159</c:v>
                </c:pt>
                <c:pt idx="6">
                  <c:v>137</c:v>
                </c:pt>
                <c:pt idx="7">
                  <c:v>173</c:v>
                </c:pt>
                <c:pt idx="8">
                  <c:v>144</c:v>
                </c:pt>
                <c:pt idx="9">
                  <c:v>158</c:v>
                </c:pt>
                <c:pt idx="10">
                  <c:v>176</c:v>
                </c:pt>
                <c:pt idx="11">
                  <c:v>127</c:v>
                </c:pt>
                <c:pt idx="12">
                  <c:v>44</c:v>
                </c:pt>
                <c:pt idx="13">
                  <c:v>21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6-4BFA-99EE-0D2D34E67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9.20'!$Z$83:$Z$90</c:f>
              <c:numCache>
                <c:formatCode>#,##0</c:formatCode>
                <c:ptCount val="8"/>
                <c:pt idx="0">
                  <c:v>98</c:v>
                </c:pt>
                <c:pt idx="1">
                  <c:v>139</c:v>
                </c:pt>
                <c:pt idx="2">
                  <c:v>156</c:v>
                </c:pt>
                <c:pt idx="3">
                  <c:v>62</c:v>
                </c:pt>
                <c:pt idx="4">
                  <c:v>29</c:v>
                </c:pt>
                <c:pt idx="5">
                  <c:v>44</c:v>
                </c:pt>
                <c:pt idx="6">
                  <c:v>105</c:v>
                </c:pt>
                <c:pt idx="7">
                  <c:v>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CE-4DCB-B0BE-7AEB7604AB53}"/>
            </c:ext>
          </c:extLst>
        </c:ser>
        <c:ser>
          <c:idx val="1"/>
          <c:order val="1"/>
          <c:tx>
            <c:strRef>
              <c:f>'Table 9.20'!$S$92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9.20'!$Z$93:$Z$100</c:f>
              <c:numCache>
                <c:formatCode>#,##0</c:formatCode>
                <c:ptCount val="8"/>
                <c:pt idx="0">
                  <c:v>83</c:v>
                </c:pt>
                <c:pt idx="1">
                  <c:v>205</c:v>
                </c:pt>
                <c:pt idx="2">
                  <c:v>42</c:v>
                </c:pt>
                <c:pt idx="3">
                  <c:v>160</c:v>
                </c:pt>
                <c:pt idx="4">
                  <c:v>151</c:v>
                </c:pt>
                <c:pt idx="5">
                  <c:v>69</c:v>
                </c:pt>
                <c:pt idx="6">
                  <c:v>8</c:v>
                </c:pt>
                <c:pt idx="7">
                  <c:v>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CE-4DCB-B0BE-7AEB7604A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3.5007610350076102E-2</c:v>
                </c:pt>
                <c:pt idx="1">
                  <c:v>6.0882800608828003E-3</c:v>
                </c:pt>
                <c:pt idx="2">
                  <c:v>9.1324200913242004E-3</c:v>
                </c:pt>
                <c:pt idx="3">
                  <c:v>0</c:v>
                </c:pt>
                <c:pt idx="4">
                  <c:v>8.9802130898021304E-2</c:v>
                </c:pt>
                <c:pt idx="5">
                  <c:v>0</c:v>
                </c:pt>
                <c:pt idx="6">
                  <c:v>8.9802130898021304E-2</c:v>
                </c:pt>
                <c:pt idx="7">
                  <c:v>4.5662100456621002E-3</c:v>
                </c:pt>
                <c:pt idx="8">
                  <c:v>1.2176560121765601E-2</c:v>
                </c:pt>
                <c:pt idx="9">
                  <c:v>0</c:v>
                </c:pt>
                <c:pt idx="10">
                  <c:v>1.06544901065449E-2</c:v>
                </c:pt>
                <c:pt idx="11">
                  <c:v>0</c:v>
                </c:pt>
                <c:pt idx="12">
                  <c:v>4.5662100456621002E-3</c:v>
                </c:pt>
                <c:pt idx="13">
                  <c:v>0.11567732115677321</c:v>
                </c:pt>
                <c:pt idx="14">
                  <c:v>0.25570776255707761</c:v>
                </c:pt>
                <c:pt idx="15">
                  <c:v>0.19939117199391171</c:v>
                </c:pt>
                <c:pt idx="16">
                  <c:v>7.1537290715372903E-2</c:v>
                </c:pt>
                <c:pt idx="17">
                  <c:v>0</c:v>
                </c:pt>
                <c:pt idx="18">
                  <c:v>9.5890410958904104E-2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3B-4B31-8883-9AE08F5FAC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3B-4B31-8883-9AE08F5FA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9.2'!$S$1</c:f>
              <c:strCache>
                <c:ptCount val="1"/>
                <c:pt idx="0">
                  <c:v>Balonne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9.2'!$V$8:$Z$8</c:f>
              <c:numCache>
                <c:formatCode>#,##0</c:formatCode>
                <c:ptCount val="5"/>
                <c:pt idx="0">
                  <c:v>33133.93</c:v>
                </c:pt>
                <c:pt idx="1">
                  <c:v>32116.5</c:v>
                </c:pt>
                <c:pt idx="2">
                  <c:v>33276</c:v>
                </c:pt>
                <c:pt idx="3">
                  <c:v>32010.53</c:v>
                </c:pt>
                <c:pt idx="4">
                  <c:v>36389.199999999997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B-4B49-A488-AA006145C2E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B-4B49-A488-AA006145C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9.20'!$S$1</c:f>
              <c:strCache>
                <c:ptCount val="1"/>
                <c:pt idx="0">
                  <c:v>Cook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9.20'!$V$8:$Z$8</c:f>
              <c:numCache>
                <c:formatCode>#,##0</c:formatCode>
                <c:ptCount val="5"/>
                <c:pt idx="0">
                  <c:v>34676.5</c:v>
                </c:pt>
                <c:pt idx="1">
                  <c:v>33647.599999999999</c:v>
                </c:pt>
                <c:pt idx="2">
                  <c:v>36828.5</c:v>
                </c:pt>
                <c:pt idx="3">
                  <c:v>36062</c:v>
                </c:pt>
                <c:pt idx="4">
                  <c:v>35062.76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5-49D0-B02C-D71F867748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5-49D0-B02C-D71F86774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9.21'!$U$4:$Y$4</c:f>
              <c:numCache>
                <c:formatCode>#,##0</c:formatCode>
                <c:ptCount val="5"/>
                <c:pt idx="1">
                  <c:v>139</c:v>
                </c:pt>
                <c:pt idx="2">
                  <c:v>133</c:v>
                </c:pt>
                <c:pt idx="3">
                  <c:v>148</c:v>
                </c:pt>
                <c:pt idx="4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60-4667-9C53-ED2DE3330F72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9.21'!$U$7:$Y$7</c:f>
              <c:numCache>
                <c:formatCode>#,##0</c:formatCode>
                <c:ptCount val="5"/>
                <c:pt idx="1">
                  <c:v>90</c:v>
                </c:pt>
                <c:pt idx="2">
                  <c:v>89</c:v>
                </c:pt>
                <c:pt idx="3">
                  <c:v>97</c:v>
                </c:pt>
                <c:pt idx="4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60-4667-9C53-ED2DE3330F72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9.21'!$U$11:$Y$11</c:f>
              <c:numCache>
                <c:formatCode>#,##0</c:formatCode>
                <c:ptCount val="5"/>
                <c:pt idx="1">
                  <c:v>116</c:v>
                </c:pt>
                <c:pt idx="2">
                  <c:v>114</c:v>
                </c:pt>
                <c:pt idx="3">
                  <c:v>129</c:v>
                </c:pt>
                <c:pt idx="4">
                  <c:v>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60-4667-9C53-ED2DE3330F72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9.21'!$U$12:$Y$12</c:f>
              <c:numCache>
                <c:formatCode>#,##0</c:formatCode>
                <c:ptCount val="5"/>
                <c:pt idx="1">
                  <c:v>17</c:v>
                </c:pt>
                <c:pt idx="2">
                  <c:v>21</c:v>
                </c:pt>
                <c:pt idx="3">
                  <c:v>19</c:v>
                </c:pt>
                <c:pt idx="4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60-4667-9C53-ED2DE3330F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0.12796208530805686</c:v>
                </c:pt>
                <c:pt idx="1">
                  <c:v>1.4218009478672985E-2</c:v>
                </c:pt>
                <c:pt idx="2">
                  <c:v>0</c:v>
                </c:pt>
                <c:pt idx="3">
                  <c:v>0</c:v>
                </c:pt>
                <c:pt idx="4">
                  <c:v>0.14218009478672985</c:v>
                </c:pt>
                <c:pt idx="5">
                  <c:v>0</c:v>
                </c:pt>
                <c:pt idx="6">
                  <c:v>0</c:v>
                </c:pt>
                <c:pt idx="7">
                  <c:v>4.7393364928909949E-2</c:v>
                </c:pt>
                <c:pt idx="8">
                  <c:v>2.3696682464454975E-2</c:v>
                </c:pt>
                <c:pt idx="9">
                  <c:v>0</c:v>
                </c:pt>
                <c:pt idx="10">
                  <c:v>2.843601895734597E-2</c:v>
                </c:pt>
                <c:pt idx="11">
                  <c:v>2.843601895734597E-2</c:v>
                </c:pt>
                <c:pt idx="12">
                  <c:v>7.582938388625593E-2</c:v>
                </c:pt>
                <c:pt idx="13">
                  <c:v>5.6872037914691941E-2</c:v>
                </c:pt>
                <c:pt idx="14">
                  <c:v>0.26066350710900477</c:v>
                </c:pt>
                <c:pt idx="15">
                  <c:v>7.582938388625593E-2</c:v>
                </c:pt>
                <c:pt idx="16">
                  <c:v>4.7393364928909949E-2</c:v>
                </c:pt>
                <c:pt idx="17">
                  <c:v>0</c:v>
                </c:pt>
                <c:pt idx="18">
                  <c:v>2.3696682464454975E-2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A9-4E33-959E-A905687CC3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A9-4E33-959E-A905687CC3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14</c:v>
                </c:pt>
                <c:pt idx="4">
                  <c:v>12</c:v>
                </c:pt>
                <c:pt idx="5">
                  <c:v>10</c:v>
                </c:pt>
                <c:pt idx="6">
                  <c:v>10</c:v>
                </c:pt>
                <c:pt idx="7">
                  <c:v>8</c:v>
                </c:pt>
                <c:pt idx="8">
                  <c:v>13</c:v>
                </c:pt>
                <c:pt idx="9">
                  <c:v>4</c:v>
                </c:pt>
                <c:pt idx="10">
                  <c:v>13</c:v>
                </c:pt>
                <c:pt idx="11">
                  <c:v>11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E-4550-A600-07C7472B9C06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8</c:v>
                </c:pt>
                <c:pt idx="4">
                  <c:v>5</c:v>
                </c:pt>
                <c:pt idx="5">
                  <c:v>9</c:v>
                </c:pt>
                <c:pt idx="6">
                  <c:v>20</c:v>
                </c:pt>
                <c:pt idx="7">
                  <c:v>7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0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E-4550-A600-07C7472B9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9.21'!$Y$83:$Y$90</c:f>
              <c:numCache>
                <c:formatCode>#,##0</c:formatCode>
                <c:ptCount val="8"/>
                <c:pt idx="0">
                  <c:v>6</c:v>
                </c:pt>
                <c:pt idx="1">
                  <c:v>0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E-4F48-8F4B-8BA42C4E08C8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9.21'!$Y$93:$Y$100</c:f>
              <c:numCache>
                <c:formatCode>#,##0</c:formatCode>
                <c:ptCount val="8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12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0E-4F48-8F4B-8BA42C4E0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9.21'!$U$8:$Y$8</c:f>
              <c:numCache>
                <c:formatCode>#,##0</c:formatCode>
                <c:ptCount val="5"/>
                <c:pt idx="1">
                  <c:v>35638.6</c:v>
                </c:pt>
                <c:pt idx="2">
                  <c:v>29752.98</c:v>
                </c:pt>
                <c:pt idx="3">
                  <c:v>48206.39</c:v>
                </c:pt>
                <c:pt idx="4">
                  <c:v>40246.9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4D-44FA-BCCE-7A646B76BFF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4D-44FA-BCCE-7A646B76B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9.21'!$V$4:$Z$4</c:f>
              <c:numCache>
                <c:formatCode>#,##0</c:formatCode>
                <c:ptCount val="5"/>
                <c:pt idx="0">
                  <c:v>139</c:v>
                </c:pt>
                <c:pt idx="1">
                  <c:v>133</c:v>
                </c:pt>
                <c:pt idx="2">
                  <c:v>148</c:v>
                </c:pt>
                <c:pt idx="3">
                  <c:v>212</c:v>
                </c:pt>
                <c:pt idx="4">
                  <c:v>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B2-4B29-8FE9-65889E65E882}"/>
            </c:ext>
          </c:extLst>
        </c:ser>
        <c:ser>
          <c:idx val="1"/>
          <c:order val="1"/>
          <c:tx>
            <c:strRef>
              <c:f>'Table 9.21'!$S$7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9.21'!$V$7:$Z$7</c:f>
              <c:numCache>
                <c:formatCode>#,##0</c:formatCode>
                <c:ptCount val="5"/>
                <c:pt idx="0">
                  <c:v>90</c:v>
                </c:pt>
                <c:pt idx="1">
                  <c:v>89</c:v>
                </c:pt>
                <c:pt idx="2">
                  <c:v>97</c:v>
                </c:pt>
                <c:pt idx="3">
                  <c:v>133</c:v>
                </c:pt>
                <c:pt idx="4">
                  <c:v>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B2-4B29-8FE9-65889E65E882}"/>
            </c:ext>
          </c:extLst>
        </c:ser>
        <c:ser>
          <c:idx val="2"/>
          <c:order val="2"/>
          <c:tx>
            <c:strRef>
              <c:f>'Table 9.21'!$S$11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9.21'!$V$11:$Z$11</c:f>
              <c:numCache>
                <c:formatCode>#,##0</c:formatCode>
                <c:ptCount val="5"/>
                <c:pt idx="0">
                  <c:v>116</c:v>
                </c:pt>
                <c:pt idx="1">
                  <c:v>114</c:v>
                </c:pt>
                <c:pt idx="2">
                  <c:v>129</c:v>
                </c:pt>
                <c:pt idx="3">
                  <c:v>169</c:v>
                </c:pt>
                <c:pt idx="4">
                  <c:v>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B2-4B29-8FE9-65889E65E882}"/>
            </c:ext>
          </c:extLst>
        </c:ser>
        <c:ser>
          <c:idx val="3"/>
          <c:order val="3"/>
          <c:tx>
            <c:strRef>
              <c:f>'Table 9.21'!$S$12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9.21'!$V$12:$Z$12</c:f>
              <c:numCache>
                <c:formatCode>#,##0</c:formatCode>
                <c:ptCount val="5"/>
                <c:pt idx="0">
                  <c:v>17</c:v>
                </c:pt>
                <c:pt idx="1">
                  <c:v>21</c:v>
                </c:pt>
                <c:pt idx="2">
                  <c:v>19</c:v>
                </c:pt>
                <c:pt idx="3">
                  <c:v>47</c:v>
                </c:pt>
                <c:pt idx="4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2B2-4B29-8FE9-65889E65E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9.21'!$AB$15:$AB$33</c:f>
              <c:numCache>
                <c:formatCode>0.0%</c:formatCode>
                <c:ptCount val="19"/>
                <c:pt idx="0">
                  <c:v>0.12796208530805686</c:v>
                </c:pt>
                <c:pt idx="1">
                  <c:v>1.4218009478672985E-2</c:v>
                </c:pt>
                <c:pt idx="2">
                  <c:v>0</c:v>
                </c:pt>
                <c:pt idx="3">
                  <c:v>0</c:v>
                </c:pt>
                <c:pt idx="4">
                  <c:v>0.14218009478672985</c:v>
                </c:pt>
                <c:pt idx="5">
                  <c:v>0</c:v>
                </c:pt>
                <c:pt idx="6">
                  <c:v>0</c:v>
                </c:pt>
                <c:pt idx="7">
                  <c:v>4.7393364928909949E-2</c:v>
                </c:pt>
                <c:pt idx="8">
                  <c:v>2.3696682464454975E-2</c:v>
                </c:pt>
                <c:pt idx="9">
                  <c:v>0</c:v>
                </c:pt>
                <c:pt idx="10">
                  <c:v>2.843601895734597E-2</c:v>
                </c:pt>
                <c:pt idx="11">
                  <c:v>2.843601895734597E-2</c:v>
                </c:pt>
                <c:pt idx="12">
                  <c:v>7.582938388625593E-2</c:v>
                </c:pt>
                <c:pt idx="13">
                  <c:v>5.6872037914691941E-2</c:v>
                </c:pt>
                <c:pt idx="14">
                  <c:v>0.26066350710900477</c:v>
                </c:pt>
                <c:pt idx="15">
                  <c:v>7.582938388625593E-2</c:v>
                </c:pt>
                <c:pt idx="16">
                  <c:v>4.7393364928909949E-2</c:v>
                </c:pt>
                <c:pt idx="17">
                  <c:v>0</c:v>
                </c:pt>
                <c:pt idx="18">
                  <c:v>2.3696682464454975E-2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68-4708-BDEF-74750A5B2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68-4708-BDEF-74750A5B2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9.21'!$Z$44:$Z$60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6</c:v>
                </c:pt>
                <c:pt idx="3">
                  <c:v>13</c:v>
                </c:pt>
                <c:pt idx="4">
                  <c:v>25</c:v>
                </c:pt>
                <c:pt idx="5">
                  <c:v>9</c:v>
                </c:pt>
                <c:pt idx="6">
                  <c:v>10</c:v>
                </c:pt>
                <c:pt idx="7">
                  <c:v>9</c:v>
                </c:pt>
                <c:pt idx="8">
                  <c:v>21</c:v>
                </c:pt>
                <c:pt idx="9">
                  <c:v>4</c:v>
                </c:pt>
                <c:pt idx="10">
                  <c:v>9</c:v>
                </c:pt>
                <c:pt idx="11">
                  <c:v>4</c:v>
                </c:pt>
                <c:pt idx="12">
                  <c:v>5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B4-4907-A05E-4453799DB86D}"/>
            </c:ext>
          </c:extLst>
        </c:ser>
        <c:ser>
          <c:idx val="1"/>
          <c:order val="1"/>
          <c:tx>
            <c:strRef>
              <c:f>'Table 9.21'!$S$62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9.21'!$Z$63:$Z$79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4</c:v>
                </c:pt>
                <c:pt idx="4">
                  <c:v>10</c:v>
                </c:pt>
                <c:pt idx="5">
                  <c:v>10</c:v>
                </c:pt>
                <c:pt idx="6">
                  <c:v>18</c:v>
                </c:pt>
                <c:pt idx="7">
                  <c:v>8</c:v>
                </c:pt>
                <c:pt idx="8">
                  <c:v>5</c:v>
                </c:pt>
                <c:pt idx="9">
                  <c:v>8</c:v>
                </c:pt>
                <c:pt idx="10">
                  <c:v>4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B4-4907-A05E-4453799D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9.21'!$Z$83:$Z$90</c:f>
              <c:numCache>
                <c:formatCode>#,##0</c:formatCode>
                <c:ptCount val="8"/>
                <c:pt idx="0">
                  <c:v>11</c:v>
                </c:pt>
                <c:pt idx="1">
                  <c:v>5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F0-42F1-BF3F-12CAC83CB0DF}"/>
            </c:ext>
          </c:extLst>
        </c:ser>
        <c:ser>
          <c:idx val="1"/>
          <c:order val="1"/>
          <c:tx>
            <c:strRef>
              <c:f>'Table 9.21'!$S$92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9.21'!$Z$93:$Z$100</c:f>
              <c:numCache>
                <c:formatCode>#,##0</c:formatCode>
                <c:ptCount val="8"/>
                <c:pt idx="0">
                  <c:v>4</c:v>
                </c:pt>
                <c:pt idx="1">
                  <c:v>6</c:v>
                </c:pt>
                <c:pt idx="2">
                  <c:v>0</c:v>
                </c:pt>
                <c:pt idx="3">
                  <c:v>15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F0-42F1-BF3F-12CAC83CB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9.3'!$U$4:$Y$4</c:f>
              <c:numCache>
                <c:formatCode>#,##0</c:formatCode>
                <c:ptCount val="5"/>
                <c:pt idx="1">
                  <c:v>10623</c:v>
                </c:pt>
                <c:pt idx="2">
                  <c:v>9741</c:v>
                </c:pt>
                <c:pt idx="3">
                  <c:v>10487</c:v>
                </c:pt>
                <c:pt idx="4">
                  <c:v>12418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0-420C-A421-34097F43FD95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9.3'!$U$7:$Y$7</c:f>
              <c:numCache>
                <c:formatCode>#,##0</c:formatCode>
                <c:ptCount val="5"/>
                <c:pt idx="1">
                  <c:v>7311</c:v>
                </c:pt>
                <c:pt idx="2">
                  <c:v>6806</c:v>
                </c:pt>
                <c:pt idx="3">
                  <c:v>7198</c:v>
                </c:pt>
                <c:pt idx="4">
                  <c:v>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0-420C-A421-34097F43FD95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9.3'!$U$11:$Y$11</c:f>
              <c:numCache>
                <c:formatCode>#,##0</c:formatCode>
                <c:ptCount val="5"/>
                <c:pt idx="1">
                  <c:v>8833</c:v>
                </c:pt>
                <c:pt idx="2">
                  <c:v>8020</c:v>
                </c:pt>
                <c:pt idx="3">
                  <c:v>8474</c:v>
                </c:pt>
                <c:pt idx="4">
                  <c:v>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60-420C-A421-34097F43FD95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9.3'!$U$12:$Y$12</c:f>
              <c:numCache>
                <c:formatCode>#,##0</c:formatCode>
                <c:ptCount val="5"/>
                <c:pt idx="1">
                  <c:v>1793</c:v>
                </c:pt>
                <c:pt idx="2">
                  <c:v>1726</c:v>
                </c:pt>
                <c:pt idx="3">
                  <c:v>2013</c:v>
                </c:pt>
                <c:pt idx="4">
                  <c:v>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60-420C-A421-34097F43F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9.21'!$S$1</c:f>
              <c:strCache>
                <c:ptCount val="1"/>
                <c:pt idx="0">
                  <c:v>Croydon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9.21'!$V$8:$Z$8</c:f>
              <c:numCache>
                <c:formatCode>#,##0</c:formatCode>
                <c:ptCount val="5"/>
                <c:pt idx="0">
                  <c:v>35638.6</c:v>
                </c:pt>
                <c:pt idx="1">
                  <c:v>29752.98</c:v>
                </c:pt>
                <c:pt idx="2">
                  <c:v>48206.39</c:v>
                </c:pt>
                <c:pt idx="3">
                  <c:v>40246.9</c:v>
                </c:pt>
                <c:pt idx="4">
                  <c:v>32774.5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D9-4AAF-BBFE-0ADE84D920F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D9-4AAF-BBFE-0ADE84D92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9.22'!$U$4:$Y$4</c:f>
              <c:numCache>
                <c:formatCode>#,##0</c:formatCode>
                <c:ptCount val="5"/>
                <c:pt idx="1">
                  <c:v>271</c:v>
                </c:pt>
                <c:pt idx="2">
                  <c:v>173</c:v>
                </c:pt>
                <c:pt idx="3">
                  <c:v>293</c:v>
                </c:pt>
                <c:pt idx="4">
                  <c:v>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8A-4270-8F69-F6385DD9C312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9.22'!$U$7:$Y$7</c:f>
              <c:numCache>
                <c:formatCode>#,##0</c:formatCode>
                <c:ptCount val="5"/>
                <c:pt idx="1">
                  <c:v>171</c:v>
                </c:pt>
                <c:pt idx="2">
                  <c:v>127</c:v>
                </c:pt>
                <c:pt idx="3">
                  <c:v>174</c:v>
                </c:pt>
                <c:pt idx="4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8A-4270-8F69-F6385DD9C312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9.22'!$U$11:$Y$11</c:f>
              <c:numCache>
                <c:formatCode>#,##0</c:formatCode>
                <c:ptCount val="5"/>
                <c:pt idx="1">
                  <c:v>234</c:v>
                </c:pt>
                <c:pt idx="2">
                  <c:v>151</c:v>
                </c:pt>
                <c:pt idx="3">
                  <c:v>264</c:v>
                </c:pt>
                <c:pt idx="4">
                  <c:v>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A-4270-8F69-F6385DD9C312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9.22'!$U$12:$Y$12</c:f>
              <c:numCache>
                <c:formatCode>#,##0</c:formatCode>
                <c:ptCount val="5"/>
                <c:pt idx="1">
                  <c:v>34</c:v>
                </c:pt>
                <c:pt idx="2">
                  <c:v>24</c:v>
                </c:pt>
                <c:pt idx="3">
                  <c:v>29</c:v>
                </c:pt>
                <c:pt idx="4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8A-4270-8F69-F6385DD9C3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0.25483870967741934</c:v>
                </c:pt>
                <c:pt idx="1">
                  <c:v>3.2258064516129031E-2</c:v>
                </c:pt>
                <c:pt idx="2">
                  <c:v>2.5806451612903226E-2</c:v>
                </c:pt>
                <c:pt idx="3">
                  <c:v>0</c:v>
                </c:pt>
                <c:pt idx="4">
                  <c:v>3.5483870967741936E-2</c:v>
                </c:pt>
                <c:pt idx="5">
                  <c:v>1.6129032258064516E-2</c:v>
                </c:pt>
                <c:pt idx="6">
                  <c:v>4.8387096774193547E-2</c:v>
                </c:pt>
                <c:pt idx="7">
                  <c:v>0.11612903225806452</c:v>
                </c:pt>
                <c:pt idx="8">
                  <c:v>1.2903225806451613E-2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1.6129032258064516E-2</c:v>
                </c:pt>
                <c:pt idx="13">
                  <c:v>3.870967741935484E-2</c:v>
                </c:pt>
                <c:pt idx="14">
                  <c:v>0.25483870967741934</c:v>
                </c:pt>
                <c:pt idx="15">
                  <c:v>5.8064516129032261E-2</c:v>
                </c:pt>
                <c:pt idx="16">
                  <c:v>5.4838709677419356E-2</c:v>
                </c:pt>
                <c:pt idx="17">
                  <c:v>1.6129032258064516E-2</c:v>
                </c:pt>
                <c:pt idx="18">
                  <c:v>2.2580645161290321E-2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6A-4E65-B353-37870543448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6A-4E65-B353-3787054344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9.22'!$Y$44:$Y$60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8</c:v>
                </c:pt>
                <c:pt idx="3">
                  <c:v>19</c:v>
                </c:pt>
                <c:pt idx="4">
                  <c:v>24</c:v>
                </c:pt>
                <c:pt idx="5">
                  <c:v>5</c:v>
                </c:pt>
                <c:pt idx="6">
                  <c:v>11</c:v>
                </c:pt>
                <c:pt idx="7">
                  <c:v>20</c:v>
                </c:pt>
                <c:pt idx="8">
                  <c:v>16</c:v>
                </c:pt>
                <c:pt idx="9">
                  <c:v>17</c:v>
                </c:pt>
                <c:pt idx="10">
                  <c:v>19</c:v>
                </c:pt>
                <c:pt idx="11">
                  <c:v>10</c:v>
                </c:pt>
                <c:pt idx="12">
                  <c:v>8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C5-4637-8B45-D17C01B6A52E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9.22'!$Y$63:$Y$79</c:f>
              <c:numCache>
                <c:formatCode>#,##0</c:formatCode>
                <c:ptCount val="17"/>
                <c:pt idx="0">
                  <c:v>0</c:v>
                </c:pt>
                <c:pt idx="1">
                  <c:v>1</c:v>
                </c:pt>
                <c:pt idx="2">
                  <c:v>13</c:v>
                </c:pt>
                <c:pt idx="3">
                  <c:v>11</c:v>
                </c:pt>
                <c:pt idx="4">
                  <c:v>13</c:v>
                </c:pt>
                <c:pt idx="5">
                  <c:v>23</c:v>
                </c:pt>
                <c:pt idx="6">
                  <c:v>5</c:v>
                </c:pt>
                <c:pt idx="7">
                  <c:v>19</c:v>
                </c:pt>
                <c:pt idx="8">
                  <c:v>8</c:v>
                </c:pt>
                <c:pt idx="9">
                  <c:v>22</c:v>
                </c:pt>
                <c:pt idx="10">
                  <c:v>5</c:v>
                </c:pt>
                <c:pt idx="11">
                  <c:v>7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C5-4637-8B45-D17C01B6A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9.22'!$Y$83:$Y$90</c:f>
              <c:numCache>
                <c:formatCode>#,##0</c:formatCode>
                <c:ptCount val="8"/>
                <c:pt idx="0">
                  <c:v>16</c:v>
                </c:pt>
                <c:pt idx="1">
                  <c:v>0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A2-4C42-84DE-59AF803FFF0D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9.22'!$Y$93:$Y$100</c:f>
              <c:numCache>
                <c:formatCode>#,##0</c:formatCode>
                <c:ptCount val="8"/>
                <c:pt idx="0">
                  <c:v>7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A2-4C42-84DE-59AF803FFF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9.22'!$U$8:$Y$8</c:f>
              <c:numCache>
                <c:formatCode>#,##0</c:formatCode>
                <c:ptCount val="5"/>
                <c:pt idx="1">
                  <c:v>44460</c:v>
                </c:pt>
                <c:pt idx="2">
                  <c:v>46604</c:v>
                </c:pt>
                <c:pt idx="3">
                  <c:v>40087</c:v>
                </c:pt>
                <c:pt idx="4">
                  <c:v>43511.839999999997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F2-488A-A2F7-E9923611C59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F2-488A-A2F7-E9923611C5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9.22'!$V$4:$Z$4</c:f>
              <c:numCache>
                <c:formatCode>#,##0</c:formatCode>
                <c:ptCount val="5"/>
                <c:pt idx="0">
                  <c:v>271</c:v>
                </c:pt>
                <c:pt idx="1">
                  <c:v>173</c:v>
                </c:pt>
                <c:pt idx="2">
                  <c:v>293</c:v>
                </c:pt>
                <c:pt idx="3">
                  <c:v>311</c:v>
                </c:pt>
                <c:pt idx="4">
                  <c:v>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2C-43C4-9CA2-FD46118C1CBC}"/>
            </c:ext>
          </c:extLst>
        </c:ser>
        <c:ser>
          <c:idx val="1"/>
          <c:order val="1"/>
          <c:tx>
            <c:strRef>
              <c:f>'Table 9.22'!$S$7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9.22'!$V$7:$Z$7</c:f>
              <c:numCache>
                <c:formatCode>#,##0</c:formatCode>
                <c:ptCount val="5"/>
                <c:pt idx="0">
                  <c:v>171</c:v>
                </c:pt>
                <c:pt idx="1">
                  <c:v>127</c:v>
                </c:pt>
                <c:pt idx="2">
                  <c:v>174</c:v>
                </c:pt>
                <c:pt idx="3">
                  <c:v>190</c:v>
                </c:pt>
                <c:pt idx="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2C-43C4-9CA2-FD46118C1CBC}"/>
            </c:ext>
          </c:extLst>
        </c:ser>
        <c:ser>
          <c:idx val="2"/>
          <c:order val="2"/>
          <c:tx>
            <c:strRef>
              <c:f>'Table 9.22'!$S$11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9.22'!$V$11:$Z$11</c:f>
              <c:numCache>
                <c:formatCode>#,##0</c:formatCode>
                <c:ptCount val="5"/>
                <c:pt idx="0">
                  <c:v>234</c:v>
                </c:pt>
                <c:pt idx="1">
                  <c:v>151</c:v>
                </c:pt>
                <c:pt idx="2">
                  <c:v>264</c:v>
                </c:pt>
                <c:pt idx="3">
                  <c:v>286</c:v>
                </c:pt>
                <c:pt idx="4">
                  <c:v>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2C-43C4-9CA2-FD46118C1CBC}"/>
            </c:ext>
          </c:extLst>
        </c:ser>
        <c:ser>
          <c:idx val="3"/>
          <c:order val="3"/>
          <c:tx>
            <c:strRef>
              <c:f>'Table 9.22'!$S$12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9.22'!$V$12:$Z$12</c:f>
              <c:numCache>
                <c:formatCode>#,##0</c:formatCode>
                <c:ptCount val="5"/>
                <c:pt idx="0">
                  <c:v>34</c:v>
                </c:pt>
                <c:pt idx="1">
                  <c:v>24</c:v>
                </c:pt>
                <c:pt idx="2">
                  <c:v>29</c:v>
                </c:pt>
                <c:pt idx="3">
                  <c:v>25</c:v>
                </c:pt>
                <c:pt idx="4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2C-43C4-9CA2-FD46118C1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9.22'!$AB$15:$AB$33</c:f>
              <c:numCache>
                <c:formatCode>0.0%</c:formatCode>
                <c:ptCount val="19"/>
                <c:pt idx="0">
                  <c:v>0.25483870967741934</c:v>
                </c:pt>
                <c:pt idx="1">
                  <c:v>3.2258064516129031E-2</c:v>
                </c:pt>
                <c:pt idx="2">
                  <c:v>2.5806451612903226E-2</c:v>
                </c:pt>
                <c:pt idx="3">
                  <c:v>0</c:v>
                </c:pt>
                <c:pt idx="4">
                  <c:v>3.5483870967741936E-2</c:v>
                </c:pt>
                <c:pt idx="5">
                  <c:v>1.6129032258064516E-2</c:v>
                </c:pt>
                <c:pt idx="6">
                  <c:v>4.8387096774193547E-2</c:v>
                </c:pt>
                <c:pt idx="7">
                  <c:v>0.11612903225806452</c:v>
                </c:pt>
                <c:pt idx="8">
                  <c:v>1.2903225806451613E-2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1.6129032258064516E-2</c:v>
                </c:pt>
                <c:pt idx="13">
                  <c:v>3.870967741935484E-2</c:v>
                </c:pt>
                <c:pt idx="14">
                  <c:v>0.25483870967741934</c:v>
                </c:pt>
                <c:pt idx="15">
                  <c:v>5.8064516129032261E-2</c:v>
                </c:pt>
                <c:pt idx="16">
                  <c:v>5.4838709677419356E-2</c:v>
                </c:pt>
                <c:pt idx="17">
                  <c:v>1.6129032258064516E-2</c:v>
                </c:pt>
                <c:pt idx="18">
                  <c:v>2.2580645161290321E-2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8E-432A-88D2-C1C6F46679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8E-432A-88D2-C1C6F4667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9.22'!$Z$44:$Z$60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7</c:v>
                </c:pt>
                <c:pt idx="3">
                  <c:v>6</c:v>
                </c:pt>
                <c:pt idx="4">
                  <c:v>23</c:v>
                </c:pt>
                <c:pt idx="5">
                  <c:v>10</c:v>
                </c:pt>
                <c:pt idx="6">
                  <c:v>17</c:v>
                </c:pt>
                <c:pt idx="7">
                  <c:v>16</c:v>
                </c:pt>
                <c:pt idx="8">
                  <c:v>12</c:v>
                </c:pt>
                <c:pt idx="9">
                  <c:v>15</c:v>
                </c:pt>
                <c:pt idx="10">
                  <c:v>17</c:v>
                </c:pt>
                <c:pt idx="11">
                  <c:v>10</c:v>
                </c:pt>
                <c:pt idx="12">
                  <c:v>4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36-409B-8366-70DEF68A8C7C}"/>
            </c:ext>
          </c:extLst>
        </c:ser>
        <c:ser>
          <c:idx val="1"/>
          <c:order val="1"/>
          <c:tx>
            <c:strRef>
              <c:f>'Table 9.22'!$S$62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9.22'!$Z$63:$Z$79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15</c:v>
                </c:pt>
                <c:pt idx="4">
                  <c:v>26</c:v>
                </c:pt>
                <c:pt idx="5">
                  <c:v>22</c:v>
                </c:pt>
                <c:pt idx="6">
                  <c:v>6</c:v>
                </c:pt>
                <c:pt idx="7">
                  <c:v>19</c:v>
                </c:pt>
                <c:pt idx="8">
                  <c:v>3</c:v>
                </c:pt>
                <c:pt idx="9">
                  <c:v>20</c:v>
                </c:pt>
                <c:pt idx="10">
                  <c:v>7</c:v>
                </c:pt>
                <c:pt idx="11">
                  <c:v>5</c:v>
                </c:pt>
                <c:pt idx="12">
                  <c:v>0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36-409B-8366-70DEF68A8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9.22'!$Z$83:$Z$90</c:f>
              <c:numCache>
                <c:formatCode>#,##0</c:formatCode>
                <c:ptCount val="8"/>
                <c:pt idx="0">
                  <c:v>11</c:v>
                </c:pt>
                <c:pt idx="1">
                  <c:v>6</c:v>
                </c:pt>
                <c:pt idx="2">
                  <c:v>14</c:v>
                </c:pt>
                <c:pt idx="3">
                  <c:v>9</c:v>
                </c:pt>
                <c:pt idx="4">
                  <c:v>0</c:v>
                </c:pt>
                <c:pt idx="5">
                  <c:v>0</c:v>
                </c:pt>
                <c:pt idx="6">
                  <c:v>12</c:v>
                </c:pt>
                <c:pt idx="7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10-477A-983A-5DA441013E3C}"/>
            </c:ext>
          </c:extLst>
        </c:ser>
        <c:ser>
          <c:idx val="1"/>
          <c:order val="1"/>
          <c:tx>
            <c:strRef>
              <c:f>'Table 9.22'!$S$92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9.22'!$Z$93:$Z$100</c:f>
              <c:numCache>
                <c:formatCode>#,##0</c:formatCode>
                <c:ptCount val="8"/>
                <c:pt idx="0">
                  <c:v>7</c:v>
                </c:pt>
                <c:pt idx="1">
                  <c:v>12</c:v>
                </c:pt>
                <c:pt idx="2">
                  <c:v>10</c:v>
                </c:pt>
                <c:pt idx="3">
                  <c:v>14</c:v>
                </c:pt>
                <c:pt idx="4">
                  <c:v>24</c:v>
                </c:pt>
                <c:pt idx="5">
                  <c:v>0</c:v>
                </c:pt>
                <c:pt idx="6">
                  <c:v>3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10-477A-983A-5DA441013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0.11982477237588043</c:v>
                </c:pt>
                <c:pt idx="1">
                  <c:v>7.4299948462463489E-2</c:v>
                </c:pt>
                <c:pt idx="2">
                  <c:v>6.1243772547672222E-2</c:v>
                </c:pt>
                <c:pt idx="3">
                  <c:v>2.8517436866517781E-2</c:v>
                </c:pt>
                <c:pt idx="4">
                  <c:v>6.2446315066139839E-2</c:v>
                </c:pt>
                <c:pt idx="5">
                  <c:v>2.3363683215942278E-2</c:v>
                </c:pt>
                <c:pt idx="6">
                  <c:v>7.7993471912042603E-2</c:v>
                </c:pt>
                <c:pt idx="7">
                  <c:v>6.3133482219549911E-2</c:v>
                </c:pt>
                <c:pt idx="8">
                  <c:v>2.3105995533413502E-2</c:v>
                </c:pt>
                <c:pt idx="9">
                  <c:v>1.2884384126438757E-3</c:v>
                </c:pt>
                <c:pt idx="10">
                  <c:v>1.4774093798316441E-2</c:v>
                </c:pt>
                <c:pt idx="11">
                  <c:v>2.0185535131420719E-2</c:v>
                </c:pt>
                <c:pt idx="12">
                  <c:v>2.9376395808280366E-2</c:v>
                </c:pt>
                <c:pt idx="13">
                  <c:v>9.611750558323312E-2</c:v>
                </c:pt>
                <c:pt idx="14">
                  <c:v>4.7758117161999659E-2</c:v>
                </c:pt>
                <c:pt idx="15">
                  <c:v>6.5796254939013921E-2</c:v>
                </c:pt>
                <c:pt idx="16">
                  <c:v>6.0642501288438413E-2</c:v>
                </c:pt>
                <c:pt idx="17">
                  <c:v>5.411441333104278E-3</c:v>
                </c:pt>
                <c:pt idx="18">
                  <c:v>3.6763442707438587E-2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A1-4F0F-AC2A-362A166A23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A1-4F0F-AC2A-362A166A23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9.22'!$S$1</c:f>
              <c:strCache>
                <c:ptCount val="1"/>
                <c:pt idx="0">
                  <c:v>Diamantina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9.22'!$V$8:$Z$8</c:f>
              <c:numCache>
                <c:formatCode>#,##0</c:formatCode>
                <c:ptCount val="5"/>
                <c:pt idx="0">
                  <c:v>44460</c:v>
                </c:pt>
                <c:pt idx="1">
                  <c:v>46604</c:v>
                </c:pt>
                <c:pt idx="2">
                  <c:v>40087</c:v>
                </c:pt>
                <c:pt idx="3">
                  <c:v>43511.839999999997</c:v>
                </c:pt>
                <c:pt idx="4">
                  <c:v>46013.48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0-4FE7-838A-1B40C2AA516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0-4FE7-838A-1B40C2AA5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9.23'!$U$4:$Y$4</c:f>
              <c:numCache>
                <c:formatCode>#,##0</c:formatCode>
                <c:ptCount val="5"/>
                <c:pt idx="1">
                  <c:v>646</c:v>
                </c:pt>
                <c:pt idx="2">
                  <c:v>571</c:v>
                </c:pt>
                <c:pt idx="3">
                  <c:v>620</c:v>
                </c:pt>
                <c:pt idx="4">
                  <c:v>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0-4302-905B-241B464D99A2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9.23'!$U$7:$Y$7</c:f>
              <c:numCache>
                <c:formatCode>#,##0</c:formatCode>
                <c:ptCount val="5"/>
                <c:pt idx="1">
                  <c:v>447</c:v>
                </c:pt>
                <c:pt idx="2">
                  <c:v>416</c:v>
                </c:pt>
                <c:pt idx="3">
                  <c:v>486</c:v>
                </c:pt>
                <c:pt idx="4">
                  <c:v>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0-4302-905B-241B464D99A2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9.23'!$U$11:$Y$11</c:f>
              <c:numCache>
                <c:formatCode>#,##0</c:formatCode>
                <c:ptCount val="5"/>
                <c:pt idx="1">
                  <c:v>645</c:v>
                </c:pt>
                <c:pt idx="2">
                  <c:v>566</c:v>
                </c:pt>
                <c:pt idx="3">
                  <c:v>618</c:v>
                </c:pt>
                <c:pt idx="4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C0-4302-905B-241B464D99A2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9.23'!$U$12:$Y$12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C0-4302-905B-241B464D9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2.2857142857142857E-2</c:v>
                </c:pt>
                <c:pt idx="1">
                  <c:v>1.7142857142857144E-2</c:v>
                </c:pt>
                <c:pt idx="2">
                  <c:v>0</c:v>
                </c:pt>
                <c:pt idx="3">
                  <c:v>0</c:v>
                </c:pt>
                <c:pt idx="4">
                  <c:v>4.8571428571428571E-2</c:v>
                </c:pt>
                <c:pt idx="5">
                  <c:v>0</c:v>
                </c:pt>
                <c:pt idx="6">
                  <c:v>0.10857142857142857</c:v>
                </c:pt>
                <c:pt idx="7">
                  <c:v>0</c:v>
                </c:pt>
                <c:pt idx="8">
                  <c:v>2.1428571428571429E-2</c:v>
                </c:pt>
                <c:pt idx="9">
                  <c:v>0</c:v>
                </c:pt>
                <c:pt idx="10">
                  <c:v>5.7142857142857143E-3</c:v>
                </c:pt>
                <c:pt idx="11">
                  <c:v>0</c:v>
                </c:pt>
                <c:pt idx="12">
                  <c:v>1.2857142857142857E-2</c:v>
                </c:pt>
                <c:pt idx="13">
                  <c:v>1.7142857142857144E-2</c:v>
                </c:pt>
                <c:pt idx="14">
                  <c:v>0.19</c:v>
                </c:pt>
                <c:pt idx="15">
                  <c:v>0.24</c:v>
                </c:pt>
                <c:pt idx="16">
                  <c:v>0.24</c:v>
                </c:pt>
                <c:pt idx="17">
                  <c:v>0</c:v>
                </c:pt>
                <c:pt idx="18">
                  <c:v>6.4285714285714279E-2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5-467F-8F0B-316FBC2896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5-467F-8F0B-316FBC289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25</c:v>
                </c:pt>
                <c:pt idx="3">
                  <c:v>43</c:v>
                </c:pt>
                <c:pt idx="4">
                  <c:v>56</c:v>
                </c:pt>
                <c:pt idx="5">
                  <c:v>41</c:v>
                </c:pt>
                <c:pt idx="6">
                  <c:v>43</c:v>
                </c:pt>
                <c:pt idx="7">
                  <c:v>59</c:v>
                </c:pt>
                <c:pt idx="8">
                  <c:v>42</c:v>
                </c:pt>
                <c:pt idx="9">
                  <c:v>19</c:v>
                </c:pt>
                <c:pt idx="10">
                  <c:v>24</c:v>
                </c:pt>
                <c:pt idx="11">
                  <c:v>7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16-4919-81D1-7CC8AAEEE8AF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22</c:v>
                </c:pt>
                <c:pt idx="3">
                  <c:v>34</c:v>
                </c:pt>
                <c:pt idx="4">
                  <c:v>53</c:v>
                </c:pt>
                <c:pt idx="5">
                  <c:v>29</c:v>
                </c:pt>
                <c:pt idx="6">
                  <c:v>49</c:v>
                </c:pt>
                <c:pt idx="7">
                  <c:v>46</c:v>
                </c:pt>
                <c:pt idx="8">
                  <c:v>40</c:v>
                </c:pt>
                <c:pt idx="9">
                  <c:v>17</c:v>
                </c:pt>
                <c:pt idx="10">
                  <c:v>21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16-4919-81D1-7CC8AAEEE8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9.23'!$Y$83:$Y$90</c:f>
              <c:numCache>
                <c:formatCode>#,##0</c:formatCode>
                <c:ptCount val="8"/>
                <c:pt idx="0">
                  <c:v>2</c:v>
                </c:pt>
                <c:pt idx="1">
                  <c:v>23</c:v>
                </c:pt>
                <c:pt idx="2">
                  <c:v>33</c:v>
                </c:pt>
                <c:pt idx="3">
                  <c:v>48</c:v>
                </c:pt>
                <c:pt idx="4">
                  <c:v>0</c:v>
                </c:pt>
                <c:pt idx="5">
                  <c:v>0</c:v>
                </c:pt>
                <c:pt idx="6">
                  <c:v>21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4C-4CE6-AE4C-6BC7D1453102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9.23'!$Y$93:$Y$100</c:f>
              <c:numCache>
                <c:formatCode>#,##0</c:formatCode>
                <c:ptCount val="8"/>
                <c:pt idx="0">
                  <c:v>6</c:v>
                </c:pt>
                <c:pt idx="1">
                  <c:v>28</c:v>
                </c:pt>
                <c:pt idx="2">
                  <c:v>8</c:v>
                </c:pt>
                <c:pt idx="3">
                  <c:v>82</c:v>
                </c:pt>
                <c:pt idx="4">
                  <c:v>30</c:v>
                </c:pt>
                <c:pt idx="5">
                  <c:v>4</c:v>
                </c:pt>
                <c:pt idx="6">
                  <c:v>13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4C-4CE6-AE4C-6BC7D14531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9.23'!$U$8:$Y$8</c:f>
              <c:numCache>
                <c:formatCode>#,##0</c:formatCode>
                <c:ptCount val="5"/>
                <c:pt idx="1">
                  <c:v>25241.64</c:v>
                </c:pt>
                <c:pt idx="2">
                  <c:v>26344.94</c:v>
                </c:pt>
                <c:pt idx="3">
                  <c:v>23968.26</c:v>
                </c:pt>
                <c:pt idx="4">
                  <c:v>23941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75-4814-9034-29B15AC2FB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75-4814-9034-29B15AC2F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9.23'!$V$4:$Z$4</c:f>
              <c:numCache>
                <c:formatCode>#,##0</c:formatCode>
                <c:ptCount val="5"/>
                <c:pt idx="0">
                  <c:v>646</c:v>
                </c:pt>
                <c:pt idx="1">
                  <c:v>571</c:v>
                </c:pt>
                <c:pt idx="2">
                  <c:v>620</c:v>
                </c:pt>
                <c:pt idx="3">
                  <c:v>702</c:v>
                </c:pt>
                <c:pt idx="4">
                  <c:v>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5A-40EB-9E2E-F4A6A5C8B273}"/>
            </c:ext>
          </c:extLst>
        </c:ser>
        <c:ser>
          <c:idx val="1"/>
          <c:order val="1"/>
          <c:tx>
            <c:strRef>
              <c:f>'Table 9.23'!$S$7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9.23'!$V$7:$Z$7</c:f>
              <c:numCache>
                <c:formatCode>#,##0</c:formatCode>
                <c:ptCount val="5"/>
                <c:pt idx="0">
                  <c:v>447</c:v>
                </c:pt>
                <c:pt idx="1">
                  <c:v>416</c:v>
                </c:pt>
                <c:pt idx="2">
                  <c:v>486</c:v>
                </c:pt>
                <c:pt idx="3">
                  <c:v>513</c:v>
                </c:pt>
                <c:pt idx="4">
                  <c:v>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5A-40EB-9E2E-F4A6A5C8B273}"/>
            </c:ext>
          </c:extLst>
        </c:ser>
        <c:ser>
          <c:idx val="2"/>
          <c:order val="2"/>
          <c:tx>
            <c:strRef>
              <c:f>'Table 9.23'!$S$11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9.23'!$V$11:$Z$11</c:f>
              <c:numCache>
                <c:formatCode>#,##0</c:formatCode>
                <c:ptCount val="5"/>
                <c:pt idx="0">
                  <c:v>645</c:v>
                </c:pt>
                <c:pt idx="1">
                  <c:v>566</c:v>
                </c:pt>
                <c:pt idx="2">
                  <c:v>618</c:v>
                </c:pt>
                <c:pt idx="3">
                  <c:v>699</c:v>
                </c:pt>
                <c:pt idx="4">
                  <c:v>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5A-40EB-9E2E-F4A6A5C8B273}"/>
            </c:ext>
          </c:extLst>
        </c:ser>
        <c:ser>
          <c:idx val="3"/>
          <c:order val="3"/>
          <c:tx>
            <c:strRef>
              <c:f>'Table 9.23'!$S$12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9.23'!$V$12:$Z$12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5A-40EB-9E2E-F4A6A5C8B2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9.23'!$AB$15:$AB$33</c:f>
              <c:numCache>
                <c:formatCode>0.0%</c:formatCode>
                <c:ptCount val="19"/>
                <c:pt idx="0">
                  <c:v>2.2857142857142857E-2</c:v>
                </c:pt>
                <c:pt idx="1">
                  <c:v>1.7142857142857144E-2</c:v>
                </c:pt>
                <c:pt idx="2">
                  <c:v>0</c:v>
                </c:pt>
                <c:pt idx="3">
                  <c:v>0</c:v>
                </c:pt>
                <c:pt idx="4">
                  <c:v>4.8571428571428571E-2</c:v>
                </c:pt>
                <c:pt idx="5">
                  <c:v>0</c:v>
                </c:pt>
                <c:pt idx="6">
                  <c:v>0.10857142857142857</c:v>
                </c:pt>
                <c:pt idx="7">
                  <c:v>0</c:v>
                </c:pt>
                <c:pt idx="8">
                  <c:v>2.1428571428571429E-2</c:v>
                </c:pt>
                <c:pt idx="9">
                  <c:v>0</c:v>
                </c:pt>
                <c:pt idx="10">
                  <c:v>5.7142857142857143E-3</c:v>
                </c:pt>
                <c:pt idx="11">
                  <c:v>0</c:v>
                </c:pt>
                <c:pt idx="12">
                  <c:v>1.2857142857142857E-2</c:v>
                </c:pt>
                <c:pt idx="13">
                  <c:v>1.7142857142857144E-2</c:v>
                </c:pt>
                <c:pt idx="14">
                  <c:v>0.19</c:v>
                </c:pt>
                <c:pt idx="15">
                  <c:v>0.24</c:v>
                </c:pt>
                <c:pt idx="16">
                  <c:v>0.24</c:v>
                </c:pt>
                <c:pt idx="17">
                  <c:v>0</c:v>
                </c:pt>
                <c:pt idx="18">
                  <c:v>6.4285714285714279E-2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FA-4A2B-A00E-3A739A4561A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FA-4A2B-A00E-3A739A456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17</c:v>
                </c:pt>
                <c:pt idx="3">
                  <c:v>45</c:v>
                </c:pt>
                <c:pt idx="4">
                  <c:v>53</c:v>
                </c:pt>
                <c:pt idx="5">
                  <c:v>48</c:v>
                </c:pt>
                <c:pt idx="6">
                  <c:v>53</c:v>
                </c:pt>
                <c:pt idx="7">
                  <c:v>45</c:v>
                </c:pt>
                <c:pt idx="8">
                  <c:v>60</c:v>
                </c:pt>
                <c:pt idx="9">
                  <c:v>10</c:v>
                </c:pt>
                <c:pt idx="10">
                  <c:v>21</c:v>
                </c:pt>
                <c:pt idx="11">
                  <c:v>9</c:v>
                </c:pt>
                <c:pt idx="12">
                  <c:v>12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9E-4E38-9908-AC3B4B2FE2B2}"/>
            </c:ext>
          </c:extLst>
        </c:ser>
        <c:ser>
          <c:idx val="1"/>
          <c:order val="1"/>
          <c:tx>
            <c:strRef>
              <c:f>'Table 9.23'!$S$62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9.23'!$Z$63:$Z$79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25</c:v>
                </c:pt>
                <c:pt idx="3">
                  <c:v>32</c:v>
                </c:pt>
                <c:pt idx="4">
                  <c:v>53</c:v>
                </c:pt>
                <c:pt idx="5">
                  <c:v>36</c:v>
                </c:pt>
                <c:pt idx="6">
                  <c:v>43</c:v>
                </c:pt>
                <c:pt idx="7">
                  <c:v>39</c:v>
                </c:pt>
                <c:pt idx="8">
                  <c:v>31</c:v>
                </c:pt>
                <c:pt idx="9">
                  <c:v>15</c:v>
                </c:pt>
                <c:pt idx="10">
                  <c:v>26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9E-4E38-9908-AC3B4B2FE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9.23'!$Z$83:$Z$90</c:f>
              <c:numCache>
                <c:formatCode>#,##0</c:formatCode>
                <c:ptCount val="8"/>
                <c:pt idx="0">
                  <c:v>8</c:v>
                </c:pt>
                <c:pt idx="1">
                  <c:v>24</c:v>
                </c:pt>
                <c:pt idx="2">
                  <c:v>26</c:v>
                </c:pt>
                <c:pt idx="3">
                  <c:v>46</c:v>
                </c:pt>
                <c:pt idx="4">
                  <c:v>0</c:v>
                </c:pt>
                <c:pt idx="5">
                  <c:v>4</c:v>
                </c:pt>
                <c:pt idx="6">
                  <c:v>33</c:v>
                </c:pt>
                <c:pt idx="7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A-4926-9BC6-345FB7608F55}"/>
            </c:ext>
          </c:extLst>
        </c:ser>
        <c:ser>
          <c:idx val="1"/>
          <c:order val="1"/>
          <c:tx>
            <c:strRef>
              <c:f>'Table 9.23'!$S$92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9.23'!$Z$93:$Z$100</c:f>
              <c:numCache>
                <c:formatCode>#,##0</c:formatCode>
                <c:ptCount val="8"/>
                <c:pt idx="0">
                  <c:v>10</c:v>
                </c:pt>
                <c:pt idx="1">
                  <c:v>34</c:v>
                </c:pt>
                <c:pt idx="2">
                  <c:v>4</c:v>
                </c:pt>
                <c:pt idx="3">
                  <c:v>78</c:v>
                </c:pt>
                <c:pt idx="4">
                  <c:v>19</c:v>
                </c:pt>
                <c:pt idx="5">
                  <c:v>8</c:v>
                </c:pt>
                <c:pt idx="6">
                  <c:v>13</c:v>
                </c:pt>
                <c:pt idx="7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A-4926-9BC6-345FB7608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9.3'!$Y$44:$Y$60</c:f>
              <c:numCache>
                <c:formatCode>#,##0</c:formatCode>
                <c:ptCount val="17"/>
                <c:pt idx="0">
                  <c:v>27</c:v>
                </c:pt>
                <c:pt idx="1">
                  <c:v>191</c:v>
                </c:pt>
                <c:pt idx="2">
                  <c:v>359</c:v>
                </c:pt>
                <c:pt idx="3">
                  <c:v>588</c:v>
                </c:pt>
                <c:pt idx="4">
                  <c:v>725</c:v>
                </c:pt>
                <c:pt idx="5">
                  <c:v>715</c:v>
                </c:pt>
                <c:pt idx="6">
                  <c:v>713</c:v>
                </c:pt>
                <c:pt idx="7">
                  <c:v>610</c:v>
                </c:pt>
                <c:pt idx="8">
                  <c:v>607</c:v>
                </c:pt>
                <c:pt idx="9">
                  <c:v>581</c:v>
                </c:pt>
                <c:pt idx="10">
                  <c:v>704</c:v>
                </c:pt>
                <c:pt idx="11">
                  <c:v>465</c:v>
                </c:pt>
                <c:pt idx="12">
                  <c:v>204</c:v>
                </c:pt>
                <c:pt idx="13">
                  <c:v>144</c:v>
                </c:pt>
                <c:pt idx="14">
                  <c:v>97</c:v>
                </c:pt>
                <c:pt idx="15">
                  <c:v>53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B-43A9-B2C0-B89F619684B9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9.3'!$Y$63:$Y$79</c:f>
              <c:numCache>
                <c:formatCode>#,##0</c:formatCode>
                <c:ptCount val="17"/>
                <c:pt idx="0">
                  <c:v>16</c:v>
                </c:pt>
                <c:pt idx="1">
                  <c:v>167</c:v>
                </c:pt>
                <c:pt idx="2">
                  <c:v>338</c:v>
                </c:pt>
                <c:pt idx="3">
                  <c:v>466</c:v>
                </c:pt>
                <c:pt idx="4">
                  <c:v>576</c:v>
                </c:pt>
                <c:pt idx="5">
                  <c:v>541</c:v>
                </c:pt>
                <c:pt idx="6">
                  <c:v>581</c:v>
                </c:pt>
                <c:pt idx="7">
                  <c:v>568</c:v>
                </c:pt>
                <c:pt idx="8">
                  <c:v>564</c:v>
                </c:pt>
                <c:pt idx="9">
                  <c:v>576</c:v>
                </c:pt>
                <c:pt idx="10">
                  <c:v>529</c:v>
                </c:pt>
                <c:pt idx="11">
                  <c:v>302</c:v>
                </c:pt>
                <c:pt idx="12">
                  <c:v>180</c:v>
                </c:pt>
                <c:pt idx="13">
                  <c:v>102</c:v>
                </c:pt>
                <c:pt idx="14">
                  <c:v>51</c:v>
                </c:pt>
                <c:pt idx="15">
                  <c:v>42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B-43A9-B2C0-B89F61968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9.23'!$S$1</c:f>
              <c:strCache>
                <c:ptCount val="1"/>
                <c:pt idx="0">
                  <c:v>Doomadgee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9.23'!$V$8:$Z$8</c:f>
              <c:numCache>
                <c:formatCode>#,##0</c:formatCode>
                <c:ptCount val="5"/>
                <c:pt idx="0">
                  <c:v>25241.64</c:v>
                </c:pt>
                <c:pt idx="1">
                  <c:v>26344.94</c:v>
                </c:pt>
                <c:pt idx="2">
                  <c:v>23968.26</c:v>
                </c:pt>
                <c:pt idx="3">
                  <c:v>23941</c:v>
                </c:pt>
                <c:pt idx="4">
                  <c:v>24510.29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50-4503-A674-7B83C94636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50-4503-A674-7B83C9463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9.24'!$U$4:$Y$4</c:f>
              <c:numCache>
                <c:formatCode>#,##0</c:formatCode>
                <c:ptCount val="5"/>
                <c:pt idx="1">
                  <c:v>10703</c:v>
                </c:pt>
                <c:pt idx="2">
                  <c:v>10828</c:v>
                </c:pt>
                <c:pt idx="3">
                  <c:v>11915</c:v>
                </c:pt>
                <c:pt idx="4">
                  <c:v>12815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8-4DE4-92CF-1289855E8DA2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9.24'!$U$7:$Y$7</c:f>
              <c:numCache>
                <c:formatCode>#,##0</c:formatCode>
                <c:ptCount val="5"/>
                <c:pt idx="1">
                  <c:v>6917</c:v>
                </c:pt>
                <c:pt idx="2">
                  <c:v>6940</c:v>
                </c:pt>
                <c:pt idx="3">
                  <c:v>7454</c:v>
                </c:pt>
                <c:pt idx="4">
                  <c:v>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8-4DE4-92CF-1289855E8DA2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9.24'!$U$11:$Y$11</c:f>
              <c:numCache>
                <c:formatCode>#,##0</c:formatCode>
                <c:ptCount val="5"/>
                <c:pt idx="1">
                  <c:v>9305</c:v>
                </c:pt>
                <c:pt idx="2">
                  <c:v>9514</c:v>
                </c:pt>
                <c:pt idx="3">
                  <c:v>10506</c:v>
                </c:pt>
                <c:pt idx="4">
                  <c:v>11185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88-4DE4-92CF-1289855E8DA2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9.24'!$U$12:$Y$12</c:f>
              <c:numCache>
                <c:formatCode>#,##0</c:formatCode>
                <c:ptCount val="5"/>
                <c:pt idx="1">
                  <c:v>1397</c:v>
                </c:pt>
                <c:pt idx="2">
                  <c:v>1316</c:v>
                </c:pt>
                <c:pt idx="3">
                  <c:v>1409</c:v>
                </c:pt>
                <c:pt idx="4">
                  <c:v>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88-4DE4-92CF-1289855E8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5.3603095276479121E-2</c:v>
                </c:pt>
                <c:pt idx="1">
                  <c:v>8.6248589392229572E-3</c:v>
                </c:pt>
                <c:pt idx="2">
                  <c:v>3.6514589714654197E-2</c:v>
                </c:pt>
                <c:pt idx="3">
                  <c:v>2.0957601160728678E-3</c:v>
                </c:pt>
                <c:pt idx="4">
                  <c:v>5.8520070933419314E-2</c:v>
                </c:pt>
                <c:pt idx="5">
                  <c:v>1.4186683862647107E-2</c:v>
                </c:pt>
                <c:pt idx="6">
                  <c:v>6.8273416088989194E-2</c:v>
                </c:pt>
                <c:pt idx="7">
                  <c:v>0.25342576172819603</c:v>
                </c:pt>
                <c:pt idx="8">
                  <c:v>5.7069160083830402E-2</c:v>
                </c:pt>
                <c:pt idx="9">
                  <c:v>5.6424310817346449E-3</c:v>
                </c:pt>
                <c:pt idx="10">
                  <c:v>3.0066097049814607E-2</c:v>
                </c:pt>
                <c:pt idx="11">
                  <c:v>3.8207319039174591E-2</c:v>
                </c:pt>
                <c:pt idx="12">
                  <c:v>3.6030952764791228E-2</c:v>
                </c:pt>
                <c:pt idx="13">
                  <c:v>9.551829759793648E-2</c:v>
                </c:pt>
                <c:pt idx="14">
                  <c:v>3.5224891181686278E-2</c:v>
                </c:pt>
                <c:pt idx="15">
                  <c:v>4.0222472996936966E-2</c:v>
                </c:pt>
                <c:pt idx="16">
                  <c:v>5.916492019990327E-2</c:v>
                </c:pt>
                <c:pt idx="17">
                  <c:v>2.587457681766887E-2</c:v>
                </c:pt>
                <c:pt idx="18">
                  <c:v>3.2967918748992422E-2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49-4C0E-8CA5-BE71D1DA8F3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49-4C0E-8CA5-BE71D1DA8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9.24'!$Y$44:$Y$60</c:f>
              <c:numCache>
                <c:formatCode>#,##0</c:formatCode>
                <c:ptCount val="17"/>
                <c:pt idx="0">
                  <c:v>5</c:v>
                </c:pt>
                <c:pt idx="1">
                  <c:v>149</c:v>
                </c:pt>
                <c:pt idx="2">
                  <c:v>289</c:v>
                </c:pt>
                <c:pt idx="3">
                  <c:v>595</c:v>
                </c:pt>
                <c:pt idx="4">
                  <c:v>1115</c:v>
                </c:pt>
                <c:pt idx="5">
                  <c:v>743</c:v>
                </c:pt>
                <c:pt idx="6">
                  <c:v>546</c:v>
                </c:pt>
                <c:pt idx="7">
                  <c:v>569</c:v>
                </c:pt>
                <c:pt idx="8">
                  <c:v>558</c:v>
                </c:pt>
                <c:pt idx="9">
                  <c:v>543</c:v>
                </c:pt>
                <c:pt idx="10">
                  <c:v>581</c:v>
                </c:pt>
                <c:pt idx="11">
                  <c:v>407</c:v>
                </c:pt>
                <c:pt idx="12">
                  <c:v>229</c:v>
                </c:pt>
                <c:pt idx="13">
                  <c:v>86</c:v>
                </c:pt>
                <c:pt idx="14">
                  <c:v>38</c:v>
                </c:pt>
                <c:pt idx="15">
                  <c:v>25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57-475F-BE6D-F5D2F6E20AB5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9.24'!$Y$63:$Y$79</c:f>
              <c:numCache>
                <c:formatCode>#,##0</c:formatCode>
                <c:ptCount val="17"/>
                <c:pt idx="0">
                  <c:v>8</c:v>
                </c:pt>
                <c:pt idx="1">
                  <c:v>134</c:v>
                </c:pt>
                <c:pt idx="2">
                  <c:v>334</c:v>
                </c:pt>
                <c:pt idx="3">
                  <c:v>713</c:v>
                </c:pt>
                <c:pt idx="4">
                  <c:v>1193</c:v>
                </c:pt>
                <c:pt idx="5">
                  <c:v>706</c:v>
                </c:pt>
                <c:pt idx="6">
                  <c:v>499</c:v>
                </c:pt>
                <c:pt idx="7">
                  <c:v>509</c:v>
                </c:pt>
                <c:pt idx="8">
                  <c:v>529</c:v>
                </c:pt>
                <c:pt idx="9">
                  <c:v>538</c:v>
                </c:pt>
                <c:pt idx="10">
                  <c:v>518</c:v>
                </c:pt>
                <c:pt idx="11">
                  <c:v>345</c:v>
                </c:pt>
                <c:pt idx="12">
                  <c:v>144</c:v>
                </c:pt>
                <c:pt idx="13">
                  <c:v>92</c:v>
                </c:pt>
                <c:pt idx="14">
                  <c:v>33</c:v>
                </c:pt>
                <c:pt idx="15">
                  <c:v>10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57-475F-BE6D-F5D2F6E20A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9.24'!$Y$83:$Y$90</c:f>
              <c:numCache>
                <c:formatCode>#,##0</c:formatCode>
                <c:ptCount val="8"/>
                <c:pt idx="0">
                  <c:v>404</c:v>
                </c:pt>
                <c:pt idx="1">
                  <c:v>264</c:v>
                </c:pt>
                <c:pt idx="2">
                  <c:v>863</c:v>
                </c:pt>
                <c:pt idx="3">
                  <c:v>367</c:v>
                </c:pt>
                <c:pt idx="4">
                  <c:v>65</c:v>
                </c:pt>
                <c:pt idx="5">
                  <c:v>152</c:v>
                </c:pt>
                <c:pt idx="6">
                  <c:v>328</c:v>
                </c:pt>
                <c:pt idx="7">
                  <c:v>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7-469B-B1E3-9061F6DAFBE6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9.24'!$Y$93:$Y$100</c:f>
              <c:numCache>
                <c:formatCode>#,##0</c:formatCode>
                <c:ptCount val="8"/>
                <c:pt idx="0">
                  <c:v>382</c:v>
                </c:pt>
                <c:pt idx="1">
                  <c:v>406</c:v>
                </c:pt>
                <c:pt idx="2">
                  <c:v>143</c:v>
                </c:pt>
                <c:pt idx="3">
                  <c:v>736</c:v>
                </c:pt>
                <c:pt idx="4">
                  <c:v>481</c:v>
                </c:pt>
                <c:pt idx="5">
                  <c:v>415</c:v>
                </c:pt>
                <c:pt idx="6">
                  <c:v>30</c:v>
                </c:pt>
                <c:pt idx="7">
                  <c:v>367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37-469B-B1E3-9061F6DAF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9.24'!$U$8:$Y$8</c:f>
              <c:numCache>
                <c:formatCode>#,##0</c:formatCode>
                <c:ptCount val="5"/>
                <c:pt idx="1">
                  <c:v>32629.27</c:v>
                </c:pt>
                <c:pt idx="2">
                  <c:v>33971.449999999997</c:v>
                </c:pt>
                <c:pt idx="3">
                  <c:v>33603.4</c:v>
                </c:pt>
                <c:pt idx="4">
                  <c:v>34355.800000000003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F-4298-9B9D-529F7097D2B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1F-4298-9B9D-529F7097D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9.24'!$V$4:$Z$4</c:f>
              <c:numCache>
                <c:formatCode>#,##0</c:formatCode>
                <c:ptCount val="5"/>
                <c:pt idx="0">
                  <c:v>10703</c:v>
                </c:pt>
                <c:pt idx="1">
                  <c:v>10828</c:v>
                </c:pt>
                <c:pt idx="2">
                  <c:v>11915</c:v>
                </c:pt>
                <c:pt idx="3">
                  <c:v>12815</c:v>
                </c:pt>
                <c:pt idx="4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F9-4A07-B35C-A64A5C0B7FA1}"/>
            </c:ext>
          </c:extLst>
        </c:ser>
        <c:ser>
          <c:idx val="1"/>
          <c:order val="1"/>
          <c:tx>
            <c:strRef>
              <c:f>'Table 9.24'!$S$7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9.24'!$V$7:$Z$7</c:f>
              <c:numCache>
                <c:formatCode>#,##0</c:formatCode>
                <c:ptCount val="5"/>
                <c:pt idx="0">
                  <c:v>6917</c:v>
                </c:pt>
                <c:pt idx="1">
                  <c:v>6940</c:v>
                </c:pt>
                <c:pt idx="2">
                  <c:v>7454</c:v>
                </c:pt>
                <c:pt idx="3">
                  <c:v>8145</c:v>
                </c:pt>
                <c:pt idx="4">
                  <c:v>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F9-4A07-B35C-A64A5C0B7FA1}"/>
            </c:ext>
          </c:extLst>
        </c:ser>
        <c:ser>
          <c:idx val="2"/>
          <c:order val="2"/>
          <c:tx>
            <c:strRef>
              <c:f>'Table 9.24'!$S$11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9.24'!$V$11:$Z$11</c:f>
              <c:numCache>
                <c:formatCode>#,##0</c:formatCode>
                <c:ptCount val="5"/>
                <c:pt idx="0">
                  <c:v>9305</c:v>
                </c:pt>
                <c:pt idx="1">
                  <c:v>9514</c:v>
                </c:pt>
                <c:pt idx="2">
                  <c:v>10506</c:v>
                </c:pt>
                <c:pt idx="3">
                  <c:v>11185</c:v>
                </c:pt>
                <c:pt idx="4">
                  <c:v>10864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F9-4A07-B35C-A64A5C0B7FA1}"/>
            </c:ext>
          </c:extLst>
        </c:ser>
        <c:ser>
          <c:idx val="3"/>
          <c:order val="3"/>
          <c:tx>
            <c:strRef>
              <c:f>'Table 9.24'!$S$12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9.24'!$V$12:$Z$12</c:f>
              <c:numCache>
                <c:formatCode>#,##0</c:formatCode>
                <c:ptCount val="5"/>
                <c:pt idx="0">
                  <c:v>1397</c:v>
                </c:pt>
                <c:pt idx="1">
                  <c:v>1316</c:v>
                </c:pt>
                <c:pt idx="2">
                  <c:v>1409</c:v>
                </c:pt>
                <c:pt idx="3">
                  <c:v>1630</c:v>
                </c:pt>
                <c:pt idx="4">
                  <c:v>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F9-4A07-B35C-A64A5C0B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9.24'!$AB$15:$AB$33</c:f>
              <c:numCache>
                <c:formatCode>0.0%</c:formatCode>
                <c:ptCount val="19"/>
                <c:pt idx="0">
                  <c:v>5.3603095276479121E-2</c:v>
                </c:pt>
                <c:pt idx="1">
                  <c:v>8.6248589392229572E-3</c:v>
                </c:pt>
                <c:pt idx="2">
                  <c:v>3.6514589714654197E-2</c:v>
                </c:pt>
                <c:pt idx="3">
                  <c:v>2.0957601160728678E-3</c:v>
                </c:pt>
                <c:pt idx="4">
                  <c:v>5.8520070933419314E-2</c:v>
                </c:pt>
                <c:pt idx="5">
                  <c:v>1.4186683862647107E-2</c:v>
                </c:pt>
                <c:pt idx="6">
                  <c:v>6.8273416088989194E-2</c:v>
                </c:pt>
                <c:pt idx="7">
                  <c:v>0.25342576172819603</c:v>
                </c:pt>
                <c:pt idx="8">
                  <c:v>5.7069160083830402E-2</c:v>
                </c:pt>
                <c:pt idx="9">
                  <c:v>5.6424310817346449E-3</c:v>
                </c:pt>
                <c:pt idx="10">
                  <c:v>3.0066097049814607E-2</c:v>
                </c:pt>
                <c:pt idx="11">
                  <c:v>3.8207319039174591E-2</c:v>
                </c:pt>
                <c:pt idx="12">
                  <c:v>3.6030952764791228E-2</c:v>
                </c:pt>
                <c:pt idx="13">
                  <c:v>9.551829759793648E-2</c:v>
                </c:pt>
                <c:pt idx="14">
                  <c:v>3.5224891181686278E-2</c:v>
                </c:pt>
                <c:pt idx="15">
                  <c:v>4.0222472996936966E-2</c:v>
                </c:pt>
                <c:pt idx="16">
                  <c:v>5.916492019990327E-2</c:v>
                </c:pt>
                <c:pt idx="17">
                  <c:v>2.587457681766887E-2</c:v>
                </c:pt>
                <c:pt idx="18">
                  <c:v>3.2967918748992422E-2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5-4C72-B859-D7D7BCCB49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5-4C72-B859-D7D7BCCB4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9.24'!$Z$44:$Z$60</c:f>
              <c:numCache>
                <c:formatCode>#,##0</c:formatCode>
                <c:ptCount val="17"/>
                <c:pt idx="0">
                  <c:v>8</c:v>
                </c:pt>
                <c:pt idx="1">
                  <c:v>106</c:v>
                </c:pt>
                <c:pt idx="2">
                  <c:v>276</c:v>
                </c:pt>
                <c:pt idx="3">
                  <c:v>469</c:v>
                </c:pt>
                <c:pt idx="4">
                  <c:v>1077</c:v>
                </c:pt>
                <c:pt idx="5">
                  <c:v>760</c:v>
                </c:pt>
                <c:pt idx="6">
                  <c:v>520</c:v>
                </c:pt>
                <c:pt idx="7">
                  <c:v>574</c:v>
                </c:pt>
                <c:pt idx="8">
                  <c:v>540</c:v>
                </c:pt>
                <c:pt idx="9">
                  <c:v>560</c:v>
                </c:pt>
                <c:pt idx="10">
                  <c:v>526</c:v>
                </c:pt>
                <c:pt idx="11">
                  <c:v>408</c:v>
                </c:pt>
                <c:pt idx="12">
                  <c:v>217</c:v>
                </c:pt>
                <c:pt idx="13">
                  <c:v>87</c:v>
                </c:pt>
                <c:pt idx="14">
                  <c:v>40</c:v>
                </c:pt>
                <c:pt idx="15">
                  <c:v>19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F5-4008-A042-F26DF79E8AF9}"/>
            </c:ext>
          </c:extLst>
        </c:ser>
        <c:ser>
          <c:idx val="1"/>
          <c:order val="1"/>
          <c:tx>
            <c:strRef>
              <c:f>'Table 9.24'!$S$62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9.24'!$Z$63:$Z$79</c:f>
              <c:numCache>
                <c:formatCode>#,##0</c:formatCode>
                <c:ptCount val="17"/>
                <c:pt idx="0">
                  <c:v>12</c:v>
                </c:pt>
                <c:pt idx="1">
                  <c:v>121</c:v>
                </c:pt>
                <c:pt idx="2">
                  <c:v>300</c:v>
                </c:pt>
                <c:pt idx="3">
                  <c:v>566</c:v>
                </c:pt>
                <c:pt idx="4">
                  <c:v>1224</c:v>
                </c:pt>
                <c:pt idx="5">
                  <c:v>743</c:v>
                </c:pt>
                <c:pt idx="6">
                  <c:v>515</c:v>
                </c:pt>
                <c:pt idx="7">
                  <c:v>504</c:v>
                </c:pt>
                <c:pt idx="8">
                  <c:v>582</c:v>
                </c:pt>
                <c:pt idx="9">
                  <c:v>490</c:v>
                </c:pt>
                <c:pt idx="10">
                  <c:v>512</c:v>
                </c:pt>
                <c:pt idx="11">
                  <c:v>342</c:v>
                </c:pt>
                <c:pt idx="12">
                  <c:v>161</c:v>
                </c:pt>
                <c:pt idx="13">
                  <c:v>89</c:v>
                </c:pt>
                <c:pt idx="14">
                  <c:v>25</c:v>
                </c:pt>
                <c:pt idx="15">
                  <c:v>14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F5-4008-A042-F26DF79E8A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9.24'!$Z$83:$Z$90</c:f>
              <c:numCache>
                <c:formatCode>#,##0</c:formatCode>
                <c:ptCount val="8"/>
                <c:pt idx="0">
                  <c:v>404</c:v>
                </c:pt>
                <c:pt idx="1">
                  <c:v>284</c:v>
                </c:pt>
                <c:pt idx="2">
                  <c:v>862</c:v>
                </c:pt>
                <c:pt idx="3">
                  <c:v>376</c:v>
                </c:pt>
                <c:pt idx="4">
                  <c:v>72</c:v>
                </c:pt>
                <c:pt idx="5">
                  <c:v>164</c:v>
                </c:pt>
                <c:pt idx="6">
                  <c:v>312</c:v>
                </c:pt>
                <c:pt idx="7">
                  <c:v>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F0-427C-910A-430F5BB265B2}"/>
            </c:ext>
          </c:extLst>
        </c:ser>
        <c:ser>
          <c:idx val="1"/>
          <c:order val="1"/>
          <c:tx>
            <c:strRef>
              <c:f>'Table 9.24'!$S$92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9.24'!$Z$93:$Z$100</c:f>
              <c:numCache>
                <c:formatCode>#,##0</c:formatCode>
                <c:ptCount val="8"/>
                <c:pt idx="0">
                  <c:v>371</c:v>
                </c:pt>
                <c:pt idx="1">
                  <c:v>383</c:v>
                </c:pt>
                <c:pt idx="2">
                  <c:v>163</c:v>
                </c:pt>
                <c:pt idx="3">
                  <c:v>761</c:v>
                </c:pt>
                <c:pt idx="4">
                  <c:v>489</c:v>
                </c:pt>
                <c:pt idx="5">
                  <c:v>423</c:v>
                </c:pt>
                <c:pt idx="6">
                  <c:v>32</c:v>
                </c:pt>
                <c:pt idx="7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F0-427C-910A-430F5BB265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9.3'!$Y$83:$Y$90</c:f>
              <c:numCache>
                <c:formatCode>#,##0</c:formatCode>
                <c:ptCount val="8"/>
                <c:pt idx="0">
                  <c:v>274</c:v>
                </c:pt>
                <c:pt idx="1">
                  <c:v>199</c:v>
                </c:pt>
                <c:pt idx="2">
                  <c:v>921</c:v>
                </c:pt>
                <c:pt idx="3">
                  <c:v>90</c:v>
                </c:pt>
                <c:pt idx="4">
                  <c:v>77</c:v>
                </c:pt>
                <c:pt idx="5">
                  <c:v>115</c:v>
                </c:pt>
                <c:pt idx="6">
                  <c:v>852</c:v>
                </c:pt>
                <c:pt idx="7">
                  <c:v>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47-4777-8756-23961AC6CD8C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9.3'!$Y$93:$Y$100</c:f>
              <c:numCache>
                <c:formatCode>#,##0</c:formatCode>
                <c:ptCount val="8"/>
                <c:pt idx="0">
                  <c:v>209</c:v>
                </c:pt>
                <c:pt idx="1">
                  <c:v>506</c:v>
                </c:pt>
                <c:pt idx="2">
                  <c:v>112</c:v>
                </c:pt>
                <c:pt idx="3">
                  <c:v>430</c:v>
                </c:pt>
                <c:pt idx="4">
                  <c:v>651</c:v>
                </c:pt>
                <c:pt idx="5">
                  <c:v>348</c:v>
                </c:pt>
                <c:pt idx="6">
                  <c:v>112</c:v>
                </c:pt>
                <c:pt idx="7">
                  <c:v>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47-4777-8756-23961AC6C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9.24'!$S$1</c:f>
              <c:strCache>
                <c:ptCount val="1"/>
                <c:pt idx="0">
                  <c:v>Douglas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9.24'!$V$8:$Z$8</c:f>
              <c:numCache>
                <c:formatCode>#,##0</c:formatCode>
                <c:ptCount val="5"/>
                <c:pt idx="0">
                  <c:v>32629.27</c:v>
                </c:pt>
                <c:pt idx="1">
                  <c:v>33971.449999999997</c:v>
                </c:pt>
                <c:pt idx="2">
                  <c:v>33603.4</c:v>
                </c:pt>
                <c:pt idx="3">
                  <c:v>34355.800000000003</c:v>
                </c:pt>
                <c:pt idx="4">
                  <c:v>34955.26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D9-418D-9AD2-DA28F11DA94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D9-418D-9AD2-DA28F11DA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9.25'!$U$4:$Y$4</c:f>
              <c:numCache>
                <c:formatCode>#,##0</c:formatCode>
                <c:ptCount val="5"/>
                <c:pt idx="1">
                  <c:v>326</c:v>
                </c:pt>
                <c:pt idx="2">
                  <c:v>227</c:v>
                </c:pt>
                <c:pt idx="3">
                  <c:v>384</c:v>
                </c:pt>
                <c:pt idx="4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BF-4BFC-A7E1-741BE9FF1C87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9.25'!$U$7:$Y$7</c:f>
              <c:numCache>
                <c:formatCode>#,##0</c:formatCode>
                <c:ptCount val="5"/>
                <c:pt idx="1">
                  <c:v>231</c:v>
                </c:pt>
                <c:pt idx="2">
                  <c:v>161</c:v>
                </c:pt>
                <c:pt idx="3">
                  <c:v>266</c:v>
                </c:pt>
                <c:pt idx="4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F-4BFC-A7E1-741BE9FF1C87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9.25'!$U$11:$Y$11</c:f>
              <c:numCache>
                <c:formatCode>#,##0</c:formatCode>
                <c:ptCount val="5"/>
                <c:pt idx="1">
                  <c:v>242</c:v>
                </c:pt>
                <c:pt idx="2">
                  <c:v>171</c:v>
                </c:pt>
                <c:pt idx="3">
                  <c:v>293</c:v>
                </c:pt>
                <c:pt idx="4">
                  <c:v>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BF-4BFC-A7E1-741BE9FF1C87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9.25'!$U$12:$Y$12</c:f>
              <c:numCache>
                <c:formatCode>#,##0</c:formatCode>
                <c:ptCount val="5"/>
                <c:pt idx="1">
                  <c:v>82</c:v>
                </c:pt>
                <c:pt idx="2">
                  <c:v>57</c:v>
                </c:pt>
                <c:pt idx="3">
                  <c:v>91</c:v>
                </c:pt>
                <c:pt idx="4">
                  <c:v>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BBF-4BFC-A7E1-741BE9FF1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0.24485125858123569</c:v>
                </c:pt>
                <c:pt idx="1">
                  <c:v>1.3729977116704805E-2</c:v>
                </c:pt>
                <c:pt idx="2">
                  <c:v>1.6018306636155607E-2</c:v>
                </c:pt>
                <c:pt idx="3">
                  <c:v>1.8306636155606407E-2</c:v>
                </c:pt>
                <c:pt idx="4">
                  <c:v>8.4668192219679639E-2</c:v>
                </c:pt>
                <c:pt idx="5">
                  <c:v>9.1533180778032037E-3</c:v>
                </c:pt>
                <c:pt idx="6">
                  <c:v>1.8306636155606407E-2</c:v>
                </c:pt>
                <c:pt idx="7">
                  <c:v>8.2379862700228831E-2</c:v>
                </c:pt>
                <c:pt idx="8">
                  <c:v>3.4324942791762014E-2</c:v>
                </c:pt>
                <c:pt idx="9">
                  <c:v>0</c:v>
                </c:pt>
                <c:pt idx="10">
                  <c:v>0</c:v>
                </c:pt>
                <c:pt idx="11">
                  <c:v>1.1441647597254004E-2</c:v>
                </c:pt>
                <c:pt idx="12">
                  <c:v>1.3729977116704805E-2</c:v>
                </c:pt>
                <c:pt idx="13">
                  <c:v>4.1189931350114416E-2</c:v>
                </c:pt>
                <c:pt idx="14">
                  <c:v>0.16018306636155608</c:v>
                </c:pt>
                <c:pt idx="15">
                  <c:v>7.5514874141876437E-2</c:v>
                </c:pt>
                <c:pt idx="16">
                  <c:v>3.2036613272311214E-2</c:v>
                </c:pt>
                <c:pt idx="17">
                  <c:v>1.8306636155606407E-2</c:v>
                </c:pt>
                <c:pt idx="18">
                  <c:v>2.2883295194508008E-2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9-4229-9ACC-021DE4E65DD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49-4229-9ACC-021DE4E65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5</c:v>
                </c:pt>
                <c:pt idx="3">
                  <c:v>35</c:v>
                </c:pt>
                <c:pt idx="4">
                  <c:v>36</c:v>
                </c:pt>
                <c:pt idx="5">
                  <c:v>39</c:v>
                </c:pt>
                <c:pt idx="6">
                  <c:v>28</c:v>
                </c:pt>
                <c:pt idx="7">
                  <c:v>25</c:v>
                </c:pt>
                <c:pt idx="8">
                  <c:v>38</c:v>
                </c:pt>
                <c:pt idx="9">
                  <c:v>49</c:v>
                </c:pt>
                <c:pt idx="10">
                  <c:v>31</c:v>
                </c:pt>
                <c:pt idx="11">
                  <c:v>25</c:v>
                </c:pt>
                <c:pt idx="12">
                  <c:v>20</c:v>
                </c:pt>
                <c:pt idx="13">
                  <c:v>8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DC-4BE4-8C22-4F64EC5F4E4E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20</c:v>
                </c:pt>
                <c:pt idx="3">
                  <c:v>26</c:v>
                </c:pt>
                <c:pt idx="4">
                  <c:v>35</c:v>
                </c:pt>
                <c:pt idx="5">
                  <c:v>45</c:v>
                </c:pt>
                <c:pt idx="6">
                  <c:v>34</c:v>
                </c:pt>
                <c:pt idx="7">
                  <c:v>25</c:v>
                </c:pt>
                <c:pt idx="8">
                  <c:v>15</c:v>
                </c:pt>
                <c:pt idx="9">
                  <c:v>29</c:v>
                </c:pt>
                <c:pt idx="10">
                  <c:v>34</c:v>
                </c:pt>
                <c:pt idx="11">
                  <c:v>16</c:v>
                </c:pt>
                <c:pt idx="12">
                  <c:v>7</c:v>
                </c:pt>
                <c:pt idx="13">
                  <c:v>11</c:v>
                </c:pt>
                <c:pt idx="14">
                  <c:v>0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DC-4BE4-8C22-4F64EC5F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9.25'!$Y$83:$Y$90</c:f>
              <c:numCache>
                <c:formatCode>#,##0</c:formatCode>
                <c:ptCount val="8"/>
                <c:pt idx="0">
                  <c:v>20</c:v>
                </c:pt>
                <c:pt idx="1">
                  <c:v>16</c:v>
                </c:pt>
                <c:pt idx="2">
                  <c:v>20</c:v>
                </c:pt>
                <c:pt idx="3">
                  <c:v>2</c:v>
                </c:pt>
                <c:pt idx="4">
                  <c:v>3</c:v>
                </c:pt>
                <c:pt idx="5">
                  <c:v>0</c:v>
                </c:pt>
                <c:pt idx="6">
                  <c:v>18</c:v>
                </c:pt>
                <c:pt idx="7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E3-4E9C-8939-31AA7368F1FE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9.25'!$Y$93:$Y$100</c:f>
              <c:numCache>
                <c:formatCode>#,##0</c:formatCode>
                <c:ptCount val="8"/>
                <c:pt idx="0">
                  <c:v>12</c:v>
                </c:pt>
                <c:pt idx="1">
                  <c:v>13</c:v>
                </c:pt>
                <c:pt idx="2">
                  <c:v>3</c:v>
                </c:pt>
                <c:pt idx="3">
                  <c:v>25</c:v>
                </c:pt>
                <c:pt idx="4">
                  <c:v>31</c:v>
                </c:pt>
                <c:pt idx="5">
                  <c:v>3</c:v>
                </c:pt>
                <c:pt idx="6">
                  <c:v>0</c:v>
                </c:pt>
                <c:pt idx="7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E3-4E9C-8939-31AA7368F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9.25'!$U$8:$Y$8</c:f>
              <c:numCache>
                <c:formatCode>#,##0</c:formatCode>
                <c:ptCount val="5"/>
                <c:pt idx="1">
                  <c:v>33592</c:v>
                </c:pt>
                <c:pt idx="2">
                  <c:v>36990</c:v>
                </c:pt>
                <c:pt idx="3">
                  <c:v>35018</c:v>
                </c:pt>
                <c:pt idx="4">
                  <c:v>37941.269999999997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E2-4CE8-8DEF-E11AFA72A7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E2-4CE8-8DEF-E11AFA72A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9.25'!$V$4:$Z$4</c:f>
              <c:numCache>
                <c:formatCode>#,##0</c:formatCode>
                <c:ptCount val="5"/>
                <c:pt idx="0">
                  <c:v>326</c:v>
                </c:pt>
                <c:pt idx="1">
                  <c:v>227</c:v>
                </c:pt>
                <c:pt idx="2">
                  <c:v>384</c:v>
                </c:pt>
                <c:pt idx="3">
                  <c:v>667</c:v>
                </c:pt>
                <c:pt idx="4">
                  <c:v>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DE-4EF3-9C36-8EEE3F0479FC}"/>
            </c:ext>
          </c:extLst>
        </c:ser>
        <c:ser>
          <c:idx val="1"/>
          <c:order val="1"/>
          <c:tx>
            <c:strRef>
              <c:f>'Table 9.25'!$S$7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9.25'!$V$7:$Z$7</c:f>
              <c:numCache>
                <c:formatCode>#,##0</c:formatCode>
                <c:ptCount val="5"/>
                <c:pt idx="0">
                  <c:v>231</c:v>
                </c:pt>
                <c:pt idx="1">
                  <c:v>161</c:v>
                </c:pt>
                <c:pt idx="2">
                  <c:v>266</c:v>
                </c:pt>
                <c:pt idx="3">
                  <c:v>492</c:v>
                </c:pt>
                <c:pt idx="4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DE-4EF3-9C36-8EEE3F0479FC}"/>
            </c:ext>
          </c:extLst>
        </c:ser>
        <c:ser>
          <c:idx val="2"/>
          <c:order val="2"/>
          <c:tx>
            <c:strRef>
              <c:f>'Table 9.25'!$S$11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9.25'!$V$11:$Z$11</c:f>
              <c:numCache>
                <c:formatCode>#,##0</c:formatCode>
                <c:ptCount val="5"/>
                <c:pt idx="0">
                  <c:v>242</c:v>
                </c:pt>
                <c:pt idx="1">
                  <c:v>171</c:v>
                </c:pt>
                <c:pt idx="2">
                  <c:v>293</c:v>
                </c:pt>
                <c:pt idx="3">
                  <c:v>426</c:v>
                </c:pt>
                <c:pt idx="4">
                  <c:v>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DE-4EF3-9C36-8EEE3F0479FC}"/>
            </c:ext>
          </c:extLst>
        </c:ser>
        <c:ser>
          <c:idx val="3"/>
          <c:order val="3"/>
          <c:tx>
            <c:strRef>
              <c:f>'Table 9.25'!$S$12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9.25'!$V$12:$Z$12</c:f>
              <c:numCache>
                <c:formatCode>#,##0</c:formatCode>
                <c:ptCount val="5"/>
                <c:pt idx="0">
                  <c:v>82</c:v>
                </c:pt>
                <c:pt idx="1">
                  <c:v>57</c:v>
                </c:pt>
                <c:pt idx="2">
                  <c:v>91</c:v>
                </c:pt>
                <c:pt idx="3">
                  <c:v>244</c:v>
                </c:pt>
                <c:pt idx="4">
                  <c:v>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6DE-4EF3-9C36-8EEE3F047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9.25'!$AB$15:$AB$33</c:f>
              <c:numCache>
                <c:formatCode>0.0%</c:formatCode>
                <c:ptCount val="19"/>
                <c:pt idx="0">
                  <c:v>0.24485125858123569</c:v>
                </c:pt>
                <c:pt idx="1">
                  <c:v>1.3729977116704805E-2</c:v>
                </c:pt>
                <c:pt idx="2">
                  <c:v>1.6018306636155607E-2</c:v>
                </c:pt>
                <c:pt idx="3">
                  <c:v>1.8306636155606407E-2</c:v>
                </c:pt>
                <c:pt idx="4">
                  <c:v>8.4668192219679639E-2</c:v>
                </c:pt>
                <c:pt idx="5">
                  <c:v>9.1533180778032037E-3</c:v>
                </c:pt>
                <c:pt idx="6">
                  <c:v>1.8306636155606407E-2</c:v>
                </c:pt>
                <c:pt idx="7">
                  <c:v>8.2379862700228831E-2</c:v>
                </c:pt>
                <c:pt idx="8">
                  <c:v>3.4324942791762014E-2</c:v>
                </c:pt>
                <c:pt idx="9">
                  <c:v>0</c:v>
                </c:pt>
                <c:pt idx="10">
                  <c:v>0</c:v>
                </c:pt>
                <c:pt idx="11">
                  <c:v>1.1441647597254004E-2</c:v>
                </c:pt>
                <c:pt idx="12">
                  <c:v>1.3729977116704805E-2</c:v>
                </c:pt>
                <c:pt idx="13">
                  <c:v>4.1189931350114416E-2</c:v>
                </c:pt>
                <c:pt idx="14">
                  <c:v>0.16018306636155608</c:v>
                </c:pt>
                <c:pt idx="15">
                  <c:v>7.5514874141876437E-2</c:v>
                </c:pt>
                <c:pt idx="16">
                  <c:v>3.2036613272311214E-2</c:v>
                </c:pt>
                <c:pt idx="17">
                  <c:v>1.8306636155606407E-2</c:v>
                </c:pt>
                <c:pt idx="18">
                  <c:v>2.2883295194508008E-2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2-4ABA-ADD6-8A6C04A877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E2-4ABA-ADD6-8A6C04A87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6</c:v>
                </c:pt>
                <c:pt idx="3">
                  <c:v>17</c:v>
                </c:pt>
                <c:pt idx="4">
                  <c:v>38</c:v>
                </c:pt>
                <c:pt idx="5">
                  <c:v>33</c:v>
                </c:pt>
                <c:pt idx="6">
                  <c:v>24</c:v>
                </c:pt>
                <c:pt idx="7">
                  <c:v>19</c:v>
                </c:pt>
                <c:pt idx="8">
                  <c:v>25</c:v>
                </c:pt>
                <c:pt idx="9">
                  <c:v>16</c:v>
                </c:pt>
                <c:pt idx="10">
                  <c:v>28</c:v>
                </c:pt>
                <c:pt idx="11">
                  <c:v>5</c:v>
                </c:pt>
                <c:pt idx="12">
                  <c:v>15</c:v>
                </c:pt>
                <c:pt idx="13">
                  <c:v>6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89-4C23-9EF3-F086B974CAE1}"/>
            </c:ext>
          </c:extLst>
        </c:ser>
        <c:ser>
          <c:idx val="1"/>
          <c:order val="1"/>
          <c:tx>
            <c:strRef>
              <c:f>'Table 9.25'!$S$62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9.25'!$Z$63:$Z$79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13</c:v>
                </c:pt>
                <c:pt idx="3">
                  <c:v>18</c:v>
                </c:pt>
                <c:pt idx="4">
                  <c:v>35</c:v>
                </c:pt>
                <c:pt idx="5">
                  <c:v>39</c:v>
                </c:pt>
                <c:pt idx="6">
                  <c:v>15</c:v>
                </c:pt>
                <c:pt idx="7">
                  <c:v>17</c:v>
                </c:pt>
                <c:pt idx="8">
                  <c:v>11</c:v>
                </c:pt>
                <c:pt idx="9">
                  <c:v>6</c:v>
                </c:pt>
                <c:pt idx="10">
                  <c:v>14</c:v>
                </c:pt>
                <c:pt idx="11">
                  <c:v>8</c:v>
                </c:pt>
                <c:pt idx="12">
                  <c:v>7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89-4C23-9EF3-F086B974C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9.25'!$Z$83:$Z$90</c:f>
              <c:numCache>
                <c:formatCode>#,##0</c:formatCode>
                <c:ptCount val="8"/>
                <c:pt idx="0">
                  <c:v>17</c:v>
                </c:pt>
                <c:pt idx="1">
                  <c:v>16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06-4912-84C7-A4F88BEB4FC7}"/>
            </c:ext>
          </c:extLst>
        </c:ser>
        <c:ser>
          <c:idx val="1"/>
          <c:order val="1"/>
          <c:tx>
            <c:strRef>
              <c:f>'Table 9.25'!$S$92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9.25'!$Z$93:$Z$100</c:f>
              <c:numCache>
                <c:formatCode>#,##0</c:formatCode>
                <c:ptCount val="8"/>
                <c:pt idx="0">
                  <c:v>8</c:v>
                </c:pt>
                <c:pt idx="1">
                  <c:v>11</c:v>
                </c:pt>
                <c:pt idx="2">
                  <c:v>5</c:v>
                </c:pt>
                <c:pt idx="3">
                  <c:v>18</c:v>
                </c:pt>
                <c:pt idx="4">
                  <c:v>24</c:v>
                </c:pt>
                <c:pt idx="5">
                  <c:v>7</c:v>
                </c:pt>
                <c:pt idx="6">
                  <c:v>0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06-4912-84C7-A4F88BEB4F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9.3'!$U$8:$Y$8</c:f>
              <c:numCache>
                <c:formatCode>#,##0</c:formatCode>
                <c:ptCount val="5"/>
                <c:pt idx="1">
                  <c:v>44947.49</c:v>
                </c:pt>
                <c:pt idx="2">
                  <c:v>45660.11</c:v>
                </c:pt>
                <c:pt idx="3">
                  <c:v>45321</c:v>
                </c:pt>
                <c:pt idx="4">
                  <c:v>48038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59-42BD-81FC-6D6F8B75B35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59-42BD-81FC-6D6F8B75B3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9.25'!$S$1</c:f>
              <c:strCache>
                <c:ptCount val="1"/>
                <c:pt idx="0">
                  <c:v>Etheridge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9.25'!$V$8:$Z$8</c:f>
              <c:numCache>
                <c:formatCode>#,##0</c:formatCode>
                <c:ptCount val="5"/>
                <c:pt idx="0">
                  <c:v>33592</c:v>
                </c:pt>
                <c:pt idx="1">
                  <c:v>36990</c:v>
                </c:pt>
                <c:pt idx="2">
                  <c:v>35018</c:v>
                </c:pt>
                <c:pt idx="3">
                  <c:v>37941.269999999997</c:v>
                </c:pt>
                <c:pt idx="4">
                  <c:v>39909.089999999997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2C-4540-98C1-8C2E784C9F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2C-4540-98C1-8C2E784C9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9.26'!$U$4:$Y$4</c:f>
              <c:numCache>
                <c:formatCode>#,##0</c:formatCode>
                <c:ptCount val="5"/>
                <c:pt idx="1">
                  <c:v>969</c:v>
                </c:pt>
                <c:pt idx="2">
                  <c:v>901</c:v>
                </c:pt>
                <c:pt idx="3">
                  <c:v>1042</c:v>
                </c:pt>
                <c:pt idx="4">
                  <c:v>1564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D-4F7E-A804-6D9FA423CEBC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9.26'!$U$7:$Y$7</c:f>
              <c:numCache>
                <c:formatCode>#,##0</c:formatCode>
                <c:ptCount val="5"/>
                <c:pt idx="1">
                  <c:v>698</c:v>
                </c:pt>
                <c:pt idx="2">
                  <c:v>647</c:v>
                </c:pt>
                <c:pt idx="3">
                  <c:v>723</c:v>
                </c:pt>
                <c:pt idx="4">
                  <c:v>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D-4F7E-A804-6D9FA423CEBC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9.26'!$U$11:$Y$11</c:f>
              <c:numCache>
                <c:formatCode>#,##0</c:formatCode>
                <c:ptCount val="5"/>
                <c:pt idx="1">
                  <c:v>758</c:v>
                </c:pt>
                <c:pt idx="2">
                  <c:v>735</c:v>
                </c:pt>
                <c:pt idx="3">
                  <c:v>813</c:v>
                </c:pt>
                <c:pt idx="4">
                  <c:v>1178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D-4F7E-A804-6D9FA423CEBC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9.26'!$U$12:$Y$12</c:f>
              <c:numCache>
                <c:formatCode>#,##0</c:formatCode>
                <c:ptCount val="5"/>
                <c:pt idx="1">
                  <c:v>214</c:v>
                </c:pt>
                <c:pt idx="2">
                  <c:v>168</c:v>
                </c:pt>
                <c:pt idx="3">
                  <c:v>229</c:v>
                </c:pt>
                <c:pt idx="4">
                  <c:v>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5D-4F7E-A804-6D9FA423CE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0.15222876366694701</c:v>
                </c:pt>
                <c:pt idx="1">
                  <c:v>6.7283431455004202E-3</c:v>
                </c:pt>
                <c:pt idx="2">
                  <c:v>2.943650126156434E-2</c:v>
                </c:pt>
                <c:pt idx="3">
                  <c:v>1.0933557611438183E-2</c:v>
                </c:pt>
                <c:pt idx="4">
                  <c:v>7.5693860386879724E-2</c:v>
                </c:pt>
                <c:pt idx="5">
                  <c:v>2.5231286795626577E-2</c:v>
                </c:pt>
                <c:pt idx="6">
                  <c:v>3.5323801513877207E-2</c:v>
                </c:pt>
                <c:pt idx="7">
                  <c:v>6.1396131202691336E-2</c:v>
                </c:pt>
                <c:pt idx="8">
                  <c:v>4.4575273338940284E-2</c:v>
                </c:pt>
                <c:pt idx="9">
                  <c:v>5.0462573591253156E-3</c:v>
                </c:pt>
                <c:pt idx="10">
                  <c:v>1.1774600504625737E-2</c:v>
                </c:pt>
                <c:pt idx="11">
                  <c:v>1.6820857863751051E-2</c:v>
                </c:pt>
                <c:pt idx="12">
                  <c:v>4.7939444911690499E-2</c:v>
                </c:pt>
                <c:pt idx="13">
                  <c:v>4.3734230445752732E-2</c:v>
                </c:pt>
                <c:pt idx="14">
                  <c:v>0.13877207737594618</c:v>
                </c:pt>
                <c:pt idx="15">
                  <c:v>7.9899074852817498E-2</c:v>
                </c:pt>
                <c:pt idx="16">
                  <c:v>6.9806560134566861E-2</c:v>
                </c:pt>
                <c:pt idx="17">
                  <c:v>0</c:v>
                </c:pt>
                <c:pt idx="18">
                  <c:v>2.5231286795626577E-2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2-4441-BD42-E063325EDE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C2-4441-BD42-E063325ED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9.26'!$Y$44:$Y$60</c:f>
              <c:numCache>
                <c:formatCode>#,##0</c:formatCode>
                <c:ptCount val="17"/>
                <c:pt idx="0">
                  <c:v>0</c:v>
                </c:pt>
                <c:pt idx="1">
                  <c:v>25</c:v>
                </c:pt>
                <c:pt idx="2">
                  <c:v>65</c:v>
                </c:pt>
                <c:pt idx="3">
                  <c:v>76</c:v>
                </c:pt>
                <c:pt idx="4">
                  <c:v>100</c:v>
                </c:pt>
                <c:pt idx="5">
                  <c:v>80</c:v>
                </c:pt>
                <c:pt idx="6">
                  <c:v>61</c:v>
                </c:pt>
                <c:pt idx="7">
                  <c:v>61</c:v>
                </c:pt>
                <c:pt idx="8">
                  <c:v>69</c:v>
                </c:pt>
                <c:pt idx="9">
                  <c:v>83</c:v>
                </c:pt>
                <c:pt idx="10">
                  <c:v>67</c:v>
                </c:pt>
                <c:pt idx="11">
                  <c:v>58</c:v>
                </c:pt>
                <c:pt idx="12">
                  <c:v>41</c:v>
                </c:pt>
                <c:pt idx="13">
                  <c:v>26</c:v>
                </c:pt>
                <c:pt idx="14">
                  <c:v>17</c:v>
                </c:pt>
                <c:pt idx="15">
                  <c:v>0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89-429B-A54C-E730F1B2AE88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9.26'!$Y$63:$Y$79</c:f>
              <c:numCache>
                <c:formatCode>#,##0</c:formatCode>
                <c:ptCount val="17"/>
                <c:pt idx="0">
                  <c:v>0</c:v>
                </c:pt>
                <c:pt idx="1">
                  <c:v>27</c:v>
                </c:pt>
                <c:pt idx="2">
                  <c:v>42</c:v>
                </c:pt>
                <c:pt idx="3">
                  <c:v>81</c:v>
                </c:pt>
                <c:pt idx="4">
                  <c:v>137</c:v>
                </c:pt>
                <c:pt idx="5">
                  <c:v>62</c:v>
                </c:pt>
                <c:pt idx="6">
                  <c:v>45</c:v>
                </c:pt>
                <c:pt idx="7">
                  <c:v>61</c:v>
                </c:pt>
                <c:pt idx="8">
                  <c:v>79</c:v>
                </c:pt>
                <c:pt idx="9">
                  <c:v>48</c:v>
                </c:pt>
                <c:pt idx="10">
                  <c:v>50</c:v>
                </c:pt>
                <c:pt idx="11">
                  <c:v>47</c:v>
                </c:pt>
                <c:pt idx="12">
                  <c:v>31</c:v>
                </c:pt>
                <c:pt idx="13">
                  <c:v>8</c:v>
                </c:pt>
                <c:pt idx="14">
                  <c:v>11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89-429B-A54C-E730F1B2A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9.26'!$Y$83:$Y$90</c:f>
              <c:numCache>
                <c:formatCode>#,##0</c:formatCode>
                <c:ptCount val="8"/>
                <c:pt idx="0">
                  <c:v>49</c:v>
                </c:pt>
                <c:pt idx="1">
                  <c:v>25</c:v>
                </c:pt>
                <c:pt idx="2">
                  <c:v>76</c:v>
                </c:pt>
                <c:pt idx="3">
                  <c:v>18</c:v>
                </c:pt>
                <c:pt idx="4">
                  <c:v>11</c:v>
                </c:pt>
                <c:pt idx="5">
                  <c:v>0</c:v>
                </c:pt>
                <c:pt idx="6">
                  <c:v>77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54-4913-BAD1-36BE96078AC4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9.26'!$Y$93:$Y$100</c:f>
              <c:numCache>
                <c:formatCode>#,##0</c:formatCode>
                <c:ptCount val="8"/>
                <c:pt idx="0">
                  <c:v>34</c:v>
                </c:pt>
                <c:pt idx="1">
                  <c:v>45</c:v>
                </c:pt>
                <c:pt idx="2">
                  <c:v>12</c:v>
                </c:pt>
                <c:pt idx="3">
                  <c:v>62</c:v>
                </c:pt>
                <c:pt idx="4">
                  <c:v>59</c:v>
                </c:pt>
                <c:pt idx="5">
                  <c:v>25</c:v>
                </c:pt>
                <c:pt idx="6">
                  <c:v>7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54-4913-BAD1-36BE96078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9.26'!$U$8:$Y$8</c:f>
              <c:numCache>
                <c:formatCode>#,##0</c:formatCode>
                <c:ptCount val="5"/>
                <c:pt idx="1">
                  <c:v>41226.36</c:v>
                </c:pt>
                <c:pt idx="2">
                  <c:v>42716.76</c:v>
                </c:pt>
                <c:pt idx="3">
                  <c:v>41308.17</c:v>
                </c:pt>
                <c:pt idx="4">
                  <c:v>41114.94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80-46EC-8803-7E6A942374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80-46EC-8803-7E6A94237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9.26'!$V$4:$Z$4</c:f>
              <c:numCache>
                <c:formatCode>#,##0</c:formatCode>
                <c:ptCount val="5"/>
                <c:pt idx="0">
                  <c:v>969</c:v>
                </c:pt>
                <c:pt idx="1">
                  <c:v>901</c:v>
                </c:pt>
                <c:pt idx="2">
                  <c:v>1042</c:v>
                </c:pt>
                <c:pt idx="3">
                  <c:v>1564</c:v>
                </c:pt>
                <c:pt idx="4">
                  <c:v>1192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8-4AF0-A6BA-7E74C550B78B}"/>
            </c:ext>
          </c:extLst>
        </c:ser>
        <c:ser>
          <c:idx val="1"/>
          <c:order val="1"/>
          <c:tx>
            <c:strRef>
              <c:f>'Table 9.26'!$S$7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9.26'!$V$7:$Z$7</c:f>
              <c:numCache>
                <c:formatCode>#,##0</c:formatCode>
                <c:ptCount val="5"/>
                <c:pt idx="0">
                  <c:v>698</c:v>
                </c:pt>
                <c:pt idx="1">
                  <c:v>647</c:v>
                </c:pt>
                <c:pt idx="2">
                  <c:v>723</c:v>
                </c:pt>
                <c:pt idx="3">
                  <c:v>1044</c:v>
                </c:pt>
                <c:pt idx="4">
                  <c:v>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8-4AF0-A6BA-7E74C550B78B}"/>
            </c:ext>
          </c:extLst>
        </c:ser>
        <c:ser>
          <c:idx val="2"/>
          <c:order val="2"/>
          <c:tx>
            <c:strRef>
              <c:f>'Table 9.26'!$S$11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9.26'!$V$11:$Z$11</c:f>
              <c:numCache>
                <c:formatCode>#,##0</c:formatCode>
                <c:ptCount val="5"/>
                <c:pt idx="0">
                  <c:v>758</c:v>
                </c:pt>
                <c:pt idx="1">
                  <c:v>735</c:v>
                </c:pt>
                <c:pt idx="2">
                  <c:v>813</c:v>
                </c:pt>
                <c:pt idx="3">
                  <c:v>1178</c:v>
                </c:pt>
                <c:pt idx="4">
                  <c:v>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8-4AF0-A6BA-7E74C550B78B}"/>
            </c:ext>
          </c:extLst>
        </c:ser>
        <c:ser>
          <c:idx val="3"/>
          <c:order val="3"/>
          <c:tx>
            <c:strRef>
              <c:f>'Table 9.26'!$S$12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9.26'!$V$12:$Z$12</c:f>
              <c:numCache>
                <c:formatCode>#,##0</c:formatCode>
                <c:ptCount val="5"/>
                <c:pt idx="0">
                  <c:v>214</c:v>
                </c:pt>
                <c:pt idx="1">
                  <c:v>168</c:v>
                </c:pt>
                <c:pt idx="2">
                  <c:v>229</c:v>
                </c:pt>
                <c:pt idx="3">
                  <c:v>392</c:v>
                </c:pt>
                <c:pt idx="4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8-4AF0-A6BA-7E74C550B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9.26'!$AB$15:$AB$33</c:f>
              <c:numCache>
                <c:formatCode>0.0%</c:formatCode>
                <c:ptCount val="19"/>
                <c:pt idx="0">
                  <c:v>0.15222876366694701</c:v>
                </c:pt>
                <c:pt idx="1">
                  <c:v>6.7283431455004202E-3</c:v>
                </c:pt>
                <c:pt idx="2">
                  <c:v>2.943650126156434E-2</c:v>
                </c:pt>
                <c:pt idx="3">
                  <c:v>1.0933557611438183E-2</c:v>
                </c:pt>
                <c:pt idx="4">
                  <c:v>7.5693860386879724E-2</c:v>
                </c:pt>
                <c:pt idx="5">
                  <c:v>2.5231286795626577E-2</c:v>
                </c:pt>
                <c:pt idx="6">
                  <c:v>3.5323801513877207E-2</c:v>
                </c:pt>
                <c:pt idx="7">
                  <c:v>6.1396131202691336E-2</c:v>
                </c:pt>
                <c:pt idx="8">
                  <c:v>4.4575273338940284E-2</c:v>
                </c:pt>
                <c:pt idx="9">
                  <c:v>5.0462573591253156E-3</c:v>
                </c:pt>
                <c:pt idx="10">
                  <c:v>1.1774600504625737E-2</c:v>
                </c:pt>
                <c:pt idx="11">
                  <c:v>1.6820857863751051E-2</c:v>
                </c:pt>
                <c:pt idx="12">
                  <c:v>4.7939444911690499E-2</c:v>
                </c:pt>
                <c:pt idx="13">
                  <c:v>4.3734230445752732E-2</c:v>
                </c:pt>
                <c:pt idx="14">
                  <c:v>0.13877207737594618</c:v>
                </c:pt>
                <c:pt idx="15">
                  <c:v>7.9899074852817498E-2</c:v>
                </c:pt>
                <c:pt idx="16">
                  <c:v>6.9806560134566861E-2</c:v>
                </c:pt>
                <c:pt idx="17">
                  <c:v>0</c:v>
                </c:pt>
                <c:pt idx="18">
                  <c:v>2.5231286795626577E-2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FA-41B8-9573-11BF83AC5B4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FA-41B8-9573-11BF83AC5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9.26'!$Z$44:$Z$60</c:f>
              <c:numCache>
                <c:formatCode>#,##0</c:formatCode>
                <c:ptCount val="17"/>
                <c:pt idx="0">
                  <c:v>0</c:v>
                </c:pt>
                <c:pt idx="1">
                  <c:v>31</c:v>
                </c:pt>
                <c:pt idx="2">
                  <c:v>57</c:v>
                </c:pt>
                <c:pt idx="3">
                  <c:v>44</c:v>
                </c:pt>
                <c:pt idx="4">
                  <c:v>66</c:v>
                </c:pt>
                <c:pt idx="5">
                  <c:v>55</c:v>
                </c:pt>
                <c:pt idx="6">
                  <c:v>49</c:v>
                </c:pt>
                <c:pt idx="7">
                  <c:v>42</c:v>
                </c:pt>
                <c:pt idx="8">
                  <c:v>69</c:v>
                </c:pt>
                <c:pt idx="9">
                  <c:v>53</c:v>
                </c:pt>
                <c:pt idx="10">
                  <c:v>60</c:v>
                </c:pt>
                <c:pt idx="11">
                  <c:v>52</c:v>
                </c:pt>
                <c:pt idx="12">
                  <c:v>22</c:v>
                </c:pt>
                <c:pt idx="13">
                  <c:v>14</c:v>
                </c:pt>
                <c:pt idx="14">
                  <c:v>14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F-4FA7-8B38-020E833645F8}"/>
            </c:ext>
          </c:extLst>
        </c:ser>
        <c:ser>
          <c:idx val="1"/>
          <c:order val="1"/>
          <c:tx>
            <c:strRef>
              <c:f>'Table 9.26'!$S$62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9.26'!$Z$63:$Z$79</c:f>
              <c:numCache>
                <c:formatCode>#,##0</c:formatCode>
                <c:ptCount val="17"/>
                <c:pt idx="0">
                  <c:v>0</c:v>
                </c:pt>
                <c:pt idx="1">
                  <c:v>13</c:v>
                </c:pt>
                <c:pt idx="2">
                  <c:v>32</c:v>
                </c:pt>
                <c:pt idx="3">
                  <c:v>68</c:v>
                </c:pt>
                <c:pt idx="4">
                  <c:v>89</c:v>
                </c:pt>
                <c:pt idx="5">
                  <c:v>53</c:v>
                </c:pt>
                <c:pt idx="6">
                  <c:v>28</c:v>
                </c:pt>
                <c:pt idx="7">
                  <c:v>50</c:v>
                </c:pt>
                <c:pt idx="8">
                  <c:v>62</c:v>
                </c:pt>
                <c:pt idx="9">
                  <c:v>51</c:v>
                </c:pt>
                <c:pt idx="10">
                  <c:v>45</c:v>
                </c:pt>
                <c:pt idx="11">
                  <c:v>35</c:v>
                </c:pt>
                <c:pt idx="12">
                  <c:v>31</c:v>
                </c:pt>
                <c:pt idx="13">
                  <c:v>7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F-4FA7-8B38-020E8336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9.26'!$Z$83:$Z$90</c:f>
              <c:numCache>
                <c:formatCode>#,##0</c:formatCode>
                <c:ptCount val="8"/>
                <c:pt idx="0">
                  <c:v>35</c:v>
                </c:pt>
                <c:pt idx="1">
                  <c:v>21</c:v>
                </c:pt>
                <c:pt idx="2">
                  <c:v>73</c:v>
                </c:pt>
                <c:pt idx="3">
                  <c:v>17</c:v>
                </c:pt>
                <c:pt idx="4">
                  <c:v>9</c:v>
                </c:pt>
                <c:pt idx="5">
                  <c:v>5</c:v>
                </c:pt>
                <c:pt idx="6">
                  <c:v>61</c:v>
                </c:pt>
                <c:pt idx="7">
                  <c:v>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88-4DEB-B7C4-61FE9A807C7D}"/>
            </c:ext>
          </c:extLst>
        </c:ser>
        <c:ser>
          <c:idx val="1"/>
          <c:order val="1"/>
          <c:tx>
            <c:strRef>
              <c:f>'Table 9.26'!$S$92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9.26'!$Z$93:$Z$100</c:f>
              <c:numCache>
                <c:formatCode>#,##0</c:formatCode>
                <c:ptCount val="8"/>
                <c:pt idx="0">
                  <c:v>31</c:v>
                </c:pt>
                <c:pt idx="1">
                  <c:v>50</c:v>
                </c:pt>
                <c:pt idx="2">
                  <c:v>12</c:v>
                </c:pt>
                <c:pt idx="3">
                  <c:v>53</c:v>
                </c:pt>
                <c:pt idx="4">
                  <c:v>59</c:v>
                </c:pt>
                <c:pt idx="5">
                  <c:v>22</c:v>
                </c:pt>
                <c:pt idx="6">
                  <c:v>6</c:v>
                </c:pt>
                <c:pt idx="7">
                  <c:v>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8-4DEB-B7C4-61FE9A807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9.3'!$V$4:$Z$4</c:f>
              <c:numCache>
                <c:formatCode>#,##0</c:formatCode>
                <c:ptCount val="5"/>
                <c:pt idx="0">
                  <c:v>10623</c:v>
                </c:pt>
                <c:pt idx="1">
                  <c:v>9741</c:v>
                </c:pt>
                <c:pt idx="2">
                  <c:v>10487</c:v>
                </c:pt>
                <c:pt idx="3">
                  <c:v>12418</c:v>
                </c:pt>
                <c:pt idx="4">
                  <c:v>11640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E7-407E-96CB-2B0671CBC0E1}"/>
            </c:ext>
          </c:extLst>
        </c:ser>
        <c:ser>
          <c:idx val="1"/>
          <c:order val="1"/>
          <c:tx>
            <c:strRef>
              <c:f>'Table 9.3'!$S$7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9.3'!$V$7:$Z$7</c:f>
              <c:numCache>
                <c:formatCode>#,##0</c:formatCode>
                <c:ptCount val="5"/>
                <c:pt idx="0">
                  <c:v>7311</c:v>
                </c:pt>
                <c:pt idx="1">
                  <c:v>6806</c:v>
                </c:pt>
                <c:pt idx="2">
                  <c:v>7198</c:v>
                </c:pt>
                <c:pt idx="3">
                  <c:v>8538</c:v>
                </c:pt>
                <c:pt idx="4">
                  <c:v>7817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E7-407E-96CB-2B0671CBC0E1}"/>
            </c:ext>
          </c:extLst>
        </c:ser>
        <c:ser>
          <c:idx val="2"/>
          <c:order val="2"/>
          <c:tx>
            <c:strRef>
              <c:f>'Table 9.3'!$S$11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9.3'!$V$11:$Z$11</c:f>
              <c:numCache>
                <c:formatCode>#,##0</c:formatCode>
                <c:ptCount val="5"/>
                <c:pt idx="0">
                  <c:v>8833</c:v>
                </c:pt>
                <c:pt idx="1">
                  <c:v>8020</c:v>
                </c:pt>
                <c:pt idx="2">
                  <c:v>8474</c:v>
                </c:pt>
                <c:pt idx="3">
                  <c:v>9554</c:v>
                </c:pt>
                <c:pt idx="4">
                  <c:v>9440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E7-407E-96CB-2B0671CBC0E1}"/>
            </c:ext>
          </c:extLst>
        </c:ser>
        <c:ser>
          <c:idx val="3"/>
          <c:order val="3"/>
          <c:tx>
            <c:strRef>
              <c:f>'Table 9.3'!$S$12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9.3'!$V$12:$Z$12</c:f>
              <c:numCache>
                <c:formatCode>#,##0</c:formatCode>
                <c:ptCount val="5"/>
                <c:pt idx="0">
                  <c:v>1793</c:v>
                </c:pt>
                <c:pt idx="1">
                  <c:v>1726</c:v>
                </c:pt>
                <c:pt idx="2">
                  <c:v>2013</c:v>
                </c:pt>
                <c:pt idx="3">
                  <c:v>2863</c:v>
                </c:pt>
                <c:pt idx="4">
                  <c:v>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E7-407E-96CB-2B0671CBC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9.26'!$S$1</c:f>
              <c:strCache>
                <c:ptCount val="1"/>
                <c:pt idx="0">
                  <c:v>Flinders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9.26'!$V$8:$Z$8</c:f>
              <c:numCache>
                <c:formatCode>#,##0</c:formatCode>
                <c:ptCount val="5"/>
                <c:pt idx="0">
                  <c:v>41226.36</c:v>
                </c:pt>
                <c:pt idx="1">
                  <c:v>42716.76</c:v>
                </c:pt>
                <c:pt idx="2">
                  <c:v>41308.17</c:v>
                </c:pt>
                <c:pt idx="3">
                  <c:v>41114.94</c:v>
                </c:pt>
                <c:pt idx="4">
                  <c:v>43432.22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58-46AF-9E14-2A8F17457E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58-46AF-9E14-2A8F17457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9.27'!$U$4:$Y$4</c:f>
              <c:numCache>
                <c:formatCode>#,##0</c:formatCode>
                <c:ptCount val="5"/>
                <c:pt idx="1">
                  <c:v>55880</c:v>
                </c:pt>
                <c:pt idx="2">
                  <c:v>53788</c:v>
                </c:pt>
                <c:pt idx="3">
                  <c:v>55761</c:v>
                </c:pt>
                <c:pt idx="4">
                  <c:v>58987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3-4CEA-BB30-04565ECA5D73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9.27'!$U$7:$Y$7</c:f>
              <c:numCache>
                <c:formatCode>#,##0</c:formatCode>
                <c:ptCount val="5"/>
                <c:pt idx="1">
                  <c:v>41075</c:v>
                </c:pt>
                <c:pt idx="2">
                  <c:v>40427</c:v>
                </c:pt>
                <c:pt idx="3">
                  <c:v>41652</c:v>
                </c:pt>
                <c:pt idx="4">
                  <c:v>43670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3-4CEA-BB30-04565ECA5D73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9.27'!$U$11:$Y$11</c:f>
              <c:numCache>
                <c:formatCode>#,##0</c:formatCode>
                <c:ptCount val="5"/>
                <c:pt idx="1">
                  <c:v>49816</c:v>
                </c:pt>
                <c:pt idx="2">
                  <c:v>47857</c:v>
                </c:pt>
                <c:pt idx="3">
                  <c:v>49558</c:v>
                </c:pt>
                <c:pt idx="4">
                  <c:v>52502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3-4CEA-BB30-04565ECA5D73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9.27'!$U$12:$Y$12</c:f>
              <c:numCache>
                <c:formatCode>#,##0</c:formatCode>
                <c:ptCount val="5"/>
                <c:pt idx="1">
                  <c:v>6064</c:v>
                </c:pt>
                <c:pt idx="2">
                  <c:v>5931</c:v>
                </c:pt>
                <c:pt idx="3">
                  <c:v>6203</c:v>
                </c:pt>
                <c:pt idx="4">
                  <c:v>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3-4CEA-BB30-04565ECA5D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2.8449978244134283E-2</c:v>
                </c:pt>
                <c:pt idx="1">
                  <c:v>1.7371222010241993E-2</c:v>
                </c:pt>
                <c:pt idx="2">
                  <c:v>5.3435753255012215E-2</c:v>
                </c:pt>
                <c:pt idx="3">
                  <c:v>1.3304548649462797E-2</c:v>
                </c:pt>
                <c:pt idx="4">
                  <c:v>8.5684640358804437E-2</c:v>
                </c:pt>
                <c:pt idx="5">
                  <c:v>1.82414566388861E-2</c:v>
                </c:pt>
                <c:pt idx="6">
                  <c:v>0.10004351173143221</c:v>
                </c:pt>
                <c:pt idx="7">
                  <c:v>8.4998493824681193E-2</c:v>
                </c:pt>
                <c:pt idx="8">
                  <c:v>3.6265354620611173E-2</c:v>
                </c:pt>
                <c:pt idx="9">
                  <c:v>6.1418482444689894E-3</c:v>
                </c:pt>
                <c:pt idx="10">
                  <c:v>3.1328446631187869E-2</c:v>
                </c:pt>
                <c:pt idx="11">
                  <c:v>1.8626368109247917E-2</c:v>
                </c:pt>
                <c:pt idx="12">
                  <c:v>3.7503765438297018E-2</c:v>
                </c:pt>
                <c:pt idx="13">
                  <c:v>6.3476922047059611E-2</c:v>
                </c:pt>
                <c:pt idx="14">
                  <c:v>6.2506275730495026E-2</c:v>
                </c:pt>
                <c:pt idx="15">
                  <c:v>7.5927971349198375E-2</c:v>
                </c:pt>
                <c:pt idx="16">
                  <c:v>0.16738628376343007</c:v>
                </c:pt>
                <c:pt idx="17">
                  <c:v>7.5308765940355462E-3</c:v>
                </c:pt>
                <c:pt idx="18">
                  <c:v>4.1704321049636846E-2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A5-4F12-9D7D-CBFE973413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A5-4F12-9D7D-CBFE9734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9.27'!$Y$44:$Y$60</c:f>
              <c:numCache>
                <c:formatCode>#,##0</c:formatCode>
                <c:ptCount val="17"/>
                <c:pt idx="0">
                  <c:v>63</c:v>
                </c:pt>
                <c:pt idx="1">
                  <c:v>826</c:v>
                </c:pt>
                <c:pt idx="2">
                  <c:v>1849</c:v>
                </c:pt>
                <c:pt idx="3">
                  <c:v>2256</c:v>
                </c:pt>
                <c:pt idx="4">
                  <c:v>2790</c:v>
                </c:pt>
                <c:pt idx="5">
                  <c:v>2719</c:v>
                </c:pt>
                <c:pt idx="6">
                  <c:v>2851</c:v>
                </c:pt>
                <c:pt idx="7">
                  <c:v>2895</c:v>
                </c:pt>
                <c:pt idx="8">
                  <c:v>3233</c:v>
                </c:pt>
                <c:pt idx="9">
                  <c:v>3049</c:v>
                </c:pt>
                <c:pt idx="10">
                  <c:v>3078</c:v>
                </c:pt>
                <c:pt idx="11">
                  <c:v>2459</c:v>
                </c:pt>
                <c:pt idx="12">
                  <c:v>1289</c:v>
                </c:pt>
                <c:pt idx="13">
                  <c:v>493</c:v>
                </c:pt>
                <c:pt idx="14">
                  <c:v>219</c:v>
                </c:pt>
                <c:pt idx="15">
                  <c:v>143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A0-4F49-B74E-5A23915CC869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9.27'!$Y$63:$Y$79</c:f>
              <c:numCache>
                <c:formatCode>#,##0</c:formatCode>
                <c:ptCount val="17"/>
                <c:pt idx="0">
                  <c:v>76</c:v>
                </c:pt>
                <c:pt idx="1">
                  <c:v>984</c:v>
                </c:pt>
                <c:pt idx="2">
                  <c:v>1766</c:v>
                </c:pt>
                <c:pt idx="3">
                  <c:v>2092</c:v>
                </c:pt>
                <c:pt idx="4">
                  <c:v>2329</c:v>
                </c:pt>
                <c:pt idx="5">
                  <c:v>2317</c:v>
                </c:pt>
                <c:pt idx="6">
                  <c:v>2584</c:v>
                </c:pt>
                <c:pt idx="7">
                  <c:v>2905</c:v>
                </c:pt>
                <c:pt idx="8">
                  <c:v>3445</c:v>
                </c:pt>
                <c:pt idx="9">
                  <c:v>3284</c:v>
                </c:pt>
                <c:pt idx="10">
                  <c:v>3168</c:v>
                </c:pt>
                <c:pt idx="11">
                  <c:v>2150</c:v>
                </c:pt>
                <c:pt idx="12">
                  <c:v>906</c:v>
                </c:pt>
                <c:pt idx="13">
                  <c:v>310</c:v>
                </c:pt>
                <c:pt idx="14">
                  <c:v>196</c:v>
                </c:pt>
                <c:pt idx="15">
                  <c:v>99</c:v>
                </c:pt>
                <c:pt idx="16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A0-4F49-B74E-5A23915CC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9.27'!$Y$83:$Y$90</c:f>
              <c:numCache>
                <c:formatCode>#,##0</c:formatCode>
                <c:ptCount val="8"/>
                <c:pt idx="0">
                  <c:v>1811</c:v>
                </c:pt>
                <c:pt idx="1">
                  <c:v>1905</c:v>
                </c:pt>
                <c:pt idx="2">
                  <c:v>4225</c:v>
                </c:pt>
                <c:pt idx="3">
                  <c:v>1707</c:v>
                </c:pt>
                <c:pt idx="4">
                  <c:v>727</c:v>
                </c:pt>
                <c:pt idx="5">
                  <c:v>1231</c:v>
                </c:pt>
                <c:pt idx="6">
                  <c:v>2566</c:v>
                </c:pt>
                <c:pt idx="7">
                  <c:v>3235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BC-4AE3-ABCE-0A3D4DAAAF39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9.27'!$Y$93:$Y$100</c:f>
              <c:numCache>
                <c:formatCode>#,##0</c:formatCode>
                <c:ptCount val="8"/>
                <c:pt idx="0">
                  <c:v>1425</c:v>
                </c:pt>
                <c:pt idx="1">
                  <c:v>3670</c:v>
                </c:pt>
                <c:pt idx="2">
                  <c:v>663</c:v>
                </c:pt>
                <c:pt idx="3">
                  <c:v>4058</c:v>
                </c:pt>
                <c:pt idx="4">
                  <c:v>3604</c:v>
                </c:pt>
                <c:pt idx="5">
                  <c:v>2466</c:v>
                </c:pt>
                <c:pt idx="6">
                  <c:v>137</c:v>
                </c:pt>
                <c:pt idx="7">
                  <c:v>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C-4AE3-ABCE-0A3D4DAAAF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9.27'!$U$8:$Y$8</c:f>
              <c:numCache>
                <c:formatCode>#,##0</c:formatCode>
                <c:ptCount val="5"/>
                <c:pt idx="1">
                  <c:v>37358</c:v>
                </c:pt>
                <c:pt idx="2">
                  <c:v>38707</c:v>
                </c:pt>
                <c:pt idx="3">
                  <c:v>39401</c:v>
                </c:pt>
                <c:pt idx="4">
                  <c:v>40601.379999999997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E-420C-A19E-BD6E2E4820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2E-420C-A19E-BD6E2E4820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9.27'!$V$4:$Z$4</c:f>
              <c:numCache>
                <c:formatCode>#,##0</c:formatCode>
                <c:ptCount val="5"/>
                <c:pt idx="0">
                  <c:v>55880</c:v>
                </c:pt>
                <c:pt idx="1">
                  <c:v>53788</c:v>
                </c:pt>
                <c:pt idx="2">
                  <c:v>55761</c:v>
                </c:pt>
                <c:pt idx="3">
                  <c:v>58987</c:v>
                </c:pt>
                <c:pt idx="4">
                  <c:v>59756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35-417D-BE04-726EE7762725}"/>
            </c:ext>
          </c:extLst>
        </c:ser>
        <c:ser>
          <c:idx val="1"/>
          <c:order val="1"/>
          <c:tx>
            <c:strRef>
              <c:f>'Table 9.27'!$S$7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9.27'!$V$7:$Z$7</c:f>
              <c:numCache>
                <c:formatCode>#,##0</c:formatCode>
                <c:ptCount val="5"/>
                <c:pt idx="0">
                  <c:v>41075</c:v>
                </c:pt>
                <c:pt idx="1">
                  <c:v>40427</c:v>
                </c:pt>
                <c:pt idx="2">
                  <c:v>41652</c:v>
                </c:pt>
                <c:pt idx="3">
                  <c:v>43670</c:v>
                </c:pt>
                <c:pt idx="4">
                  <c:v>44322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35-417D-BE04-726EE7762725}"/>
            </c:ext>
          </c:extLst>
        </c:ser>
        <c:ser>
          <c:idx val="2"/>
          <c:order val="2"/>
          <c:tx>
            <c:strRef>
              <c:f>'Table 9.27'!$S$11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9.27'!$V$11:$Z$11</c:f>
              <c:numCache>
                <c:formatCode>#,##0</c:formatCode>
                <c:ptCount val="5"/>
                <c:pt idx="0">
                  <c:v>49816</c:v>
                </c:pt>
                <c:pt idx="1">
                  <c:v>47857</c:v>
                </c:pt>
                <c:pt idx="2">
                  <c:v>49558</c:v>
                </c:pt>
                <c:pt idx="3">
                  <c:v>52502</c:v>
                </c:pt>
                <c:pt idx="4">
                  <c:v>53216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5-417D-BE04-726EE7762725}"/>
            </c:ext>
          </c:extLst>
        </c:ser>
        <c:ser>
          <c:idx val="3"/>
          <c:order val="3"/>
          <c:tx>
            <c:strRef>
              <c:f>'Table 9.27'!$S$12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9.27'!$V$12:$Z$12</c:f>
              <c:numCache>
                <c:formatCode>#,##0</c:formatCode>
                <c:ptCount val="5"/>
                <c:pt idx="0">
                  <c:v>6064</c:v>
                </c:pt>
                <c:pt idx="1">
                  <c:v>5931</c:v>
                </c:pt>
                <c:pt idx="2">
                  <c:v>6203</c:v>
                </c:pt>
                <c:pt idx="3">
                  <c:v>6482</c:v>
                </c:pt>
                <c:pt idx="4">
                  <c:v>6536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635-417D-BE04-726EE7762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9.27'!$AB$15:$AB$33</c:f>
              <c:numCache>
                <c:formatCode>0.0%</c:formatCode>
                <c:ptCount val="19"/>
                <c:pt idx="0">
                  <c:v>2.8449978244134283E-2</c:v>
                </c:pt>
                <c:pt idx="1">
                  <c:v>1.7371222010241993E-2</c:v>
                </c:pt>
                <c:pt idx="2">
                  <c:v>5.3435753255012215E-2</c:v>
                </c:pt>
                <c:pt idx="3">
                  <c:v>1.3304548649462797E-2</c:v>
                </c:pt>
                <c:pt idx="4">
                  <c:v>8.5684640358804437E-2</c:v>
                </c:pt>
                <c:pt idx="5">
                  <c:v>1.82414566388861E-2</c:v>
                </c:pt>
                <c:pt idx="6">
                  <c:v>0.10004351173143221</c:v>
                </c:pt>
                <c:pt idx="7">
                  <c:v>8.4998493824681193E-2</c:v>
                </c:pt>
                <c:pt idx="8">
                  <c:v>3.6265354620611173E-2</c:v>
                </c:pt>
                <c:pt idx="9">
                  <c:v>6.1418482444689894E-3</c:v>
                </c:pt>
                <c:pt idx="10">
                  <c:v>3.1328446631187869E-2</c:v>
                </c:pt>
                <c:pt idx="11">
                  <c:v>1.8626368109247917E-2</c:v>
                </c:pt>
                <c:pt idx="12">
                  <c:v>3.7503765438297018E-2</c:v>
                </c:pt>
                <c:pt idx="13">
                  <c:v>6.3476922047059611E-2</c:v>
                </c:pt>
                <c:pt idx="14">
                  <c:v>6.2506275730495026E-2</c:v>
                </c:pt>
                <c:pt idx="15">
                  <c:v>7.5927971349198375E-2</c:v>
                </c:pt>
                <c:pt idx="16">
                  <c:v>0.16738628376343007</c:v>
                </c:pt>
                <c:pt idx="17">
                  <c:v>7.5308765940355462E-3</c:v>
                </c:pt>
                <c:pt idx="18">
                  <c:v>4.1704321049636846E-2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DB-4812-A1E0-80002B99CB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DB-4812-A1E0-80002B99C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9.27'!$Z$44:$Z$60</c:f>
              <c:numCache>
                <c:formatCode>#,##0</c:formatCode>
                <c:ptCount val="17"/>
                <c:pt idx="0">
                  <c:v>55</c:v>
                </c:pt>
                <c:pt idx="1">
                  <c:v>808</c:v>
                </c:pt>
                <c:pt idx="2">
                  <c:v>1802</c:v>
                </c:pt>
                <c:pt idx="3">
                  <c:v>2281</c:v>
                </c:pt>
                <c:pt idx="4">
                  <c:v>2820</c:v>
                </c:pt>
                <c:pt idx="5">
                  <c:v>2749</c:v>
                </c:pt>
                <c:pt idx="6">
                  <c:v>2763</c:v>
                </c:pt>
                <c:pt idx="7">
                  <c:v>2777</c:v>
                </c:pt>
                <c:pt idx="8">
                  <c:v>3234</c:v>
                </c:pt>
                <c:pt idx="9">
                  <c:v>3052</c:v>
                </c:pt>
                <c:pt idx="10">
                  <c:v>3181</c:v>
                </c:pt>
                <c:pt idx="11">
                  <c:v>2517</c:v>
                </c:pt>
                <c:pt idx="12">
                  <c:v>1244</c:v>
                </c:pt>
                <c:pt idx="13">
                  <c:v>486</c:v>
                </c:pt>
                <c:pt idx="14">
                  <c:v>211</c:v>
                </c:pt>
                <c:pt idx="15">
                  <c:v>147</c:v>
                </c:pt>
                <c:pt idx="16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FA-4D7A-84AB-860313EFF9E2}"/>
            </c:ext>
          </c:extLst>
        </c:ser>
        <c:ser>
          <c:idx val="1"/>
          <c:order val="1"/>
          <c:tx>
            <c:strRef>
              <c:f>'Table 9.27'!$S$62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9.27'!$Z$63:$Z$79</c:f>
              <c:numCache>
                <c:formatCode>#,##0</c:formatCode>
                <c:ptCount val="17"/>
                <c:pt idx="0">
                  <c:v>86</c:v>
                </c:pt>
                <c:pt idx="1">
                  <c:v>1055</c:v>
                </c:pt>
                <c:pt idx="2">
                  <c:v>1757</c:v>
                </c:pt>
                <c:pt idx="3">
                  <c:v>2211</c:v>
                </c:pt>
                <c:pt idx="4">
                  <c:v>2362</c:v>
                </c:pt>
                <c:pt idx="5">
                  <c:v>2442</c:v>
                </c:pt>
                <c:pt idx="6">
                  <c:v>2612</c:v>
                </c:pt>
                <c:pt idx="7">
                  <c:v>2935</c:v>
                </c:pt>
                <c:pt idx="8">
                  <c:v>3519</c:v>
                </c:pt>
                <c:pt idx="9">
                  <c:v>3349</c:v>
                </c:pt>
                <c:pt idx="10">
                  <c:v>3335</c:v>
                </c:pt>
                <c:pt idx="11">
                  <c:v>2293</c:v>
                </c:pt>
                <c:pt idx="12">
                  <c:v>942</c:v>
                </c:pt>
                <c:pt idx="13">
                  <c:v>343</c:v>
                </c:pt>
                <c:pt idx="14">
                  <c:v>165</c:v>
                </c:pt>
                <c:pt idx="15">
                  <c:v>99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FA-4D7A-84AB-860313EFF9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9.27'!$Z$83:$Z$90</c:f>
              <c:numCache>
                <c:formatCode>#,##0</c:formatCode>
                <c:ptCount val="8"/>
                <c:pt idx="0">
                  <c:v>1820</c:v>
                </c:pt>
                <c:pt idx="1">
                  <c:v>1971</c:v>
                </c:pt>
                <c:pt idx="2">
                  <c:v>4312</c:v>
                </c:pt>
                <c:pt idx="3">
                  <c:v>1821</c:v>
                </c:pt>
                <c:pt idx="4">
                  <c:v>754</c:v>
                </c:pt>
                <c:pt idx="5">
                  <c:v>1268</c:v>
                </c:pt>
                <c:pt idx="6">
                  <c:v>2576</c:v>
                </c:pt>
                <c:pt idx="7">
                  <c:v>3310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0F-40F5-A508-2DBCA0B25EEB}"/>
            </c:ext>
          </c:extLst>
        </c:ser>
        <c:ser>
          <c:idx val="1"/>
          <c:order val="1"/>
          <c:tx>
            <c:strRef>
              <c:f>'Table 9.27'!$S$92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9.27'!$Z$93:$Z$100</c:f>
              <c:numCache>
                <c:formatCode>#,##0</c:formatCode>
                <c:ptCount val="8"/>
                <c:pt idx="0">
                  <c:v>1417</c:v>
                </c:pt>
                <c:pt idx="1">
                  <c:v>3851</c:v>
                </c:pt>
                <c:pt idx="2">
                  <c:v>681</c:v>
                </c:pt>
                <c:pt idx="3">
                  <c:v>4457</c:v>
                </c:pt>
                <c:pt idx="4">
                  <c:v>3628</c:v>
                </c:pt>
                <c:pt idx="5">
                  <c:v>2456</c:v>
                </c:pt>
                <c:pt idx="6">
                  <c:v>157</c:v>
                </c:pt>
                <c:pt idx="7">
                  <c:v>1614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0F-40F5-A508-2DBCA0B25E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9.3'!$AB$15:$AB$33</c:f>
              <c:numCache>
                <c:formatCode>0.0%</c:formatCode>
                <c:ptCount val="19"/>
                <c:pt idx="0">
                  <c:v>0.11982477237588043</c:v>
                </c:pt>
                <c:pt idx="1">
                  <c:v>7.4299948462463489E-2</c:v>
                </c:pt>
                <c:pt idx="2">
                  <c:v>6.1243772547672222E-2</c:v>
                </c:pt>
                <c:pt idx="3">
                  <c:v>2.8517436866517781E-2</c:v>
                </c:pt>
                <c:pt idx="4">
                  <c:v>6.2446315066139839E-2</c:v>
                </c:pt>
                <c:pt idx="5">
                  <c:v>2.3363683215942278E-2</c:v>
                </c:pt>
                <c:pt idx="6">
                  <c:v>7.7993471912042603E-2</c:v>
                </c:pt>
                <c:pt idx="7">
                  <c:v>6.3133482219549911E-2</c:v>
                </c:pt>
                <c:pt idx="8">
                  <c:v>2.3105995533413502E-2</c:v>
                </c:pt>
                <c:pt idx="9">
                  <c:v>1.2884384126438757E-3</c:v>
                </c:pt>
                <c:pt idx="10">
                  <c:v>1.4774093798316441E-2</c:v>
                </c:pt>
                <c:pt idx="11">
                  <c:v>2.0185535131420719E-2</c:v>
                </c:pt>
                <c:pt idx="12">
                  <c:v>2.9376395808280366E-2</c:v>
                </c:pt>
                <c:pt idx="13">
                  <c:v>9.611750558323312E-2</c:v>
                </c:pt>
                <c:pt idx="14">
                  <c:v>4.7758117161999659E-2</c:v>
                </c:pt>
                <c:pt idx="15">
                  <c:v>6.5796254939013921E-2</c:v>
                </c:pt>
                <c:pt idx="16">
                  <c:v>6.0642501288438413E-2</c:v>
                </c:pt>
                <c:pt idx="17">
                  <c:v>5.411441333104278E-3</c:v>
                </c:pt>
                <c:pt idx="18">
                  <c:v>3.6763442707438587E-2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E-4CAE-83C6-A094B6B934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E-4CAE-83C6-A094B6B93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9.27'!$S$1</c:f>
              <c:strCache>
                <c:ptCount val="1"/>
                <c:pt idx="0">
                  <c:v>Fraser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9.27'!$V$8:$Z$8</c:f>
              <c:numCache>
                <c:formatCode>#,##0</c:formatCode>
                <c:ptCount val="5"/>
                <c:pt idx="0">
                  <c:v>37358</c:v>
                </c:pt>
                <c:pt idx="1">
                  <c:v>38707</c:v>
                </c:pt>
                <c:pt idx="2">
                  <c:v>39401</c:v>
                </c:pt>
                <c:pt idx="3">
                  <c:v>40601.379999999997</c:v>
                </c:pt>
                <c:pt idx="4">
                  <c:v>42244.73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41-4E66-AC48-10037115133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41-4E66-AC48-100371151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9.28'!$U$4:$Y$4</c:f>
              <c:numCache>
                <c:formatCode>#,##0</c:formatCode>
                <c:ptCount val="5"/>
                <c:pt idx="1">
                  <c:v>53492</c:v>
                </c:pt>
                <c:pt idx="2">
                  <c:v>48729</c:v>
                </c:pt>
                <c:pt idx="3">
                  <c:v>48902</c:v>
                </c:pt>
                <c:pt idx="4">
                  <c:v>49326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A6-4F71-BC41-3C0DE07DB698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9.28'!$U$7:$Y$7</c:f>
              <c:numCache>
                <c:formatCode>#,##0</c:formatCode>
                <c:ptCount val="5"/>
                <c:pt idx="1">
                  <c:v>37606</c:v>
                </c:pt>
                <c:pt idx="2">
                  <c:v>34456</c:v>
                </c:pt>
                <c:pt idx="3">
                  <c:v>32875</c:v>
                </c:pt>
                <c:pt idx="4">
                  <c:v>33160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A6-4F71-BC41-3C0DE07DB698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9.28'!$U$11:$Y$11</c:f>
              <c:numCache>
                <c:formatCode>#,##0</c:formatCode>
                <c:ptCount val="5"/>
                <c:pt idx="1">
                  <c:v>49449</c:v>
                </c:pt>
                <c:pt idx="2">
                  <c:v>44764</c:v>
                </c:pt>
                <c:pt idx="3">
                  <c:v>44956</c:v>
                </c:pt>
                <c:pt idx="4">
                  <c:v>45467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6-4F71-BC41-3C0DE07DB698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9.28'!$U$12:$Y$12</c:f>
              <c:numCache>
                <c:formatCode>#,##0</c:formatCode>
                <c:ptCount val="5"/>
                <c:pt idx="1">
                  <c:v>4040</c:v>
                </c:pt>
                <c:pt idx="2">
                  <c:v>3966</c:v>
                </c:pt>
                <c:pt idx="3">
                  <c:v>3946</c:v>
                </c:pt>
                <c:pt idx="4">
                  <c:v>3859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A6-4F71-BC41-3C0DE07DB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2.1282305342250847E-2</c:v>
                </c:pt>
                <c:pt idx="1">
                  <c:v>4.1057716125836016E-2</c:v>
                </c:pt>
                <c:pt idx="2">
                  <c:v>9.196185286103542E-2</c:v>
                </c:pt>
                <c:pt idx="3">
                  <c:v>2.0456609693666913E-2</c:v>
                </c:pt>
                <c:pt idx="4">
                  <c:v>0.1176616299232103</c:v>
                </c:pt>
                <c:pt idx="5">
                  <c:v>2.1509371645611428E-2</c:v>
                </c:pt>
                <c:pt idx="6">
                  <c:v>7.6087854017009335E-2</c:v>
                </c:pt>
                <c:pt idx="7">
                  <c:v>7.0307984476921812E-2</c:v>
                </c:pt>
                <c:pt idx="8">
                  <c:v>6.1782676905292711E-2</c:v>
                </c:pt>
                <c:pt idx="9">
                  <c:v>3.6124184625547025E-3</c:v>
                </c:pt>
                <c:pt idx="10">
                  <c:v>2.1013954256461069E-2</c:v>
                </c:pt>
                <c:pt idx="11">
                  <c:v>2.6153909668896046E-2</c:v>
                </c:pt>
                <c:pt idx="12">
                  <c:v>6.4404260589546694E-2</c:v>
                </c:pt>
                <c:pt idx="13">
                  <c:v>8.9587977871356611E-2</c:v>
                </c:pt>
                <c:pt idx="14">
                  <c:v>4.4732061762034515E-2</c:v>
                </c:pt>
                <c:pt idx="15">
                  <c:v>6.1762034514078114E-2</c:v>
                </c:pt>
                <c:pt idx="16">
                  <c:v>7.1897448600445876E-2</c:v>
                </c:pt>
                <c:pt idx="17">
                  <c:v>5.8830814961605155E-3</c:v>
                </c:pt>
                <c:pt idx="18">
                  <c:v>5.3009660639088435E-2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BB-4761-B8BB-0E0C2DC9CD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BB-4761-B8BB-0E0C2DC9CD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9.28'!$Y$44:$Y$60</c:f>
              <c:numCache>
                <c:formatCode>#,##0</c:formatCode>
                <c:ptCount val="17"/>
                <c:pt idx="0">
                  <c:v>31</c:v>
                </c:pt>
                <c:pt idx="1">
                  <c:v>607</c:v>
                </c:pt>
                <c:pt idx="2">
                  <c:v>1585</c:v>
                </c:pt>
                <c:pt idx="3">
                  <c:v>2352</c:v>
                </c:pt>
                <c:pt idx="4">
                  <c:v>3417</c:v>
                </c:pt>
                <c:pt idx="5">
                  <c:v>3328</c:v>
                </c:pt>
                <c:pt idx="6">
                  <c:v>3157</c:v>
                </c:pt>
                <c:pt idx="7">
                  <c:v>2986</c:v>
                </c:pt>
                <c:pt idx="8">
                  <c:v>3303</c:v>
                </c:pt>
                <c:pt idx="9">
                  <c:v>2978</c:v>
                </c:pt>
                <c:pt idx="10">
                  <c:v>2653</c:v>
                </c:pt>
                <c:pt idx="11">
                  <c:v>1715</c:v>
                </c:pt>
                <c:pt idx="12">
                  <c:v>701</c:v>
                </c:pt>
                <c:pt idx="13">
                  <c:v>219</c:v>
                </c:pt>
                <c:pt idx="14">
                  <c:v>99</c:v>
                </c:pt>
                <c:pt idx="15">
                  <c:v>44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79-42E7-8B04-7AA133F80AF2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9.28'!$Y$63:$Y$79</c:f>
              <c:numCache>
                <c:formatCode>#,##0</c:formatCode>
                <c:ptCount val="17"/>
                <c:pt idx="0">
                  <c:v>41</c:v>
                </c:pt>
                <c:pt idx="1">
                  <c:v>710</c:v>
                </c:pt>
                <c:pt idx="2">
                  <c:v>1366</c:v>
                </c:pt>
                <c:pt idx="3">
                  <c:v>1720</c:v>
                </c:pt>
                <c:pt idx="4">
                  <c:v>2171</c:v>
                </c:pt>
                <c:pt idx="5">
                  <c:v>2064</c:v>
                </c:pt>
                <c:pt idx="6">
                  <c:v>2029</c:v>
                </c:pt>
                <c:pt idx="7">
                  <c:v>2230</c:v>
                </c:pt>
                <c:pt idx="8">
                  <c:v>2381</c:v>
                </c:pt>
                <c:pt idx="9">
                  <c:v>2146</c:v>
                </c:pt>
                <c:pt idx="10">
                  <c:v>1693</c:v>
                </c:pt>
                <c:pt idx="11">
                  <c:v>988</c:v>
                </c:pt>
                <c:pt idx="12">
                  <c:v>330</c:v>
                </c:pt>
                <c:pt idx="13">
                  <c:v>132</c:v>
                </c:pt>
                <c:pt idx="14">
                  <c:v>62</c:v>
                </c:pt>
                <c:pt idx="15">
                  <c:v>16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79-42E7-8B04-7AA133F80A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9.28'!$Y$83:$Y$90</c:f>
              <c:numCache>
                <c:formatCode>#,##0</c:formatCode>
                <c:ptCount val="8"/>
                <c:pt idx="0">
                  <c:v>1274</c:v>
                </c:pt>
                <c:pt idx="1">
                  <c:v>1567</c:v>
                </c:pt>
                <c:pt idx="2">
                  <c:v>5624</c:v>
                </c:pt>
                <c:pt idx="3">
                  <c:v>585</c:v>
                </c:pt>
                <c:pt idx="4">
                  <c:v>362</c:v>
                </c:pt>
                <c:pt idx="5">
                  <c:v>556</c:v>
                </c:pt>
                <c:pt idx="6">
                  <c:v>2446</c:v>
                </c:pt>
                <c:pt idx="7">
                  <c:v>3352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A0-4490-A5E8-516751B24D80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9.28'!$Y$93:$Y$100</c:f>
              <c:numCache>
                <c:formatCode>#,##0</c:formatCode>
                <c:ptCount val="8"/>
                <c:pt idx="0">
                  <c:v>1010</c:v>
                </c:pt>
                <c:pt idx="1">
                  <c:v>2285</c:v>
                </c:pt>
                <c:pt idx="2">
                  <c:v>624</c:v>
                </c:pt>
                <c:pt idx="3">
                  <c:v>2288</c:v>
                </c:pt>
                <c:pt idx="4">
                  <c:v>2513</c:v>
                </c:pt>
                <c:pt idx="5">
                  <c:v>1739</c:v>
                </c:pt>
                <c:pt idx="6">
                  <c:v>342</c:v>
                </c:pt>
                <c:pt idx="7">
                  <c:v>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A0-4490-A5E8-516751B24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9.28'!$U$8:$Y$8</c:f>
              <c:numCache>
                <c:formatCode>#,##0</c:formatCode>
                <c:ptCount val="5"/>
                <c:pt idx="1">
                  <c:v>58051.08</c:v>
                </c:pt>
                <c:pt idx="2">
                  <c:v>55686.5</c:v>
                </c:pt>
                <c:pt idx="3">
                  <c:v>52750.38</c:v>
                </c:pt>
                <c:pt idx="4">
                  <c:v>53546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A5-43A6-9CC2-4F57D8ECA9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A5-43A6-9CC2-4F57D8ECA9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9.28'!$V$4:$Z$4</c:f>
              <c:numCache>
                <c:formatCode>#,##0</c:formatCode>
                <c:ptCount val="5"/>
                <c:pt idx="0">
                  <c:v>53492</c:v>
                </c:pt>
                <c:pt idx="1">
                  <c:v>48729</c:v>
                </c:pt>
                <c:pt idx="2">
                  <c:v>48902</c:v>
                </c:pt>
                <c:pt idx="3">
                  <c:v>49326</c:v>
                </c:pt>
                <c:pt idx="4">
                  <c:v>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95-4959-9899-2654BDA57ED7}"/>
            </c:ext>
          </c:extLst>
        </c:ser>
        <c:ser>
          <c:idx val="1"/>
          <c:order val="1"/>
          <c:tx>
            <c:strRef>
              <c:f>'Table 9.28'!$S$7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9.28'!$V$7:$Z$7</c:f>
              <c:numCache>
                <c:formatCode>#,##0</c:formatCode>
                <c:ptCount val="5"/>
                <c:pt idx="0">
                  <c:v>37606</c:v>
                </c:pt>
                <c:pt idx="1">
                  <c:v>34456</c:v>
                </c:pt>
                <c:pt idx="2">
                  <c:v>32875</c:v>
                </c:pt>
                <c:pt idx="3">
                  <c:v>33160</c:v>
                </c:pt>
                <c:pt idx="4">
                  <c:v>33237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95-4959-9899-2654BDA57ED7}"/>
            </c:ext>
          </c:extLst>
        </c:ser>
        <c:ser>
          <c:idx val="2"/>
          <c:order val="2"/>
          <c:tx>
            <c:strRef>
              <c:f>'Table 9.28'!$S$11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9.28'!$V$11:$Z$11</c:f>
              <c:numCache>
                <c:formatCode>#,##0</c:formatCode>
                <c:ptCount val="5"/>
                <c:pt idx="0">
                  <c:v>49449</c:v>
                </c:pt>
                <c:pt idx="1">
                  <c:v>44764</c:v>
                </c:pt>
                <c:pt idx="2">
                  <c:v>44956</c:v>
                </c:pt>
                <c:pt idx="3">
                  <c:v>45467</c:v>
                </c:pt>
                <c:pt idx="4">
                  <c:v>44578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95-4959-9899-2654BDA57ED7}"/>
            </c:ext>
          </c:extLst>
        </c:ser>
        <c:ser>
          <c:idx val="3"/>
          <c:order val="3"/>
          <c:tx>
            <c:strRef>
              <c:f>'Table 9.28'!$S$12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9.28'!$V$12:$Z$12</c:f>
              <c:numCache>
                <c:formatCode>#,##0</c:formatCode>
                <c:ptCount val="5"/>
                <c:pt idx="0">
                  <c:v>4040</c:v>
                </c:pt>
                <c:pt idx="1">
                  <c:v>3966</c:v>
                </c:pt>
                <c:pt idx="2">
                  <c:v>3946</c:v>
                </c:pt>
                <c:pt idx="3">
                  <c:v>3859</c:v>
                </c:pt>
                <c:pt idx="4">
                  <c:v>3866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595-4959-9899-2654BDA57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9.28'!$AB$15:$AB$33</c:f>
              <c:numCache>
                <c:formatCode>0.0%</c:formatCode>
                <c:ptCount val="19"/>
                <c:pt idx="0">
                  <c:v>2.1282305342250847E-2</c:v>
                </c:pt>
                <c:pt idx="1">
                  <c:v>4.1057716125836016E-2</c:v>
                </c:pt>
                <c:pt idx="2">
                  <c:v>9.196185286103542E-2</c:v>
                </c:pt>
                <c:pt idx="3">
                  <c:v>2.0456609693666913E-2</c:v>
                </c:pt>
                <c:pt idx="4">
                  <c:v>0.1176616299232103</c:v>
                </c:pt>
                <c:pt idx="5">
                  <c:v>2.1509371645611428E-2</c:v>
                </c:pt>
                <c:pt idx="6">
                  <c:v>7.6087854017009335E-2</c:v>
                </c:pt>
                <c:pt idx="7">
                  <c:v>7.0307984476921812E-2</c:v>
                </c:pt>
                <c:pt idx="8">
                  <c:v>6.1782676905292711E-2</c:v>
                </c:pt>
                <c:pt idx="9">
                  <c:v>3.6124184625547025E-3</c:v>
                </c:pt>
                <c:pt idx="10">
                  <c:v>2.1013954256461069E-2</c:v>
                </c:pt>
                <c:pt idx="11">
                  <c:v>2.6153909668896046E-2</c:v>
                </c:pt>
                <c:pt idx="12">
                  <c:v>6.4404260589546694E-2</c:v>
                </c:pt>
                <c:pt idx="13">
                  <c:v>8.9587977871356611E-2</c:v>
                </c:pt>
                <c:pt idx="14">
                  <c:v>4.4732061762034515E-2</c:v>
                </c:pt>
                <c:pt idx="15">
                  <c:v>6.1762034514078114E-2</c:v>
                </c:pt>
                <c:pt idx="16">
                  <c:v>7.1897448600445876E-2</c:v>
                </c:pt>
                <c:pt idx="17">
                  <c:v>5.8830814961605155E-3</c:v>
                </c:pt>
                <c:pt idx="18">
                  <c:v>5.3009660639088435E-2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B-4895-8BF2-CDBBAF8214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B-4895-8BF2-CDBBAF821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9.28'!$Z$44:$Z$60</c:f>
              <c:numCache>
                <c:formatCode>#,##0</c:formatCode>
                <c:ptCount val="17"/>
                <c:pt idx="0">
                  <c:v>39</c:v>
                </c:pt>
                <c:pt idx="1">
                  <c:v>558</c:v>
                </c:pt>
                <c:pt idx="2">
                  <c:v>1508</c:v>
                </c:pt>
                <c:pt idx="3">
                  <c:v>1997</c:v>
                </c:pt>
                <c:pt idx="4">
                  <c:v>3153</c:v>
                </c:pt>
                <c:pt idx="5">
                  <c:v>3116</c:v>
                </c:pt>
                <c:pt idx="6">
                  <c:v>3094</c:v>
                </c:pt>
                <c:pt idx="7">
                  <c:v>2802</c:v>
                </c:pt>
                <c:pt idx="8">
                  <c:v>3267</c:v>
                </c:pt>
                <c:pt idx="9">
                  <c:v>2836</c:v>
                </c:pt>
                <c:pt idx="10">
                  <c:v>2533</c:v>
                </c:pt>
                <c:pt idx="11">
                  <c:v>1729</c:v>
                </c:pt>
                <c:pt idx="12">
                  <c:v>745</c:v>
                </c:pt>
                <c:pt idx="13">
                  <c:v>219</c:v>
                </c:pt>
                <c:pt idx="14">
                  <c:v>96</c:v>
                </c:pt>
                <c:pt idx="15">
                  <c:v>38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A4-4942-9D3F-63D80A60C21B}"/>
            </c:ext>
          </c:extLst>
        </c:ser>
        <c:ser>
          <c:idx val="1"/>
          <c:order val="1"/>
          <c:tx>
            <c:strRef>
              <c:f>'Table 9.28'!$S$62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9.28'!$Z$63:$Z$79</c:f>
              <c:numCache>
                <c:formatCode>#,##0</c:formatCode>
                <c:ptCount val="17"/>
                <c:pt idx="0">
                  <c:v>47</c:v>
                </c:pt>
                <c:pt idx="1">
                  <c:v>715</c:v>
                </c:pt>
                <c:pt idx="2">
                  <c:v>1364</c:v>
                </c:pt>
                <c:pt idx="3">
                  <c:v>1729</c:v>
                </c:pt>
                <c:pt idx="4">
                  <c:v>2209</c:v>
                </c:pt>
                <c:pt idx="5">
                  <c:v>2111</c:v>
                </c:pt>
                <c:pt idx="6">
                  <c:v>2162</c:v>
                </c:pt>
                <c:pt idx="7">
                  <c:v>2199</c:v>
                </c:pt>
                <c:pt idx="8">
                  <c:v>2498</c:v>
                </c:pt>
                <c:pt idx="9">
                  <c:v>2154</c:v>
                </c:pt>
                <c:pt idx="10">
                  <c:v>1823</c:v>
                </c:pt>
                <c:pt idx="11">
                  <c:v>1020</c:v>
                </c:pt>
                <c:pt idx="12">
                  <c:v>415</c:v>
                </c:pt>
                <c:pt idx="13">
                  <c:v>137</c:v>
                </c:pt>
                <c:pt idx="14">
                  <c:v>60</c:v>
                </c:pt>
                <c:pt idx="15">
                  <c:v>22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A4-4942-9D3F-63D80A60C2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9.28'!$Z$83:$Z$90</c:f>
              <c:numCache>
                <c:formatCode>#,##0</c:formatCode>
                <c:ptCount val="8"/>
                <c:pt idx="0">
                  <c:v>1263</c:v>
                </c:pt>
                <c:pt idx="1">
                  <c:v>1553</c:v>
                </c:pt>
                <c:pt idx="2">
                  <c:v>5580</c:v>
                </c:pt>
                <c:pt idx="3">
                  <c:v>610</c:v>
                </c:pt>
                <c:pt idx="4">
                  <c:v>353</c:v>
                </c:pt>
                <c:pt idx="5">
                  <c:v>558</c:v>
                </c:pt>
                <c:pt idx="6">
                  <c:v>2514</c:v>
                </c:pt>
                <c:pt idx="7">
                  <c:v>3253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3-4069-A1FE-2DECA41E2B98}"/>
            </c:ext>
          </c:extLst>
        </c:ser>
        <c:ser>
          <c:idx val="1"/>
          <c:order val="1"/>
          <c:tx>
            <c:strRef>
              <c:f>'Table 9.28'!$S$92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9.28'!$Z$93:$Z$100</c:f>
              <c:numCache>
                <c:formatCode>#,##0</c:formatCode>
                <c:ptCount val="8"/>
                <c:pt idx="0">
                  <c:v>1034</c:v>
                </c:pt>
                <c:pt idx="1">
                  <c:v>2386</c:v>
                </c:pt>
                <c:pt idx="2">
                  <c:v>660</c:v>
                </c:pt>
                <c:pt idx="3">
                  <c:v>2390</c:v>
                </c:pt>
                <c:pt idx="4">
                  <c:v>2530</c:v>
                </c:pt>
                <c:pt idx="5">
                  <c:v>1770</c:v>
                </c:pt>
                <c:pt idx="6">
                  <c:v>397</c:v>
                </c:pt>
                <c:pt idx="7">
                  <c:v>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E3-4069-A1FE-2DECA41E2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9.3'!$Z$44:$Z$60</c:f>
              <c:numCache>
                <c:formatCode>#,##0</c:formatCode>
                <c:ptCount val="17"/>
                <c:pt idx="0">
                  <c:v>24</c:v>
                </c:pt>
                <c:pt idx="1">
                  <c:v>192</c:v>
                </c:pt>
                <c:pt idx="2">
                  <c:v>375</c:v>
                </c:pt>
                <c:pt idx="3">
                  <c:v>529</c:v>
                </c:pt>
                <c:pt idx="4">
                  <c:v>699</c:v>
                </c:pt>
                <c:pt idx="5">
                  <c:v>685</c:v>
                </c:pt>
                <c:pt idx="6">
                  <c:v>730</c:v>
                </c:pt>
                <c:pt idx="7">
                  <c:v>566</c:v>
                </c:pt>
                <c:pt idx="8">
                  <c:v>600</c:v>
                </c:pt>
                <c:pt idx="9">
                  <c:v>489</c:v>
                </c:pt>
                <c:pt idx="10">
                  <c:v>545</c:v>
                </c:pt>
                <c:pt idx="11">
                  <c:v>411</c:v>
                </c:pt>
                <c:pt idx="12">
                  <c:v>193</c:v>
                </c:pt>
                <c:pt idx="13">
                  <c:v>99</c:v>
                </c:pt>
                <c:pt idx="14">
                  <c:v>64</c:v>
                </c:pt>
                <c:pt idx="15">
                  <c:v>36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3-47BC-98D5-C8D8F12DBC10}"/>
            </c:ext>
          </c:extLst>
        </c:ser>
        <c:ser>
          <c:idx val="1"/>
          <c:order val="1"/>
          <c:tx>
            <c:strRef>
              <c:f>'Table 9.3'!$S$62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9.3'!$Z$63:$Z$79</c:f>
              <c:numCache>
                <c:formatCode>#,##0</c:formatCode>
                <c:ptCount val="17"/>
                <c:pt idx="0">
                  <c:v>15</c:v>
                </c:pt>
                <c:pt idx="1">
                  <c:v>175</c:v>
                </c:pt>
                <c:pt idx="2">
                  <c:v>358</c:v>
                </c:pt>
                <c:pt idx="3">
                  <c:v>435</c:v>
                </c:pt>
                <c:pt idx="4">
                  <c:v>581</c:v>
                </c:pt>
                <c:pt idx="5">
                  <c:v>576</c:v>
                </c:pt>
                <c:pt idx="6">
                  <c:v>584</c:v>
                </c:pt>
                <c:pt idx="7">
                  <c:v>529</c:v>
                </c:pt>
                <c:pt idx="8">
                  <c:v>575</c:v>
                </c:pt>
                <c:pt idx="9">
                  <c:v>512</c:v>
                </c:pt>
                <c:pt idx="10">
                  <c:v>466</c:v>
                </c:pt>
                <c:pt idx="11">
                  <c:v>288</c:v>
                </c:pt>
                <c:pt idx="12">
                  <c:v>155</c:v>
                </c:pt>
                <c:pt idx="13">
                  <c:v>69</c:v>
                </c:pt>
                <c:pt idx="14">
                  <c:v>40</c:v>
                </c:pt>
                <c:pt idx="15">
                  <c:v>25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3-47BC-98D5-C8D8F12D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9.28'!$S$1</c:f>
              <c:strCache>
                <c:ptCount val="1"/>
                <c:pt idx="0">
                  <c:v>Gladstone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9.28'!$V$8:$Z$8</c:f>
              <c:numCache>
                <c:formatCode>#,##0</c:formatCode>
                <c:ptCount val="5"/>
                <c:pt idx="0">
                  <c:v>58051.08</c:v>
                </c:pt>
                <c:pt idx="1">
                  <c:v>55686.5</c:v>
                </c:pt>
                <c:pt idx="2">
                  <c:v>52750.38</c:v>
                </c:pt>
                <c:pt idx="3">
                  <c:v>53546</c:v>
                </c:pt>
                <c:pt idx="4">
                  <c:v>52631.74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0B-4D2D-9774-F5B87CFBDD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0B-4D2D-9774-F5B87CFBD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9.29'!$U$4:$Y$4</c:f>
              <c:numCache>
                <c:formatCode>#,##0</c:formatCode>
                <c:ptCount val="5"/>
                <c:pt idx="1">
                  <c:v>434708</c:v>
                </c:pt>
                <c:pt idx="2">
                  <c:v>446624</c:v>
                </c:pt>
                <c:pt idx="3">
                  <c:v>468848</c:v>
                </c:pt>
                <c:pt idx="4">
                  <c:v>489010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4-404A-AF0D-849CDB5CAFE2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9.29'!$U$7:$Y$7</c:f>
              <c:numCache>
                <c:formatCode>#,##0</c:formatCode>
                <c:ptCount val="5"/>
                <c:pt idx="1">
                  <c:v>304597</c:v>
                </c:pt>
                <c:pt idx="2">
                  <c:v>312729</c:v>
                </c:pt>
                <c:pt idx="3">
                  <c:v>326420</c:v>
                </c:pt>
                <c:pt idx="4">
                  <c:v>340823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14-404A-AF0D-849CDB5CAFE2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9.29'!$U$11:$Y$11</c:f>
              <c:numCache>
                <c:formatCode>#,##0</c:formatCode>
                <c:ptCount val="5"/>
                <c:pt idx="1">
                  <c:v>389169</c:v>
                </c:pt>
                <c:pt idx="2">
                  <c:v>399378</c:v>
                </c:pt>
                <c:pt idx="3">
                  <c:v>418948</c:v>
                </c:pt>
                <c:pt idx="4">
                  <c:v>436493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14-404A-AF0D-849CDB5CAFE2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9.29'!$U$12:$Y$12</c:f>
              <c:numCache>
                <c:formatCode>#,##0</c:formatCode>
                <c:ptCount val="5"/>
                <c:pt idx="1">
                  <c:v>45539</c:v>
                </c:pt>
                <c:pt idx="2">
                  <c:v>47246</c:v>
                </c:pt>
                <c:pt idx="3">
                  <c:v>49900</c:v>
                </c:pt>
                <c:pt idx="4">
                  <c:v>52517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4-404A-AF0D-849CDB5CA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6.8799910426155563E-3</c:v>
                </c:pt>
                <c:pt idx="1">
                  <c:v>5.8522911309897511E-3</c:v>
                </c:pt>
                <c:pt idx="2">
                  <c:v>4.5878603447793244E-2</c:v>
                </c:pt>
                <c:pt idx="3">
                  <c:v>5.4484090645531506E-3</c:v>
                </c:pt>
                <c:pt idx="4">
                  <c:v>9.2930864187657197E-2</c:v>
                </c:pt>
                <c:pt idx="5">
                  <c:v>3.1806712439967529E-2</c:v>
                </c:pt>
                <c:pt idx="6">
                  <c:v>0.10081056331551187</c:v>
                </c:pt>
                <c:pt idx="7">
                  <c:v>9.5838015299532536E-2</c:v>
                </c:pt>
                <c:pt idx="8">
                  <c:v>3.0529085507031945E-2</c:v>
                </c:pt>
                <c:pt idx="9">
                  <c:v>2.023409164523959E-2</c:v>
                </c:pt>
                <c:pt idx="10">
                  <c:v>3.443594470414639E-2</c:v>
                </c:pt>
                <c:pt idx="11">
                  <c:v>2.8573656492304249E-2</c:v>
                </c:pt>
                <c:pt idx="12">
                  <c:v>6.9351749289207551E-2</c:v>
                </c:pt>
                <c:pt idx="13">
                  <c:v>9.851723296797335E-2</c:v>
                </c:pt>
                <c:pt idx="14">
                  <c:v>3.9160565114986425E-2</c:v>
                </c:pt>
                <c:pt idx="15">
                  <c:v>6.7430310349377978E-2</c:v>
                </c:pt>
                <c:pt idx="16">
                  <c:v>0.11223522731362442</c:v>
                </c:pt>
                <c:pt idx="17">
                  <c:v>3.3650174149148449E-2</c:v>
                </c:pt>
                <c:pt idx="18">
                  <c:v>3.8552742599161048E-2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1A-4624-8034-95F509C03F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91A-4624-8034-95F509C03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9.29'!$Y$44:$Y$60</c:f>
              <c:numCache>
                <c:formatCode>#,##0</c:formatCode>
                <c:ptCount val="17"/>
                <c:pt idx="0">
                  <c:v>299</c:v>
                </c:pt>
                <c:pt idx="1">
                  <c:v>5004</c:v>
                </c:pt>
                <c:pt idx="2">
                  <c:v>15231</c:v>
                </c:pt>
                <c:pt idx="3">
                  <c:v>24666</c:v>
                </c:pt>
                <c:pt idx="4">
                  <c:v>33182</c:v>
                </c:pt>
                <c:pt idx="5">
                  <c:v>30153</c:v>
                </c:pt>
                <c:pt idx="6">
                  <c:v>27109</c:v>
                </c:pt>
                <c:pt idx="7">
                  <c:v>24842</c:v>
                </c:pt>
                <c:pt idx="8">
                  <c:v>24577</c:v>
                </c:pt>
                <c:pt idx="9">
                  <c:v>19994</c:v>
                </c:pt>
                <c:pt idx="10">
                  <c:v>17771</c:v>
                </c:pt>
                <c:pt idx="11">
                  <c:v>12716</c:v>
                </c:pt>
                <c:pt idx="12">
                  <c:v>7228</c:v>
                </c:pt>
                <c:pt idx="13">
                  <c:v>3287</c:v>
                </c:pt>
                <c:pt idx="14">
                  <c:v>1219</c:v>
                </c:pt>
                <c:pt idx="15">
                  <c:v>528</c:v>
                </c:pt>
                <c:pt idx="16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B4-4A2B-A85D-C25AC3C5E39D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9.29'!$Y$63:$Y$79</c:f>
              <c:numCache>
                <c:formatCode>#,##0</c:formatCode>
                <c:ptCount val="17"/>
                <c:pt idx="0">
                  <c:v>396</c:v>
                </c:pt>
                <c:pt idx="1">
                  <c:v>6458</c:v>
                </c:pt>
                <c:pt idx="2">
                  <c:v>16848</c:v>
                </c:pt>
                <c:pt idx="3">
                  <c:v>26347</c:v>
                </c:pt>
                <c:pt idx="4">
                  <c:v>32244</c:v>
                </c:pt>
                <c:pt idx="5">
                  <c:v>26907</c:v>
                </c:pt>
                <c:pt idx="6">
                  <c:v>24091</c:v>
                </c:pt>
                <c:pt idx="7">
                  <c:v>22832</c:v>
                </c:pt>
                <c:pt idx="8">
                  <c:v>23974</c:v>
                </c:pt>
                <c:pt idx="9">
                  <c:v>20397</c:v>
                </c:pt>
                <c:pt idx="10">
                  <c:v>17838</c:v>
                </c:pt>
                <c:pt idx="11">
                  <c:v>12154</c:v>
                </c:pt>
                <c:pt idx="12">
                  <c:v>6064</c:v>
                </c:pt>
                <c:pt idx="13">
                  <c:v>2334</c:v>
                </c:pt>
                <c:pt idx="14">
                  <c:v>777</c:v>
                </c:pt>
                <c:pt idx="15">
                  <c:v>417</c:v>
                </c:pt>
                <c:pt idx="16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B4-4A2B-A85D-C25AC3C5E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9.29'!$Y$83:$Y$90</c:f>
              <c:numCache>
                <c:formatCode>#,##0</c:formatCode>
                <c:ptCount val="8"/>
                <c:pt idx="0">
                  <c:v>23285</c:v>
                </c:pt>
                <c:pt idx="1">
                  <c:v>20549</c:v>
                </c:pt>
                <c:pt idx="2">
                  <c:v>31844</c:v>
                </c:pt>
                <c:pt idx="3">
                  <c:v>11625</c:v>
                </c:pt>
                <c:pt idx="4">
                  <c:v>7124</c:v>
                </c:pt>
                <c:pt idx="5">
                  <c:v>10846</c:v>
                </c:pt>
                <c:pt idx="6">
                  <c:v>11963</c:v>
                </c:pt>
                <c:pt idx="7">
                  <c:v>18802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76-4B46-AC43-7012927D4880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9.29'!$Y$93:$Y$100</c:f>
              <c:numCache>
                <c:formatCode>#,##0</c:formatCode>
                <c:ptCount val="8"/>
                <c:pt idx="0">
                  <c:v>18242</c:v>
                </c:pt>
                <c:pt idx="1">
                  <c:v>30772</c:v>
                </c:pt>
                <c:pt idx="2">
                  <c:v>5262</c:v>
                </c:pt>
                <c:pt idx="3">
                  <c:v>26299</c:v>
                </c:pt>
                <c:pt idx="4">
                  <c:v>29755</c:v>
                </c:pt>
                <c:pt idx="5">
                  <c:v>19656</c:v>
                </c:pt>
                <c:pt idx="6">
                  <c:v>1675</c:v>
                </c:pt>
                <c:pt idx="7">
                  <c:v>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76-4B46-AC43-7012927D4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9.29'!$U$8:$Y$8</c:f>
              <c:numCache>
                <c:formatCode>#,##0</c:formatCode>
                <c:ptCount val="5"/>
                <c:pt idx="1">
                  <c:v>38568</c:v>
                </c:pt>
                <c:pt idx="2">
                  <c:v>39922</c:v>
                </c:pt>
                <c:pt idx="3">
                  <c:v>40318</c:v>
                </c:pt>
                <c:pt idx="4">
                  <c:v>41208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D-48A0-BF62-03AC4142A77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D-48A0-BF62-03AC4142A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9.29'!$V$4:$Z$4</c:f>
              <c:numCache>
                <c:formatCode>#,##0</c:formatCode>
                <c:ptCount val="5"/>
                <c:pt idx="0">
                  <c:v>434708</c:v>
                </c:pt>
                <c:pt idx="1">
                  <c:v>446624</c:v>
                </c:pt>
                <c:pt idx="2">
                  <c:v>468848</c:v>
                </c:pt>
                <c:pt idx="3">
                  <c:v>489010</c:v>
                </c:pt>
                <c:pt idx="4">
                  <c:v>500143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8-4B54-BCA8-0D2ADF7382F5}"/>
            </c:ext>
          </c:extLst>
        </c:ser>
        <c:ser>
          <c:idx val="1"/>
          <c:order val="1"/>
          <c:tx>
            <c:strRef>
              <c:f>'Table 9.29'!$S$7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9.29'!$V$7:$Z$7</c:f>
              <c:numCache>
                <c:formatCode>#,##0</c:formatCode>
                <c:ptCount val="5"/>
                <c:pt idx="0">
                  <c:v>304597</c:v>
                </c:pt>
                <c:pt idx="1">
                  <c:v>312729</c:v>
                </c:pt>
                <c:pt idx="2">
                  <c:v>326420</c:v>
                </c:pt>
                <c:pt idx="3">
                  <c:v>340823</c:v>
                </c:pt>
                <c:pt idx="4">
                  <c:v>346942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8-4B54-BCA8-0D2ADF7382F5}"/>
            </c:ext>
          </c:extLst>
        </c:ser>
        <c:ser>
          <c:idx val="2"/>
          <c:order val="2"/>
          <c:tx>
            <c:strRef>
              <c:f>'Table 9.29'!$S$11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9.29'!$V$11:$Z$11</c:f>
              <c:numCache>
                <c:formatCode>#,##0</c:formatCode>
                <c:ptCount val="5"/>
                <c:pt idx="0">
                  <c:v>389169</c:v>
                </c:pt>
                <c:pt idx="1">
                  <c:v>399378</c:v>
                </c:pt>
                <c:pt idx="2">
                  <c:v>418948</c:v>
                </c:pt>
                <c:pt idx="3">
                  <c:v>436493</c:v>
                </c:pt>
                <c:pt idx="4">
                  <c:v>445263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F8-4B54-BCA8-0D2ADF7382F5}"/>
            </c:ext>
          </c:extLst>
        </c:ser>
        <c:ser>
          <c:idx val="3"/>
          <c:order val="3"/>
          <c:tx>
            <c:strRef>
              <c:f>'Table 9.29'!$S$12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9.29'!$V$12:$Z$12</c:f>
              <c:numCache>
                <c:formatCode>#,##0</c:formatCode>
                <c:ptCount val="5"/>
                <c:pt idx="0">
                  <c:v>45539</c:v>
                </c:pt>
                <c:pt idx="1">
                  <c:v>47246</c:v>
                </c:pt>
                <c:pt idx="2">
                  <c:v>49900</c:v>
                </c:pt>
                <c:pt idx="3">
                  <c:v>52517</c:v>
                </c:pt>
                <c:pt idx="4">
                  <c:v>54878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5F8-4B54-BCA8-0D2ADF738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9.29'!$AB$15:$AB$33</c:f>
              <c:numCache>
                <c:formatCode>0.0%</c:formatCode>
                <c:ptCount val="19"/>
                <c:pt idx="0">
                  <c:v>6.8799910426155563E-3</c:v>
                </c:pt>
                <c:pt idx="1">
                  <c:v>5.8522911309897511E-3</c:v>
                </c:pt>
                <c:pt idx="2">
                  <c:v>4.5878603447793244E-2</c:v>
                </c:pt>
                <c:pt idx="3">
                  <c:v>5.4484090645531506E-3</c:v>
                </c:pt>
                <c:pt idx="4">
                  <c:v>9.2930864187657197E-2</c:v>
                </c:pt>
                <c:pt idx="5">
                  <c:v>3.1806712439967529E-2</c:v>
                </c:pt>
                <c:pt idx="6">
                  <c:v>0.10081056331551187</c:v>
                </c:pt>
                <c:pt idx="7">
                  <c:v>9.5838015299532536E-2</c:v>
                </c:pt>
                <c:pt idx="8">
                  <c:v>3.0529085507031945E-2</c:v>
                </c:pt>
                <c:pt idx="9">
                  <c:v>2.023409164523959E-2</c:v>
                </c:pt>
                <c:pt idx="10">
                  <c:v>3.443594470414639E-2</c:v>
                </c:pt>
                <c:pt idx="11">
                  <c:v>2.8573656492304249E-2</c:v>
                </c:pt>
                <c:pt idx="12">
                  <c:v>6.9351749289207551E-2</c:v>
                </c:pt>
                <c:pt idx="13">
                  <c:v>9.851723296797335E-2</c:v>
                </c:pt>
                <c:pt idx="14">
                  <c:v>3.9160565114986425E-2</c:v>
                </c:pt>
                <c:pt idx="15">
                  <c:v>6.7430310349377978E-2</c:v>
                </c:pt>
                <c:pt idx="16">
                  <c:v>0.11223522731362442</c:v>
                </c:pt>
                <c:pt idx="17">
                  <c:v>3.3650174149148449E-2</c:v>
                </c:pt>
                <c:pt idx="18">
                  <c:v>3.8552742599161048E-2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12-4473-BD23-C7432B3620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12-4473-BD23-C7432B362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9.29'!$Z$44:$Z$60</c:f>
              <c:numCache>
                <c:formatCode>#,##0</c:formatCode>
                <c:ptCount val="17"/>
                <c:pt idx="0">
                  <c:v>298</c:v>
                </c:pt>
                <c:pt idx="1">
                  <c:v>5393</c:v>
                </c:pt>
                <c:pt idx="2">
                  <c:v>14746</c:v>
                </c:pt>
                <c:pt idx="3">
                  <c:v>24366</c:v>
                </c:pt>
                <c:pt idx="4">
                  <c:v>33787</c:v>
                </c:pt>
                <c:pt idx="5">
                  <c:v>30522</c:v>
                </c:pt>
                <c:pt idx="6">
                  <c:v>27985</c:v>
                </c:pt>
                <c:pt idx="7">
                  <c:v>24877</c:v>
                </c:pt>
                <c:pt idx="8">
                  <c:v>25229</c:v>
                </c:pt>
                <c:pt idx="9">
                  <c:v>20570</c:v>
                </c:pt>
                <c:pt idx="10">
                  <c:v>18073</c:v>
                </c:pt>
                <c:pt idx="11">
                  <c:v>12917</c:v>
                </c:pt>
                <c:pt idx="12">
                  <c:v>7445</c:v>
                </c:pt>
                <c:pt idx="13">
                  <c:v>3532</c:v>
                </c:pt>
                <c:pt idx="14">
                  <c:v>1262</c:v>
                </c:pt>
                <c:pt idx="15">
                  <c:v>497</c:v>
                </c:pt>
                <c:pt idx="16">
                  <c:v>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E6-4A6E-8151-9AF0C9E1862A}"/>
            </c:ext>
          </c:extLst>
        </c:ser>
        <c:ser>
          <c:idx val="1"/>
          <c:order val="1"/>
          <c:tx>
            <c:strRef>
              <c:f>'Table 9.29'!$S$62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9.29'!$S$63:$S$79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9.29'!$Z$63:$Z$79</c:f>
              <c:numCache>
                <c:formatCode>#,##0</c:formatCode>
                <c:ptCount val="17"/>
                <c:pt idx="0">
                  <c:v>475</c:v>
                </c:pt>
                <c:pt idx="1">
                  <c:v>6922</c:v>
                </c:pt>
                <c:pt idx="2">
                  <c:v>16540</c:v>
                </c:pt>
                <c:pt idx="3">
                  <c:v>26684</c:v>
                </c:pt>
                <c:pt idx="4">
                  <c:v>32907</c:v>
                </c:pt>
                <c:pt idx="5">
                  <c:v>28259</c:v>
                </c:pt>
                <c:pt idx="6">
                  <c:v>25236</c:v>
                </c:pt>
                <c:pt idx="7">
                  <c:v>23450</c:v>
                </c:pt>
                <c:pt idx="8">
                  <c:v>24948</c:v>
                </c:pt>
                <c:pt idx="9">
                  <c:v>21005</c:v>
                </c:pt>
                <c:pt idx="10">
                  <c:v>18526</c:v>
                </c:pt>
                <c:pt idx="11">
                  <c:v>12894</c:v>
                </c:pt>
                <c:pt idx="12">
                  <c:v>6400</c:v>
                </c:pt>
                <c:pt idx="13">
                  <c:v>2555</c:v>
                </c:pt>
                <c:pt idx="14">
                  <c:v>787</c:v>
                </c:pt>
                <c:pt idx="15">
                  <c:v>405</c:v>
                </c:pt>
                <c:pt idx="16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E6-4A6E-8151-9AF0C9E186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9.29'!$S$82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9.29'!$Z$83:$Z$90</c:f>
              <c:numCache>
                <c:formatCode>#,##0</c:formatCode>
                <c:ptCount val="8"/>
                <c:pt idx="0">
                  <c:v>23586</c:v>
                </c:pt>
                <c:pt idx="1">
                  <c:v>21550</c:v>
                </c:pt>
                <c:pt idx="2">
                  <c:v>32491</c:v>
                </c:pt>
                <c:pt idx="3">
                  <c:v>11778</c:v>
                </c:pt>
                <c:pt idx="4">
                  <c:v>7191</c:v>
                </c:pt>
                <c:pt idx="5">
                  <c:v>11139</c:v>
                </c:pt>
                <c:pt idx="6">
                  <c:v>12345</c:v>
                </c:pt>
                <c:pt idx="7">
                  <c:v>19189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CB-411A-B390-CFCAD364FFDE}"/>
            </c:ext>
          </c:extLst>
        </c:ser>
        <c:ser>
          <c:idx val="1"/>
          <c:order val="1"/>
          <c:tx>
            <c:strRef>
              <c:f>'Table 9.29'!$S$92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9.29'!$S$83:$S$90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9.29'!$Z$93:$Z$100</c:f>
              <c:numCache>
                <c:formatCode>#,##0</c:formatCode>
                <c:ptCount val="8"/>
                <c:pt idx="0">
                  <c:v>18694</c:v>
                </c:pt>
                <c:pt idx="1">
                  <c:v>32174</c:v>
                </c:pt>
                <c:pt idx="2">
                  <c:v>5517</c:v>
                </c:pt>
                <c:pt idx="3">
                  <c:v>27546</c:v>
                </c:pt>
                <c:pt idx="4">
                  <c:v>30067</c:v>
                </c:pt>
                <c:pt idx="5">
                  <c:v>20093</c:v>
                </c:pt>
                <c:pt idx="6">
                  <c:v>1769</c:v>
                </c:pt>
                <c:pt idx="7">
                  <c:v>9196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CB-411A-B390-CFCAD364F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9.3'!$Z$83:$Z$90</c:f>
              <c:numCache>
                <c:formatCode>#,##0</c:formatCode>
                <c:ptCount val="8"/>
                <c:pt idx="0">
                  <c:v>262</c:v>
                </c:pt>
                <c:pt idx="1">
                  <c:v>212</c:v>
                </c:pt>
                <c:pt idx="2">
                  <c:v>895</c:v>
                </c:pt>
                <c:pt idx="3">
                  <c:v>76</c:v>
                </c:pt>
                <c:pt idx="4">
                  <c:v>72</c:v>
                </c:pt>
                <c:pt idx="5">
                  <c:v>111</c:v>
                </c:pt>
                <c:pt idx="6">
                  <c:v>837</c:v>
                </c:pt>
                <c:pt idx="7">
                  <c:v>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D7-4AA2-AAF7-E707FC8FAC41}"/>
            </c:ext>
          </c:extLst>
        </c:ser>
        <c:ser>
          <c:idx val="1"/>
          <c:order val="1"/>
          <c:tx>
            <c:strRef>
              <c:f>'Table 9.3'!$S$92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9.3'!$Z$93:$Z$100</c:f>
              <c:numCache>
                <c:formatCode>#,##0</c:formatCode>
                <c:ptCount val="8"/>
                <c:pt idx="0">
                  <c:v>218</c:v>
                </c:pt>
                <c:pt idx="1">
                  <c:v>504</c:v>
                </c:pt>
                <c:pt idx="2">
                  <c:v>124</c:v>
                </c:pt>
                <c:pt idx="3">
                  <c:v>443</c:v>
                </c:pt>
                <c:pt idx="4">
                  <c:v>596</c:v>
                </c:pt>
                <c:pt idx="5">
                  <c:v>321</c:v>
                </c:pt>
                <c:pt idx="6">
                  <c:v>114</c:v>
                </c:pt>
                <c:pt idx="7">
                  <c:v>484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D7-4AA2-AAF7-E707FC8FAC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9.29'!$S$1</c:f>
              <c:strCache>
                <c:ptCount val="1"/>
                <c:pt idx="0">
                  <c:v>Gold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9.29'!$V$8:$Z$8</c:f>
              <c:numCache>
                <c:formatCode>#,##0</c:formatCode>
                <c:ptCount val="5"/>
                <c:pt idx="0">
                  <c:v>38568</c:v>
                </c:pt>
                <c:pt idx="1">
                  <c:v>39922</c:v>
                </c:pt>
                <c:pt idx="2">
                  <c:v>40318</c:v>
                </c:pt>
                <c:pt idx="3">
                  <c:v>41208</c:v>
                </c:pt>
                <c:pt idx="4">
                  <c:v>41784.949999999997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87-4475-AD37-699235E2DAE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9.29'!$V$2:$Z$2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87-4475-AD37-699235E2DA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9.30'!$U$4:$Y$4</c:f>
              <c:numCache>
                <c:formatCode>#,##0</c:formatCode>
                <c:ptCount val="5"/>
                <c:pt idx="1">
                  <c:v>8003</c:v>
                </c:pt>
                <c:pt idx="2">
                  <c:v>8251</c:v>
                </c:pt>
                <c:pt idx="3">
                  <c:v>8932</c:v>
                </c:pt>
                <c:pt idx="4">
                  <c:v>9796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0-438C-834E-253DFA65E0A4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9.30'!$U$7:$Y$7</c:f>
              <c:numCache>
                <c:formatCode>#,##0</c:formatCode>
                <c:ptCount val="5"/>
                <c:pt idx="1">
                  <c:v>5470</c:v>
                </c:pt>
                <c:pt idx="2">
                  <c:v>5619</c:v>
                </c:pt>
                <c:pt idx="3">
                  <c:v>5901</c:v>
                </c:pt>
                <c:pt idx="4">
                  <c:v>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0-438C-834E-253DFA65E0A4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9.30'!$U$11:$Y$11</c:f>
              <c:numCache>
                <c:formatCode>#,##0</c:formatCode>
                <c:ptCount val="5"/>
                <c:pt idx="1">
                  <c:v>6567</c:v>
                </c:pt>
                <c:pt idx="2">
                  <c:v>6884</c:v>
                </c:pt>
                <c:pt idx="3">
                  <c:v>7470</c:v>
                </c:pt>
                <c:pt idx="4">
                  <c:v>8006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F0-438C-834E-253DFA65E0A4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9.30'!$U$12:$Y$12</c:f>
              <c:numCache>
                <c:formatCode>#,##0</c:formatCode>
                <c:ptCount val="5"/>
                <c:pt idx="1">
                  <c:v>1428</c:v>
                </c:pt>
                <c:pt idx="2">
                  <c:v>1364</c:v>
                </c:pt>
                <c:pt idx="3">
                  <c:v>1462</c:v>
                </c:pt>
                <c:pt idx="4">
                  <c:v>1793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F0-438C-834E-253DFA65E0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0.16085292509568069</c:v>
                </c:pt>
                <c:pt idx="1">
                  <c:v>7.8731547293603068E-3</c:v>
                </c:pt>
                <c:pt idx="2">
                  <c:v>4.4833242208857302E-2</c:v>
                </c:pt>
                <c:pt idx="3">
                  <c:v>8.0918534718425368E-3</c:v>
                </c:pt>
                <c:pt idx="4">
                  <c:v>6.3422635319846904E-2</c:v>
                </c:pt>
                <c:pt idx="5">
                  <c:v>4.8660470202296337E-2</c:v>
                </c:pt>
                <c:pt idx="6">
                  <c:v>7.665390924002187E-2</c:v>
                </c:pt>
                <c:pt idx="7">
                  <c:v>6.6265718972115917E-2</c:v>
                </c:pt>
                <c:pt idx="8">
                  <c:v>2.9961727720065608E-2</c:v>
                </c:pt>
                <c:pt idx="9">
                  <c:v>2.2963367960634226E-3</c:v>
                </c:pt>
                <c:pt idx="10">
                  <c:v>2.7446692181519957E-2</c:v>
                </c:pt>
                <c:pt idx="11">
                  <c:v>1.5527610716238382E-2</c:v>
                </c:pt>
                <c:pt idx="12">
                  <c:v>3.5975943138326957E-2</c:v>
                </c:pt>
                <c:pt idx="13">
                  <c:v>6.6812465828321482E-2</c:v>
                </c:pt>
                <c:pt idx="14">
                  <c:v>4.5051940951339527E-2</c:v>
                </c:pt>
                <c:pt idx="15">
                  <c:v>6.6047020229633685E-2</c:v>
                </c:pt>
                <c:pt idx="16">
                  <c:v>7.5779114270092943E-2</c:v>
                </c:pt>
                <c:pt idx="17">
                  <c:v>4.5926735921268452E-3</c:v>
                </c:pt>
                <c:pt idx="18">
                  <c:v>4.2646254784034991E-2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94-4749-B5AF-9D3C76EC1BF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94-4749-B5AF-9D3C76EC1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9.30'!$Y$44:$Y$60</c:f>
              <c:numCache>
                <c:formatCode>#,##0</c:formatCode>
                <c:ptCount val="17"/>
                <c:pt idx="0">
                  <c:v>36</c:v>
                </c:pt>
                <c:pt idx="1">
                  <c:v>203</c:v>
                </c:pt>
                <c:pt idx="2">
                  <c:v>395</c:v>
                </c:pt>
                <c:pt idx="3">
                  <c:v>548</c:v>
                </c:pt>
                <c:pt idx="4">
                  <c:v>596</c:v>
                </c:pt>
                <c:pt idx="5">
                  <c:v>423</c:v>
                </c:pt>
                <c:pt idx="6">
                  <c:v>447</c:v>
                </c:pt>
                <c:pt idx="7">
                  <c:v>405</c:v>
                </c:pt>
                <c:pt idx="8">
                  <c:v>425</c:v>
                </c:pt>
                <c:pt idx="9">
                  <c:v>395</c:v>
                </c:pt>
                <c:pt idx="10">
                  <c:v>462</c:v>
                </c:pt>
                <c:pt idx="11">
                  <c:v>338</c:v>
                </c:pt>
                <c:pt idx="12">
                  <c:v>226</c:v>
                </c:pt>
                <c:pt idx="13">
                  <c:v>101</c:v>
                </c:pt>
                <c:pt idx="14">
                  <c:v>57</c:v>
                </c:pt>
                <c:pt idx="15">
                  <c:v>31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C-49DB-8B2D-6D05A5FA68CE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9.30'!$Y$63:$Y$79</c:f>
              <c:numCache>
                <c:formatCode>#,##0</c:formatCode>
                <c:ptCount val="17"/>
                <c:pt idx="0">
                  <c:v>35</c:v>
                </c:pt>
                <c:pt idx="1">
                  <c:v>194</c:v>
                </c:pt>
                <c:pt idx="2">
                  <c:v>388</c:v>
                </c:pt>
                <c:pt idx="3">
                  <c:v>410</c:v>
                </c:pt>
                <c:pt idx="4">
                  <c:v>489</c:v>
                </c:pt>
                <c:pt idx="5">
                  <c:v>473</c:v>
                </c:pt>
                <c:pt idx="6">
                  <c:v>468</c:v>
                </c:pt>
                <c:pt idx="7">
                  <c:v>388</c:v>
                </c:pt>
                <c:pt idx="8">
                  <c:v>490</c:v>
                </c:pt>
                <c:pt idx="9">
                  <c:v>378</c:v>
                </c:pt>
                <c:pt idx="10">
                  <c:v>374</c:v>
                </c:pt>
                <c:pt idx="11">
                  <c:v>272</c:v>
                </c:pt>
                <c:pt idx="12">
                  <c:v>132</c:v>
                </c:pt>
                <c:pt idx="13">
                  <c:v>87</c:v>
                </c:pt>
                <c:pt idx="14">
                  <c:v>45</c:v>
                </c:pt>
                <c:pt idx="15">
                  <c:v>15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4C-49DB-8B2D-6D05A5FA68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9.30'!$Y$83:$Y$90</c:f>
              <c:numCache>
                <c:formatCode>#,##0</c:formatCode>
                <c:ptCount val="8"/>
                <c:pt idx="0">
                  <c:v>421</c:v>
                </c:pt>
                <c:pt idx="1">
                  <c:v>137</c:v>
                </c:pt>
                <c:pt idx="2">
                  <c:v>596</c:v>
                </c:pt>
                <c:pt idx="3">
                  <c:v>90</c:v>
                </c:pt>
                <c:pt idx="4">
                  <c:v>68</c:v>
                </c:pt>
                <c:pt idx="5">
                  <c:v>143</c:v>
                </c:pt>
                <c:pt idx="6">
                  <c:v>424</c:v>
                </c:pt>
                <c:pt idx="7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9-45A0-9D54-C4F903E2DA1D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9.30'!$Y$93:$Y$100</c:f>
              <c:numCache>
                <c:formatCode>#,##0</c:formatCode>
                <c:ptCount val="8"/>
                <c:pt idx="0">
                  <c:v>220</c:v>
                </c:pt>
                <c:pt idx="1">
                  <c:v>457</c:v>
                </c:pt>
                <c:pt idx="2">
                  <c:v>98</c:v>
                </c:pt>
                <c:pt idx="3">
                  <c:v>417</c:v>
                </c:pt>
                <c:pt idx="4">
                  <c:v>517</c:v>
                </c:pt>
                <c:pt idx="5">
                  <c:v>256</c:v>
                </c:pt>
                <c:pt idx="6">
                  <c:v>41</c:v>
                </c:pt>
                <c:pt idx="7">
                  <c:v>370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D9-45A0-9D54-C4F903E2DA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9.30'!$U$8:$Y$8</c:f>
              <c:numCache>
                <c:formatCode>#,##0</c:formatCode>
                <c:ptCount val="5"/>
                <c:pt idx="1">
                  <c:v>34956</c:v>
                </c:pt>
                <c:pt idx="2">
                  <c:v>38920.44</c:v>
                </c:pt>
                <c:pt idx="3">
                  <c:v>37757</c:v>
                </c:pt>
                <c:pt idx="4">
                  <c:v>38627.07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B-4D22-A770-7B94265EFB0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B-4D22-A770-7B94265EF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9.30'!$V$4:$Z$4</c:f>
              <c:numCache>
                <c:formatCode>#,##0</c:formatCode>
                <c:ptCount val="5"/>
                <c:pt idx="0">
                  <c:v>8003</c:v>
                </c:pt>
                <c:pt idx="1">
                  <c:v>8251</c:v>
                </c:pt>
                <c:pt idx="2">
                  <c:v>8932</c:v>
                </c:pt>
                <c:pt idx="3">
                  <c:v>9796</c:v>
                </c:pt>
                <c:pt idx="4">
                  <c:v>9147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85-4D1F-B89B-4404655FF51C}"/>
            </c:ext>
          </c:extLst>
        </c:ser>
        <c:ser>
          <c:idx val="1"/>
          <c:order val="1"/>
          <c:tx>
            <c:strRef>
              <c:f>'Table 9.30'!$S$7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9.30'!$V$7:$Z$7</c:f>
              <c:numCache>
                <c:formatCode>#,##0</c:formatCode>
                <c:ptCount val="5"/>
                <c:pt idx="0">
                  <c:v>5470</c:v>
                </c:pt>
                <c:pt idx="1">
                  <c:v>5619</c:v>
                </c:pt>
                <c:pt idx="2">
                  <c:v>5901</c:v>
                </c:pt>
                <c:pt idx="3">
                  <c:v>6563</c:v>
                </c:pt>
                <c:pt idx="4">
                  <c:v>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5-4D1F-B89B-4404655FF51C}"/>
            </c:ext>
          </c:extLst>
        </c:ser>
        <c:ser>
          <c:idx val="2"/>
          <c:order val="2"/>
          <c:tx>
            <c:strRef>
              <c:f>'Table 9.30'!$S$11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9.30'!$V$11:$Z$11</c:f>
              <c:numCache>
                <c:formatCode>#,##0</c:formatCode>
                <c:ptCount val="5"/>
                <c:pt idx="0">
                  <c:v>6567</c:v>
                </c:pt>
                <c:pt idx="1">
                  <c:v>6884</c:v>
                </c:pt>
                <c:pt idx="2">
                  <c:v>7470</c:v>
                </c:pt>
                <c:pt idx="3">
                  <c:v>8006</c:v>
                </c:pt>
                <c:pt idx="4">
                  <c:v>7625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85-4D1F-B89B-4404655FF51C}"/>
            </c:ext>
          </c:extLst>
        </c:ser>
        <c:ser>
          <c:idx val="3"/>
          <c:order val="3"/>
          <c:tx>
            <c:strRef>
              <c:f>'Table 9.30'!$S$12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9.30'!$V$12:$Z$12</c:f>
              <c:numCache>
                <c:formatCode>#,##0</c:formatCode>
                <c:ptCount val="5"/>
                <c:pt idx="0">
                  <c:v>1428</c:v>
                </c:pt>
                <c:pt idx="1">
                  <c:v>1364</c:v>
                </c:pt>
                <c:pt idx="2">
                  <c:v>1462</c:v>
                </c:pt>
                <c:pt idx="3">
                  <c:v>1793</c:v>
                </c:pt>
                <c:pt idx="4">
                  <c:v>1518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85-4D1F-B89B-4404655F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9.30'!$AB$15:$AB$33</c:f>
              <c:numCache>
                <c:formatCode>0.0%</c:formatCode>
                <c:ptCount val="19"/>
                <c:pt idx="0">
                  <c:v>0.16085292509568069</c:v>
                </c:pt>
                <c:pt idx="1">
                  <c:v>7.8731547293603068E-3</c:v>
                </c:pt>
                <c:pt idx="2">
                  <c:v>4.4833242208857302E-2</c:v>
                </c:pt>
                <c:pt idx="3">
                  <c:v>8.0918534718425368E-3</c:v>
                </c:pt>
                <c:pt idx="4">
                  <c:v>6.3422635319846904E-2</c:v>
                </c:pt>
                <c:pt idx="5">
                  <c:v>4.8660470202296337E-2</c:v>
                </c:pt>
                <c:pt idx="6">
                  <c:v>7.665390924002187E-2</c:v>
                </c:pt>
                <c:pt idx="7">
                  <c:v>6.6265718972115917E-2</c:v>
                </c:pt>
                <c:pt idx="8">
                  <c:v>2.9961727720065608E-2</c:v>
                </c:pt>
                <c:pt idx="9">
                  <c:v>2.2963367960634226E-3</c:v>
                </c:pt>
                <c:pt idx="10">
                  <c:v>2.7446692181519957E-2</c:v>
                </c:pt>
                <c:pt idx="11">
                  <c:v>1.5527610716238382E-2</c:v>
                </c:pt>
                <c:pt idx="12">
                  <c:v>3.5975943138326957E-2</c:v>
                </c:pt>
                <c:pt idx="13">
                  <c:v>6.6812465828321482E-2</c:v>
                </c:pt>
                <c:pt idx="14">
                  <c:v>4.5051940951339527E-2</c:v>
                </c:pt>
                <c:pt idx="15">
                  <c:v>6.6047020229633685E-2</c:v>
                </c:pt>
                <c:pt idx="16">
                  <c:v>7.5779114270092943E-2</c:v>
                </c:pt>
                <c:pt idx="17">
                  <c:v>4.5926735921268452E-3</c:v>
                </c:pt>
                <c:pt idx="18">
                  <c:v>4.2646254784034991E-2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32-41A0-9486-C95945C251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32-41A0-9486-C95945C25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9.30'!$Z$44:$Z$60</c:f>
              <c:numCache>
                <c:formatCode>#,##0</c:formatCode>
                <c:ptCount val="17"/>
                <c:pt idx="0">
                  <c:v>29</c:v>
                </c:pt>
                <c:pt idx="1">
                  <c:v>165</c:v>
                </c:pt>
                <c:pt idx="2">
                  <c:v>339</c:v>
                </c:pt>
                <c:pt idx="3">
                  <c:v>504</c:v>
                </c:pt>
                <c:pt idx="4">
                  <c:v>560</c:v>
                </c:pt>
                <c:pt idx="5">
                  <c:v>431</c:v>
                </c:pt>
                <c:pt idx="6">
                  <c:v>422</c:v>
                </c:pt>
                <c:pt idx="7">
                  <c:v>370</c:v>
                </c:pt>
                <c:pt idx="8">
                  <c:v>401</c:v>
                </c:pt>
                <c:pt idx="9">
                  <c:v>365</c:v>
                </c:pt>
                <c:pt idx="10">
                  <c:v>417</c:v>
                </c:pt>
                <c:pt idx="11">
                  <c:v>323</c:v>
                </c:pt>
                <c:pt idx="12">
                  <c:v>221</c:v>
                </c:pt>
                <c:pt idx="13">
                  <c:v>79</c:v>
                </c:pt>
                <c:pt idx="14">
                  <c:v>33</c:v>
                </c:pt>
                <c:pt idx="15">
                  <c:v>21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37C-8362-33075D62FB37}"/>
            </c:ext>
          </c:extLst>
        </c:ser>
        <c:ser>
          <c:idx val="1"/>
          <c:order val="1"/>
          <c:tx>
            <c:strRef>
              <c:f>'Table 9.30'!$S$62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9.30'!$Z$63:$Z$79</c:f>
              <c:numCache>
                <c:formatCode>#,##0</c:formatCode>
                <c:ptCount val="17"/>
                <c:pt idx="0">
                  <c:v>24</c:v>
                </c:pt>
                <c:pt idx="1">
                  <c:v>122</c:v>
                </c:pt>
                <c:pt idx="2">
                  <c:v>345</c:v>
                </c:pt>
                <c:pt idx="3">
                  <c:v>457</c:v>
                </c:pt>
                <c:pt idx="4">
                  <c:v>509</c:v>
                </c:pt>
                <c:pt idx="5">
                  <c:v>432</c:v>
                </c:pt>
                <c:pt idx="6">
                  <c:v>477</c:v>
                </c:pt>
                <c:pt idx="7">
                  <c:v>388</c:v>
                </c:pt>
                <c:pt idx="8">
                  <c:v>445</c:v>
                </c:pt>
                <c:pt idx="9">
                  <c:v>374</c:v>
                </c:pt>
                <c:pt idx="10">
                  <c:v>380</c:v>
                </c:pt>
                <c:pt idx="11">
                  <c:v>264</c:v>
                </c:pt>
                <c:pt idx="12">
                  <c:v>115</c:v>
                </c:pt>
                <c:pt idx="13">
                  <c:v>68</c:v>
                </c:pt>
                <c:pt idx="14">
                  <c:v>26</c:v>
                </c:pt>
                <c:pt idx="15">
                  <c:v>16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4-437C-8362-33075D62F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9.30'!$Z$83:$Z$90</c:f>
              <c:numCache>
                <c:formatCode>#,##0</c:formatCode>
                <c:ptCount val="8"/>
                <c:pt idx="0">
                  <c:v>391</c:v>
                </c:pt>
                <c:pt idx="1">
                  <c:v>150</c:v>
                </c:pt>
                <c:pt idx="2">
                  <c:v>577</c:v>
                </c:pt>
                <c:pt idx="3">
                  <c:v>82</c:v>
                </c:pt>
                <c:pt idx="4">
                  <c:v>76</c:v>
                </c:pt>
                <c:pt idx="5">
                  <c:v>138</c:v>
                </c:pt>
                <c:pt idx="6">
                  <c:v>423</c:v>
                </c:pt>
                <c:pt idx="7">
                  <c:v>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0-4433-9342-ED270836FC71}"/>
            </c:ext>
          </c:extLst>
        </c:ser>
        <c:ser>
          <c:idx val="1"/>
          <c:order val="1"/>
          <c:tx>
            <c:strRef>
              <c:f>'Table 9.30'!$S$92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9.30'!$Z$93:$Z$100</c:f>
              <c:numCache>
                <c:formatCode>#,##0</c:formatCode>
                <c:ptCount val="8"/>
                <c:pt idx="0">
                  <c:v>211</c:v>
                </c:pt>
                <c:pt idx="1">
                  <c:v>444</c:v>
                </c:pt>
                <c:pt idx="2">
                  <c:v>101</c:v>
                </c:pt>
                <c:pt idx="3">
                  <c:v>403</c:v>
                </c:pt>
                <c:pt idx="4">
                  <c:v>508</c:v>
                </c:pt>
                <c:pt idx="5">
                  <c:v>247</c:v>
                </c:pt>
                <c:pt idx="6">
                  <c:v>43</c:v>
                </c:pt>
                <c:pt idx="7">
                  <c:v>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0-4433-9342-ED270836F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29</c:v>
                </c:pt>
                <c:pt idx="4">
                  <c:v>44</c:v>
                </c:pt>
                <c:pt idx="5">
                  <c:v>37</c:v>
                </c:pt>
                <c:pt idx="6">
                  <c:v>37</c:v>
                </c:pt>
                <c:pt idx="7">
                  <c:v>26</c:v>
                </c:pt>
                <c:pt idx="8">
                  <c:v>37</c:v>
                </c:pt>
                <c:pt idx="9">
                  <c:v>39</c:v>
                </c:pt>
                <c:pt idx="10">
                  <c:v>28</c:v>
                </c:pt>
                <c:pt idx="11">
                  <c:v>18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4-4DCB-9850-A3A1992240E8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25</c:v>
                </c:pt>
                <c:pt idx="4">
                  <c:v>35</c:v>
                </c:pt>
                <c:pt idx="5">
                  <c:v>40</c:v>
                </c:pt>
                <c:pt idx="6">
                  <c:v>35</c:v>
                </c:pt>
                <c:pt idx="7">
                  <c:v>33</c:v>
                </c:pt>
                <c:pt idx="8">
                  <c:v>36</c:v>
                </c:pt>
                <c:pt idx="9">
                  <c:v>10</c:v>
                </c:pt>
                <c:pt idx="10">
                  <c:v>22</c:v>
                </c:pt>
                <c:pt idx="11">
                  <c:v>19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4-4DCB-9850-A3A1992240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9.3'!$S$1</c:f>
              <c:strCache>
                <c:ptCount val="1"/>
                <c:pt idx="0">
                  <c:v>Banana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9.3'!$V$8:$Z$8</c:f>
              <c:numCache>
                <c:formatCode>#,##0</c:formatCode>
                <c:ptCount val="5"/>
                <c:pt idx="0">
                  <c:v>44947.49</c:v>
                </c:pt>
                <c:pt idx="1">
                  <c:v>45660.11</c:v>
                </c:pt>
                <c:pt idx="2">
                  <c:v>45321</c:v>
                </c:pt>
                <c:pt idx="3">
                  <c:v>48038</c:v>
                </c:pt>
                <c:pt idx="4">
                  <c:v>50986.12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0D-4D9F-AC21-28BF9F0276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0D-4D9F-AC21-28BF9F027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9.30'!$S$1</c:f>
              <c:strCache>
                <c:ptCount val="1"/>
                <c:pt idx="0">
                  <c:v>Goondiwindi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9.30'!$V$8:$Z$8</c:f>
              <c:numCache>
                <c:formatCode>#,##0</c:formatCode>
                <c:ptCount val="5"/>
                <c:pt idx="0">
                  <c:v>34956</c:v>
                </c:pt>
                <c:pt idx="1">
                  <c:v>38920.44</c:v>
                </c:pt>
                <c:pt idx="2">
                  <c:v>37757</c:v>
                </c:pt>
                <c:pt idx="3">
                  <c:v>38627.07</c:v>
                </c:pt>
                <c:pt idx="4">
                  <c:v>41139.69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35-4780-A0BE-BB079408794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35-4780-A0BE-BB0794087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9.31'!$U$4:$Y$4</c:f>
              <c:numCache>
                <c:formatCode>#,##0</c:formatCode>
                <c:ptCount val="5"/>
                <c:pt idx="1">
                  <c:v>30595</c:v>
                </c:pt>
                <c:pt idx="2">
                  <c:v>30462</c:v>
                </c:pt>
                <c:pt idx="3">
                  <c:v>32047</c:v>
                </c:pt>
                <c:pt idx="4">
                  <c:v>33236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61-449D-9D4D-82CC34FB8086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9.31'!$U$7:$Y$7</c:f>
              <c:numCache>
                <c:formatCode>#,##0</c:formatCode>
                <c:ptCount val="5"/>
                <c:pt idx="1">
                  <c:v>21998</c:v>
                </c:pt>
                <c:pt idx="2">
                  <c:v>22020</c:v>
                </c:pt>
                <c:pt idx="3">
                  <c:v>22976</c:v>
                </c:pt>
                <c:pt idx="4">
                  <c:v>23855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61-449D-9D4D-82CC34FB8086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9.31'!$U$11:$Y$11</c:f>
              <c:numCache>
                <c:formatCode>#,##0</c:formatCode>
                <c:ptCount val="5"/>
                <c:pt idx="1">
                  <c:v>25474</c:v>
                </c:pt>
                <c:pt idx="2">
                  <c:v>25392</c:v>
                </c:pt>
                <c:pt idx="3">
                  <c:v>26808</c:v>
                </c:pt>
                <c:pt idx="4">
                  <c:v>27717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61-449D-9D4D-82CC34FB8086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9.31'!$U$12:$Y$12</c:f>
              <c:numCache>
                <c:formatCode>#,##0</c:formatCode>
                <c:ptCount val="5"/>
                <c:pt idx="1">
                  <c:v>5124</c:v>
                </c:pt>
                <c:pt idx="2">
                  <c:v>5072</c:v>
                </c:pt>
                <c:pt idx="3">
                  <c:v>5239</c:v>
                </c:pt>
                <c:pt idx="4">
                  <c:v>5517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61-449D-9D4D-82CC34FB80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6.1762380296951414E-2</c:v>
                </c:pt>
                <c:pt idx="1">
                  <c:v>1.7981081793422556E-2</c:v>
                </c:pt>
                <c:pt idx="2">
                  <c:v>8.0914868070401505E-2</c:v>
                </c:pt>
                <c:pt idx="3">
                  <c:v>6.3548774416493396E-3</c:v>
                </c:pt>
                <c:pt idx="4">
                  <c:v>8.5278355346004045E-2</c:v>
                </c:pt>
                <c:pt idx="5">
                  <c:v>3.6372155679854745E-2</c:v>
                </c:pt>
                <c:pt idx="6">
                  <c:v>0.10334729258792866</c:v>
                </c:pt>
                <c:pt idx="7">
                  <c:v>6.457375464901749E-2</c:v>
                </c:pt>
                <c:pt idx="8">
                  <c:v>3.5054323952323774E-2</c:v>
                </c:pt>
                <c:pt idx="9">
                  <c:v>3.5142179400825843E-3</c:v>
                </c:pt>
                <c:pt idx="10">
                  <c:v>2.9636571294696459E-2</c:v>
                </c:pt>
                <c:pt idx="11">
                  <c:v>2.3779541394558821E-2</c:v>
                </c:pt>
                <c:pt idx="12">
                  <c:v>3.7192139865874017E-2</c:v>
                </c:pt>
                <c:pt idx="13">
                  <c:v>6.6272293320057393E-2</c:v>
                </c:pt>
                <c:pt idx="14">
                  <c:v>4.9345476908659619E-2</c:v>
                </c:pt>
                <c:pt idx="15">
                  <c:v>6.8058687439599377E-2</c:v>
                </c:pt>
                <c:pt idx="16">
                  <c:v>0.10583653029548716</c:v>
                </c:pt>
                <c:pt idx="17">
                  <c:v>1.0513368670747064E-2</c:v>
                </c:pt>
                <c:pt idx="18">
                  <c:v>3.8187834948897416E-2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8-4ADC-93BC-37A236980BC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8-4ADC-93BC-37A236980B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9.31'!$Y$44:$Y$60</c:f>
              <c:numCache>
                <c:formatCode>#,##0</c:formatCode>
                <c:ptCount val="17"/>
                <c:pt idx="0">
                  <c:v>29</c:v>
                </c:pt>
                <c:pt idx="1">
                  <c:v>468</c:v>
                </c:pt>
                <c:pt idx="2">
                  <c:v>1159</c:v>
                </c:pt>
                <c:pt idx="3">
                  <c:v>1349</c:v>
                </c:pt>
                <c:pt idx="4">
                  <c:v>1606</c:v>
                </c:pt>
                <c:pt idx="5">
                  <c:v>1591</c:v>
                </c:pt>
                <c:pt idx="6">
                  <c:v>1628</c:v>
                </c:pt>
                <c:pt idx="7">
                  <c:v>1522</c:v>
                </c:pt>
                <c:pt idx="8">
                  <c:v>1824</c:v>
                </c:pt>
                <c:pt idx="9">
                  <c:v>1746</c:v>
                </c:pt>
                <c:pt idx="10">
                  <c:v>1850</c:v>
                </c:pt>
                <c:pt idx="11">
                  <c:v>1441</c:v>
                </c:pt>
                <c:pt idx="12">
                  <c:v>669</c:v>
                </c:pt>
                <c:pt idx="13">
                  <c:v>348</c:v>
                </c:pt>
                <c:pt idx="14">
                  <c:v>141</c:v>
                </c:pt>
                <c:pt idx="15">
                  <c:v>81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1-4204-997A-79A27415D850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9.31'!$Y$63:$Y$79</c:f>
              <c:numCache>
                <c:formatCode>#,##0</c:formatCode>
                <c:ptCount val="17"/>
                <c:pt idx="0">
                  <c:v>27</c:v>
                </c:pt>
                <c:pt idx="1">
                  <c:v>538</c:v>
                </c:pt>
                <c:pt idx="2">
                  <c:v>1068</c:v>
                </c:pt>
                <c:pt idx="3">
                  <c:v>1144</c:v>
                </c:pt>
                <c:pt idx="4">
                  <c:v>1283</c:v>
                </c:pt>
                <c:pt idx="5">
                  <c:v>1232</c:v>
                </c:pt>
                <c:pt idx="6">
                  <c:v>1440</c:v>
                </c:pt>
                <c:pt idx="7">
                  <c:v>1451</c:v>
                </c:pt>
                <c:pt idx="8">
                  <c:v>1752</c:v>
                </c:pt>
                <c:pt idx="9">
                  <c:v>1813</c:v>
                </c:pt>
                <c:pt idx="10">
                  <c:v>1768</c:v>
                </c:pt>
                <c:pt idx="11">
                  <c:v>1211</c:v>
                </c:pt>
                <c:pt idx="12">
                  <c:v>560</c:v>
                </c:pt>
                <c:pt idx="13">
                  <c:v>209</c:v>
                </c:pt>
                <c:pt idx="14">
                  <c:v>96</c:v>
                </c:pt>
                <c:pt idx="15">
                  <c:v>51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1-4204-997A-79A27415D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9.31'!$Y$83:$Y$90</c:f>
              <c:numCache>
                <c:formatCode>#,##0</c:formatCode>
                <c:ptCount val="8"/>
                <c:pt idx="0">
                  <c:v>936</c:v>
                </c:pt>
                <c:pt idx="1">
                  <c:v>797</c:v>
                </c:pt>
                <c:pt idx="2">
                  <c:v>2275</c:v>
                </c:pt>
                <c:pt idx="3">
                  <c:v>540</c:v>
                </c:pt>
                <c:pt idx="4">
                  <c:v>295</c:v>
                </c:pt>
                <c:pt idx="5">
                  <c:v>611</c:v>
                </c:pt>
                <c:pt idx="6">
                  <c:v>1662</c:v>
                </c:pt>
                <c:pt idx="7">
                  <c:v>2131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F1-4A99-BA1E-DE2310B57467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9.31'!$Y$93:$Y$100</c:f>
              <c:numCache>
                <c:formatCode>#,##0</c:formatCode>
                <c:ptCount val="8"/>
                <c:pt idx="0">
                  <c:v>687</c:v>
                </c:pt>
                <c:pt idx="1">
                  <c:v>1592</c:v>
                </c:pt>
                <c:pt idx="2">
                  <c:v>392</c:v>
                </c:pt>
                <c:pt idx="3">
                  <c:v>1797</c:v>
                </c:pt>
                <c:pt idx="4">
                  <c:v>1848</c:v>
                </c:pt>
                <c:pt idx="5">
                  <c:v>1329</c:v>
                </c:pt>
                <c:pt idx="6">
                  <c:v>157</c:v>
                </c:pt>
                <c:pt idx="7">
                  <c:v>1038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1-4A99-BA1E-DE2310B57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9.31'!$U$8:$Y$8</c:f>
              <c:numCache>
                <c:formatCode>#,##0</c:formatCode>
                <c:ptCount val="5"/>
                <c:pt idx="1">
                  <c:v>35413.230000000003</c:v>
                </c:pt>
                <c:pt idx="2">
                  <c:v>35574</c:v>
                </c:pt>
                <c:pt idx="3">
                  <c:v>36364.26</c:v>
                </c:pt>
                <c:pt idx="4">
                  <c:v>37327.769999999997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41-415C-8482-2094E1691E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41-415C-8482-2094E1691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9.31'!$V$4:$Z$4</c:f>
              <c:numCache>
                <c:formatCode>#,##0</c:formatCode>
                <c:ptCount val="5"/>
                <c:pt idx="0">
                  <c:v>30595</c:v>
                </c:pt>
                <c:pt idx="1">
                  <c:v>30462</c:v>
                </c:pt>
                <c:pt idx="2">
                  <c:v>32047</c:v>
                </c:pt>
                <c:pt idx="3">
                  <c:v>33236</c:v>
                </c:pt>
                <c:pt idx="4">
                  <c:v>34151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87-44ED-AD1B-DC211D1E17D6}"/>
            </c:ext>
          </c:extLst>
        </c:ser>
        <c:ser>
          <c:idx val="1"/>
          <c:order val="1"/>
          <c:tx>
            <c:strRef>
              <c:f>'Table 9.31'!$S$7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9.31'!$V$7:$Z$7</c:f>
              <c:numCache>
                <c:formatCode>#,##0</c:formatCode>
                <c:ptCount val="5"/>
                <c:pt idx="0">
                  <c:v>21998</c:v>
                </c:pt>
                <c:pt idx="1">
                  <c:v>22020</c:v>
                </c:pt>
                <c:pt idx="2">
                  <c:v>22976</c:v>
                </c:pt>
                <c:pt idx="3">
                  <c:v>23855</c:v>
                </c:pt>
                <c:pt idx="4">
                  <c:v>24379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87-44ED-AD1B-DC211D1E17D6}"/>
            </c:ext>
          </c:extLst>
        </c:ser>
        <c:ser>
          <c:idx val="2"/>
          <c:order val="2"/>
          <c:tx>
            <c:strRef>
              <c:f>'Table 9.31'!$S$11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9.31'!$V$11:$Z$11</c:f>
              <c:numCache>
                <c:formatCode>#,##0</c:formatCode>
                <c:ptCount val="5"/>
                <c:pt idx="0">
                  <c:v>25474</c:v>
                </c:pt>
                <c:pt idx="1">
                  <c:v>25392</c:v>
                </c:pt>
                <c:pt idx="2">
                  <c:v>26808</c:v>
                </c:pt>
                <c:pt idx="3">
                  <c:v>27717</c:v>
                </c:pt>
                <c:pt idx="4">
                  <c:v>28637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87-44ED-AD1B-DC211D1E17D6}"/>
            </c:ext>
          </c:extLst>
        </c:ser>
        <c:ser>
          <c:idx val="3"/>
          <c:order val="3"/>
          <c:tx>
            <c:strRef>
              <c:f>'Table 9.31'!$S$12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9.31'!$V$12:$Z$12</c:f>
              <c:numCache>
                <c:formatCode>#,##0</c:formatCode>
                <c:ptCount val="5"/>
                <c:pt idx="0">
                  <c:v>5124</c:v>
                </c:pt>
                <c:pt idx="1">
                  <c:v>5072</c:v>
                </c:pt>
                <c:pt idx="2">
                  <c:v>5239</c:v>
                </c:pt>
                <c:pt idx="3">
                  <c:v>5517</c:v>
                </c:pt>
                <c:pt idx="4">
                  <c:v>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87-44ED-AD1B-DC211D1E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9.31'!$AB$15:$AB$33</c:f>
              <c:numCache>
                <c:formatCode>0.0%</c:formatCode>
                <c:ptCount val="19"/>
                <c:pt idx="0">
                  <c:v>6.1762380296951414E-2</c:v>
                </c:pt>
                <c:pt idx="1">
                  <c:v>1.7981081793422556E-2</c:v>
                </c:pt>
                <c:pt idx="2">
                  <c:v>8.0914868070401505E-2</c:v>
                </c:pt>
                <c:pt idx="3">
                  <c:v>6.3548774416493396E-3</c:v>
                </c:pt>
                <c:pt idx="4">
                  <c:v>8.5278355346004045E-2</c:v>
                </c:pt>
                <c:pt idx="5">
                  <c:v>3.6372155679854745E-2</c:v>
                </c:pt>
                <c:pt idx="6">
                  <c:v>0.10334729258792866</c:v>
                </c:pt>
                <c:pt idx="7">
                  <c:v>6.457375464901749E-2</c:v>
                </c:pt>
                <c:pt idx="8">
                  <c:v>3.5054323952323774E-2</c:v>
                </c:pt>
                <c:pt idx="9">
                  <c:v>3.5142179400825843E-3</c:v>
                </c:pt>
                <c:pt idx="10">
                  <c:v>2.9636571294696459E-2</c:v>
                </c:pt>
                <c:pt idx="11">
                  <c:v>2.3779541394558821E-2</c:v>
                </c:pt>
                <c:pt idx="12">
                  <c:v>3.7192139865874017E-2</c:v>
                </c:pt>
                <c:pt idx="13">
                  <c:v>6.6272293320057393E-2</c:v>
                </c:pt>
                <c:pt idx="14">
                  <c:v>4.9345476908659619E-2</c:v>
                </c:pt>
                <c:pt idx="15">
                  <c:v>6.8058687439599377E-2</c:v>
                </c:pt>
                <c:pt idx="16">
                  <c:v>0.10583653029548716</c:v>
                </c:pt>
                <c:pt idx="17">
                  <c:v>1.0513368670747064E-2</c:v>
                </c:pt>
                <c:pt idx="18">
                  <c:v>3.8187834948897416E-2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F1-4BC1-8505-3C60C81D828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F1-4BC1-8505-3C60C81D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9.31'!$Z$44:$Z$60</c:f>
              <c:numCache>
                <c:formatCode>#,##0</c:formatCode>
                <c:ptCount val="17"/>
                <c:pt idx="0">
                  <c:v>35</c:v>
                </c:pt>
                <c:pt idx="1">
                  <c:v>527</c:v>
                </c:pt>
                <c:pt idx="2">
                  <c:v>1091</c:v>
                </c:pt>
                <c:pt idx="3">
                  <c:v>1434</c:v>
                </c:pt>
                <c:pt idx="4">
                  <c:v>1673</c:v>
                </c:pt>
                <c:pt idx="5">
                  <c:v>1626</c:v>
                </c:pt>
                <c:pt idx="6">
                  <c:v>1559</c:v>
                </c:pt>
                <c:pt idx="7">
                  <c:v>1576</c:v>
                </c:pt>
                <c:pt idx="8">
                  <c:v>1805</c:v>
                </c:pt>
                <c:pt idx="9">
                  <c:v>1700</c:v>
                </c:pt>
                <c:pt idx="10">
                  <c:v>1915</c:v>
                </c:pt>
                <c:pt idx="11">
                  <c:v>1459</c:v>
                </c:pt>
                <c:pt idx="12">
                  <c:v>703</c:v>
                </c:pt>
                <c:pt idx="13">
                  <c:v>367</c:v>
                </c:pt>
                <c:pt idx="14">
                  <c:v>136</c:v>
                </c:pt>
                <c:pt idx="15">
                  <c:v>73</c:v>
                </c:pt>
                <c:pt idx="16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F0-4A0F-9346-6F4DBB155DD1}"/>
            </c:ext>
          </c:extLst>
        </c:ser>
        <c:ser>
          <c:idx val="1"/>
          <c:order val="1"/>
          <c:tx>
            <c:strRef>
              <c:f>'Table 9.31'!$S$62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9.31'!$Z$63:$Z$79</c:f>
              <c:numCache>
                <c:formatCode>#,##0</c:formatCode>
                <c:ptCount val="17"/>
                <c:pt idx="0">
                  <c:v>43</c:v>
                </c:pt>
                <c:pt idx="1">
                  <c:v>593</c:v>
                </c:pt>
                <c:pt idx="2">
                  <c:v>1047</c:v>
                </c:pt>
                <c:pt idx="3">
                  <c:v>1221</c:v>
                </c:pt>
                <c:pt idx="4">
                  <c:v>1395</c:v>
                </c:pt>
                <c:pt idx="5">
                  <c:v>1289</c:v>
                </c:pt>
                <c:pt idx="6">
                  <c:v>1500</c:v>
                </c:pt>
                <c:pt idx="7">
                  <c:v>1550</c:v>
                </c:pt>
                <c:pt idx="8">
                  <c:v>1796</c:v>
                </c:pt>
                <c:pt idx="9">
                  <c:v>1899</c:v>
                </c:pt>
                <c:pt idx="10">
                  <c:v>1857</c:v>
                </c:pt>
                <c:pt idx="11">
                  <c:v>1238</c:v>
                </c:pt>
                <c:pt idx="12">
                  <c:v>590</c:v>
                </c:pt>
                <c:pt idx="13">
                  <c:v>226</c:v>
                </c:pt>
                <c:pt idx="14">
                  <c:v>85</c:v>
                </c:pt>
                <c:pt idx="15">
                  <c:v>42</c:v>
                </c:pt>
                <c:pt idx="16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F0-4A0F-9346-6F4DBB15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9.31'!$Z$83:$Z$90</c:f>
              <c:numCache>
                <c:formatCode>#,##0</c:formatCode>
                <c:ptCount val="8"/>
                <c:pt idx="0">
                  <c:v>942</c:v>
                </c:pt>
                <c:pt idx="1">
                  <c:v>803</c:v>
                </c:pt>
                <c:pt idx="2">
                  <c:v>2399</c:v>
                </c:pt>
                <c:pt idx="3">
                  <c:v>563</c:v>
                </c:pt>
                <c:pt idx="4">
                  <c:v>307</c:v>
                </c:pt>
                <c:pt idx="5">
                  <c:v>591</c:v>
                </c:pt>
                <c:pt idx="6">
                  <c:v>1714</c:v>
                </c:pt>
                <c:pt idx="7">
                  <c:v>2185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7F-4020-826C-4C9280606AD3}"/>
            </c:ext>
          </c:extLst>
        </c:ser>
        <c:ser>
          <c:idx val="1"/>
          <c:order val="1"/>
          <c:tx>
            <c:strRef>
              <c:f>'Table 9.31'!$S$92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9.31'!$Z$93:$Z$100</c:f>
              <c:numCache>
                <c:formatCode>#,##0</c:formatCode>
                <c:ptCount val="8"/>
                <c:pt idx="0">
                  <c:v>712</c:v>
                </c:pt>
                <c:pt idx="1">
                  <c:v>1675</c:v>
                </c:pt>
                <c:pt idx="2">
                  <c:v>428</c:v>
                </c:pt>
                <c:pt idx="3">
                  <c:v>1920</c:v>
                </c:pt>
                <c:pt idx="4">
                  <c:v>1878</c:v>
                </c:pt>
                <c:pt idx="5">
                  <c:v>1370</c:v>
                </c:pt>
                <c:pt idx="6">
                  <c:v>155</c:v>
                </c:pt>
                <c:pt idx="7">
                  <c:v>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37F-4020-826C-4C9280606A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9.4'!$U$4:$Y$4</c:f>
              <c:numCache>
                <c:formatCode>#,##0</c:formatCode>
                <c:ptCount val="5"/>
                <c:pt idx="1">
                  <c:v>1952</c:v>
                </c:pt>
                <c:pt idx="2">
                  <c:v>1859</c:v>
                </c:pt>
                <c:pt idx="3">
                  <c:v>2009</c:v>
                </c:pt>
                <c:pt idx="4">
                  <c:v>2661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69-4AEC-A4C3-F76AE5F61CE4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9.4'!$U$7:$Y$7</c:f>
              <c:numCache>
                <c:formatCode>#,##0</c:formatCode>
                <c:ptCount val="5"/>
                <c:pt idx="1">
                  <c:v>1345</c:v>
                </c:pt>
                <c:pt idx="2">
                  <c:v>1285</c:v>
                </c:pt>
                <c:pt idx="3">
                  <c:v>1360</c:v>
                </c:pt>
                <c:pt idx="4">
                  <c:v>1811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69-4AEC-A4C3-F76AE5F61CE4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9.4'!$U$11:$Y$11</c:f>
              <c:numCache>
                <c:formatCode>#,##0</c:formatCode>
                <c:ptCount val="5"/>
                <c:pt idx="1">
                  <c:v>1568</c:v>
                </c:pt>
                <c:pt idx="2">
                  <c:v>1516</c:v>
                </c:pt>
                <c:pt idx="3">
                  <c:v>1608</c:v>
                </c:pt>
                <c:pt idx="4">
                  <c:v>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69-4AEC-A4C3-F76AE5F61CE4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9.4'!$U$12:$Y$12</c:f>
              <c:numCache>
                <c:formatCode>#,##0</c:formatCode>
                <c:ptCount val="5"/>
                <c:pt idx="1">
                  <c:v>377</c:v>
                </c:pt>
                <c:pt idx="2">
                  <c:v>341</c:v>
                </c:pt>
                <c:pt idx="3">
                  <c:v>401</c:v>
                </c:pt>
                <c:pt idx="4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69-4AEC-A4C3-F76AE5F61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9.31'!$S$1</c:f>
              <c:strCache>
                <c:ptCount val="1"/>
                <c:pt idx="0">
                  <c:v>Gympie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9.31'!$V$8:$Z$8</c:f>
              <c:numCache>
                <c:formatCode>#,##0</c:formatCode>
                <c:ptCount val="5"/>
                <c:pt idx="0">
                  <c:v>35413.230000000003</c:v>
                </c:pt>
                <c:pt idx="1">
                  <c:v>35574</c:v>
                </c:pt>
                <c:pt idx="2">
                  <c:v>36364.26</c:v>
                </c:pt>
                <c:pt idx="3">
                  <c:v>37327.769999999997</c:v>
                </c:pt>
                <c:pt idx="4">
                  <c:v>38832.639999999999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F6-4EE3-9EEE-8C184ABE8C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F6-4EE3-9EEE-8C184ABE8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9.32'!$U$4:$Y$4</c:f>
              <c:numCache>
                <c:formatCode>#,##0</c:formatCode>
                <c:ptCount val="5"/>
                <c:pt idx="1">
                  <c:v>8131</c:v>
                </c:pt>
                <c:pt idx="2">
                  <c:v>7160</c:v>
                </c:pt>
                <c:pt idx="3">
                  <c:v>8400</c:v>
                </c:pt>
                <c:pt idx="4">
                  <c:v>8817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73-4901-812E-017821A056F9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9.32'!$U$7:$Y$7</c:f>
              <c:numCache>
                <c:formatCode>#,##0</c:formatCode>
                <c:ptCount val="5"/>
                <c:pt idx="1">
                  <c:v>5649</c:v>
                </c:pt>
                <c:pt idx="2">
                  <c:v>5072</c:v>
                </c:pt>
                <c:pt idx="3">
                  <c:v>5621</c:v>
                </c:pt>
                <c:pt idx="4">
                  <c:v>5986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73-4901-812E-017821A056F9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9.32'!$U$11:$Y$11</c:f>
              <c:numCache>
                <c:formatCode>#,##0</c:formatCode>
                <c:ptCount val="5"/>
                <c:pt idx="1">
                  <c:v>6658</c:v>
                </c:pt>
                <c:pt idx="2">
                  <c:v>5871</c:v>
                </c:pt>
                <c:pt idx="3">
                  <c:v>6871</c:v>
                </c:pt>
                <c:pt idx="4">
                  <c:v>7212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3-4901-812E-017821A056F9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9.32'!$U$12:$Y$12</c:f>
              <c:numCache>
                <c:formatCode>#,##0</c:formatCode>
                <c:ptCount val="5"/>
                <c:pt idx="1">
                  <c:v>1468</c:v>
                </c:pt>
                <c:pt idx="2">
                  <c:v>1291</c:v>
                </c:pt>
                <c:pt idx="3">
                  <c:v>1529</c:v>
                </c:pt>
                <c:pt idx="4">
                  <c:v>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273-4901-812E-017821A05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0.12672672672672672</c:v>
                </c:pt>
                <c:pt idx="1">
                  <c:v>1.4894894894894895E-2</c:v>
                </c:pt>
                <c:pt idx="2">
                  <c:v>0.10114114114114114</c:v>
                </c:pt>
                <c:pt idx="3">
                  <c:v>6.8468468468468472E-3</c:v>
                </c:pt>
                <c:pt idx="4">
                  <c:v>6.6066066066066062E-2</c:v>
                </c:pt>
                <c:pt idx="5">
                  <c:v>2.4864864864864864E-2</c:v>
                </c:pt>
                <c:pt idx="6">
                  <c:v>7.579579579579579E-2</c:v>
                </c:pt>
                <c:pt idx="7">
                  <c:v>5.2012012012012013E-2</c:v>
                </c:pt>
                <c:pt idx="8">
                  <c:v>2.1501501501501503E-2</c:v>
                </c:pt>
                <c:pt idx="9">
                  <c:v>1.6816816816816818E-3</c:v>
                </c:pt>
                <c:pt idx="10">
                  <c:v>2.2582582582582583E-2</c:v>
                </c:pt>
                <c:pt idx="11">
                  <c:v>1.3933933933933934E-2</c:v>
                </c:pt>
                <c:pt idx="12">
                  <c:v>3.5195195195195192E-2</c:v>
                </c:pt>
                <c:pt idx="13">
                  <c:v>3.9279279279279281E-2</c:v>
                </c:pt>
                <c:pt idx="14">
                  <c:v>6.006006006006006E-2</c:v>
                </c:pt>
                <c:pt idx="15">
                  <c:v>6.918918918918919E-2</c:v>
                </c:pt>
                <c:pt idx="16">
                  <c:v>0.10654654654654655</c:v>
                </c:pt>
                <c:pt idx="17">
                  <c:v>5.8858858858858859E-3</c:v>
                </c:pt>
                <c:pt idx="18">
                  <c:v>4.3003003003003006E-2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3B-411C-8C24-0D58DDE4FD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3B-411C-8C24-0D58DDE4FD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9.32'!$Y$44:$Y$60</c:f>
              <c:numCache>
                <c:formatCode>#,##0</c:formatCode>
                <c:ptCount val="17"/>
                <c:pt idx="0">
                  <c:v>0</c:v>
                </c:pt>
                <c:pt idx="1">
                  <c:v>157</c:v>
                </c:pt>
                <c:pt idx="2">
                  <c:v>302</c:v>
                </c:pt>
                <c:pt idx="3">
                  <c:v>427</c:v>
                </c:pt>
                <c:pt idx="4">
                  <c:v>406</c:v>
                </c:pt>
                <c:pt idx="5">
                  <c:v>304</c:v>
                </c:pt>
                <c:pt idx="6">
                  <c:v>384</c:v>
                </c:pt>
                <c:pt idx="7">
                  <c:v>365</c:v>
                </c:pt>
                <c:pt idx="8">
                  <c:v>466</c:v>
                </c:pt>
                <c:pt idx="9">
                  <c:v>506</c:v>
                </c:pt>
                <c:pt idx="10">
                  <c:v>551</c:v>
                </c:pt>
                <c:pt idx="11">
                  <c:v>405</c:v>
                </c:pt>
                <c:pt idx="12">
                  <c:v>269</c:v>
                </c:pt>
                <c:pt idx="13">
                  <c:v>161</c:v>
                </c:pt>
                <c:pt idx="14">
                  <c:v>53</c:v>
                </c:pt>
                <c:pt idx="15">
                  <c:v>45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7-4E94-A3BD-F1A96C0552B8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9.32'!$Y$63:$Y$79</c:f>
              <c:numCache>
                <c:formatCode>#,##0</c:formatCode>
                <c:ptCount val="17"/>
                <c:pt idx="0">
                  <c:v>14</c:v>
                </c:pt>
                <c:pt idx="1">
                  <c:v>169</c:v>
                </c:pt>
                <c:pt idx="2">
                  <c:v>291</c:v>
                </c:pt>
                <c:pt idx="3">
                  <c:v>287</c:v>
                </c:pt>
                <c:pt idx="4">
                  <c:v>272</c:v>
                </c:pt>
                <c:pt idx="5">
                  <c:v>223</c:v>
                </c:pt>
                <c:pt idx="6">
                  <c:v>249</c:v>
                </c:pt>
                <c:pt idx="7">
                  <c:v>323</c:v>
                </c:pt>
                <c:pt idx="8">
                  <c:v>444</c:v>
                </c:pt>
                <c:pt idx="9">
                  <c:v>469</c:v>
                </c:pt>
                <c:pt idx="10">
                  <c:v>459</c:v>
                </c:pt>
                <c:pt idx="11">
                  <c:v>333</c:v>
                </c:pt>
                <c:pt idx="12">
                  <c:v>216</c:v>
                </c:pt>
                <c:pt idx="13">
                  <c:v>96</c:v>
                </c:pt>
                <c:pt idx="14">
                  <c:v>61</c:v>
                </c:pt>
                <c:pt idx="15">
                  <c:v>36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7-4E94-A3BD-F1A96C055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9.32'!$Y$83:$Y$90</c:f>
              <c:numCache>
                <c:formatCode>#,##0</c:formatCode>
                <c:ptCount val="8"/>
                <c:pt idx="0">
                  <c:v>231</c:v>
                </c:pt>
                <c:pt idx="1">
                  <c:v>219</c:v>
                </c:pt>
                <c:pt idx="2">
                  <c:v>698</c:v>
                </c:pt>
                <c:pt idx="3">
                  <c:v>107</c:v>
                </c:pt>
                <c:pt idx="4">
                  <c:v>46</c:v>
                </c:pt>
                <c:pt idx="5">
                  <c:v>87</c:v>
                </c:pt>
                <c:pt idx="6">
                  <c:v>493</c:v>
                </c:pt>
                <c:pt idx="7">
                  <c:v>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3-43D9-8286-99D85B1C42A4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9.32'!$Y$93:$Y$100</c:f>
              <c:numCache>
                <c:formatCode>#,##0</c:formatCode>
                <c:ptCount val="8"/>
                <c:pt idx="0">
                  <c:v>134</c:v>
                </c:pt>
                <c:pt idx="1">
                  <c:v>408</c:v>
                </c:pt>
                <c:pt idx="2">
                  <c:v>93</c:v>
                </c:pt>
                <c:pt idx="3">
                  <c:v>445</c:v>
                </c:pt>
                <c:pt idx="4">
                  <c:v>500</c:v>
                </c:pt>
                <c:pt idx="5">
                  <c:v>272</c:v>
                </c:pt>
                <c:pt idx="6">
                  <c:v>29</c:v>
                </c:pt>
                <c:pt idx="7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3-43D9-8286-99D85B1C4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9.32'!$U$8:$Y$8</c:f>
              <c:numCache>
                <c:formatCode>#,##0</c:formatCode>
                <c:ptCount val="5"/>
                <c:pt idx="1">
                  <c:v>34086.29</c:v>
                </c:pt>
                <c:pt idx="2">
                  <c:v>36059.1</c:v>
                </c:pt>
                <c:pt idx="3">
                  <c:v>34794.5</c:v>
                </c:pt>
                <c:pt idx="4">
                  <c:v>37662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2E-4700-B039-3A326738BF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2E-4700-B039-3A326738BF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9.32'!$V$4:$Z$4</c:f>
              <c:numCache>
                <c:formatCode>#,##0</c:formatCode>
                <c:ptCount val="5"/>
                <c:pt idx="0">
                  <c:v>8131</c:v>
                </c:pt>
                <c:pt idx="1">
                  <c:v>7160</c:v>
                </c:pt>
                <c:pt idx="2">
                  <c:v>8400</c:v>
                </c:pt>
                <c:pt idx="3">
                  <c:v>8817</c:v>
                </c:pt>
                <c:pt idx="4">
                  <c:v>8321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32-4BE3-B0E9-773EFF8C9964}"/>
            </c:ext>
          </c:extLst>
        </c:ser>
        <c:ser>
          <c:idx val="1"/>
          <c:order val="1"/>
          <c:tx>
            <c:strRef>
              <c:f>'Table 9.32'!$S$7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9.32'!$V$7:$Z$7</c:f>
              <c:numCache>
                <c:formatCode>#,##0</c:formatCode>
                <c:ptCount val="5"/>
                <c:pt idx="0">
                  <c:v>5649</c:v>
                </c:pt>
                <c:pt idx="1">
                  <c:v>5072</c:v>
                </c:pt>
                <c:pt idx="2">
                  <c:v>5621</c:v>
                </c:pt>
                <c:pt idx="3">
                  <c:v>5986</c:v>
                </c:pt>
                <c:pt idx="4">
                  <c:v>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32-4BE3-B0E9-773EFF8C9964}"/>
            </c:ext>
          </c:extLst>
        </c:ser>
        <c:ser>
          <c:idx val="2"/>
          <c:order val="2"/>
          <c:tx>
            <c:strRef>
              <c:f>'Table 9.32'!$S$11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9.32'!$V$11:$Z$11</c:f>
              <c:numCache>
                <c:formatCode>#,##0</c:formatCode>
                <c:ptCount val="5"/>
                <c:pt idx="0">
                  <c:v>6658</c:v>
                </c:pt>
                <c:pt idx="1">
                  <c:v>5871</c:v>
                </c:pt>
                <c:pt idx="2">
                  <c:v>6871</c:v>
                </c:pt>
                <c:pt idx="3">
                  <c:v>7212</c:v>
                </c:pt>
                <c:pt idx="4">
                  <c:v>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32-4BE3-B0E9-773EFF8C9964}"/>
            </c:ext>
          </c:extLst>
        </c:ser>
        <c:ser>
          <c:idx val="3"/>
          <c:order val="3"/>
          <c:tx>
            <c:strRef>
              <c:f>'Table 9.32'!$S$12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9.32'!$V$12:$Z$12</c:f>
              <c:numCache>
                <c:formatCode>#,##0</c:formatCode>
                <c:ptCount val="5"/>
                <c:pt idx="0">
                  <c:v>1468</c:v>
                </c:pt>
                <c:pt idx="1">
                  <c:v>1291</c:v>
                </c:pt>
                <c:pt idx="2">
                  <c:v>1529</c:v>
                </c:pt>
                <c:pt idx="3">
                  <c:v>1605</c:v>
                </c:pt>
                <c:pt idx="4">
                  <c:v>1475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32-4BE3-B0E9-773EFF8C99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9.32'!$AB$15:$AB$33</c:f>
              <c:numCache>
                <c:formatCode>0.0%</c:formatCode>
                <c:ptCount val="19"/>
                <c:pt idx="0">
                  <c:v>0.12672672672672672</c:v>
                </c:pt>
                <c:pt idx="1">
                  <c:v>1.4894894894894895E-2</c:v>
                </c:pt>
                <c:pt idx="2">
                  <c:v>0.10114114114114114</c:v>
                </c:pt>
                <c:pt idx="3">
                  <c:v>6.8468468468468472E-3</c:v>
                </c:pt>
                <c:pt idx="4">
                  <c:v>6.6066066066066062E-2</c:v>
                </c:pt>
                <c:pt idx="5">
                  <c:v>2.4864864864864864E-2</c:v>
                </c:pt>
                <c:pt idx="6">
                  <c:v>7.579579579579579E-2</c:v>
                </c:pt>
                <c:pt idx="7">
                  <c:v>5.2012012012012013E-2</c:v>
                </c:pt>
                <c:pt idx="8">
                  <c:v>2.1501501501501503E-2</c:v>
                </c:pt>
                <c:pt idx="9">
                  <c:v>1.6816816816816818E-3</c:v>
                </c:pt>
                <c:pt idx="10">
                  <c:v>2.2582582582582583E-2</c:v>
                </c:pt>
                <c:pt idx="11">
                  <c:v>1.3933933933933934E-2</c:v>
                </c:pt>
                <c:pt idx="12">
                  <c:v>3.5195195195195192E-2</c:v>
                </c:pt>
                <c:pt idx="13">
                  <c:v>3.9279279279279281E-2</c:v>
                </c:pt>
                <c:pt idx="14">
                  <c:v>6.006006006006006E-2</c:v>
                </c:pt>
                <c:pt idx="15">
                  <c:v>6.918918918918919E-2</c:v>
                </c:pt>
                <c:pt idx="16">
                  <c:v>0.10654654654654655</c:v>
                </c:pt>
                <c:pt idx="17">
                  <c:v>5.8858858858858859E-3</c:v>
                </c:pt>
                <c:pt idx="18">
                  <c:v>4.3003003003003006E-2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0F-41D0-9508-E4C2F51A3E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0F-41D0-9508-E4C2F51A3E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9.32'!$Z$44:$Z$60</c:f>
              <c:numCache>
                <c:formatCode>#,##0</c:formatCode>
                <c:ptCount val="17"/>
                <c:pt idx="0">
                  <c:v>15</c:v>
                </c:pt>
                <c:pt idx="1">
                  <c:v>134</c:v>
                </c:pt>
                <c:pt idx="2">
                  <c:v>259</c:v>
                </c:pt>
                <c:pt idx="3">
                  <c:v>386</c:v>
                </c:pt>
                <c:pt idx="4">
                  <c:v>442</c:v>
                </c:pt>
                <c:pt idx="5">
                  <c:v>292</c:v>
                </c:pt>
                <c:pt idx="6">
                  <c:v>321</c:v>
                </c:pt>
                <c:pt idx="7">
                  <c:v>326</c:v>
                </c:pt>
                <c:pt idx="8">
                  <c:v>459</c:v>
                </c:pt>
                <c:pt idx="9">
                  <c:v>450</c:v>
                </c:pt>
                <c:pt idx="10">
                  <c:v>502</c:v>
                </c:pt>
                <c:pt idx="11">
                  <c:v>401</c:v>
                </c:pt>
                <c:pt idx="12">
                  <c:v>265</c:v>
                </c:pt>
                <c:pt idx="13">
                  <c:v>157</c:v>
                </c:pt>
                <c:pt idx="14">
                  <c:v>52</c:v>
                </c:pt>
                <c:pt idx="15">
                  <c:v>36</c:v>
                </c:pt>
                <c:pt idx="16">
                  <c:v>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5-4985-A5FE-773A4024A6FF}"/>
            </c:ext>
          </c:extLst>
        </c:ser>
        <c:ser>
          <c:idx val="1"/>
          <c:order val="1"/>
          <c:tx>
            <c:strRef>
              <c:f>'Table 9.32'!$S$62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9.32'!$Z$63:$Z$79</c:f>
              <c:numCache>
                <c:formatCode>#,##0</c:formatCode>
                <c:ptCount val="17"/>
                <c:pt idx="0">
                  <c:v>11</c:v>
                </c:pt>
                <c:pt idx="1">
                  <c:v>140</c:v>
                </c:pt>
                <c:pt idx="2">
                  <c:v>304</c:v>
                </c:pt>
                <c:pt idx="3">
                  <c:v>274</c:v>
                </c:pt>
                <c:pt idx="4">
                  <c:v>290</c:v>
                </c:pt>
                <c:pt idx="5">
                  <c:v>211</c:v>
                </c:pt>
                <c:pt idx="6">
                  <c:v>256</c:v>
                </c:pt>
                <c:pt idx="7">
                  <c:v>273</c:v>
                </c:pt>
                <c:pt idx="8">
                  <c:v>419</c:v>
                </c:pt>
                <c:pt idx="9">
                  <c:v>420</c:v>
                </c:pt>
                <c:pt idx="10">
                  <c:v>468</c:v>
                </c:pt>
                <c:pt idx="11">
                  <c:v>324</c:v>
                </c:pt>
                <c:pt idx="12">
                  <c:v>210</c:v>
                </c:pt>
                <c:pt idx="13">
                  <c:v>96</c:v>
                </c:pt>
                <c:pt idx="14">
                  <c:v>51</c:v>
                </c:pt>
                <c:pt idx="15">
                  <c:v>34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5-4985-A5FE-773A4024A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9.32'!$Z$83:$Z$90</c:f>
              <c:numCache>
                <c:formatCode>#,##0</c:formatCode>
                <c:ptCount val="8"/>
                <c:pt idx="0">
                  <c:v>211</c:v>
                </c:pt>
                <c:pt idx="1">
                  <c:v>214</c:v>
                </c:pt>
                <c:pt idx="2">
                  <c:v>721</c:v>
                </c:pt>
                <c:pt idx="3">
                  <c:v>118</c:v>
                </c:pt>
                <c:pt idx="4">
                  <c:v>50</c:v>
                </c:pt>
                <c:pt idx="5">
                  <c:v>86</c:v>
                </c:pt>
                <c:pt idx="6">
                  <c:v>473</c:v>
                </c:pt>
                <c:pt idx="7">
                  <c:v>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7E-419E-BF4D-3BFA6DA127B8}"/>
            </c:ext>
          </c:extLst>
        </c:ser>
        <c:ser>
          <c:idx val="1"/>
          <c:order val="1"/>
          <c:tx>
            <c:strRef>
              <c:f>'Table 9.32'!$S$92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9.32'!$Z$93:$Z$100</c:f>
              <c:numCache>
                <c:formatCode>#,##0</c:formatCode>
                <c:ptCount val="8"/>
                <c:pt idx="0">
                  <c:v>150</c:v>
                </c:pt>
                <c:pt idx="1">
                  <c:v>394</c:v>
                </c:pt>
                <c:pt idx="2">
                  <c:v>92</c:v>
                </c:pt>
                <c:pt idx="3">
                  <c:v>468</c:v>
                </c:pt>
                <c:pt idx="4">
                  <c:v>469</c:v>
                </c:pt>
                <c:pt idx="5">
                  <c:v>268</c:v>
                </c:pt>
                <c:pt idx="6">
                  <c:v>27</c:v>
                </c:pt>
                <c:pt idx="7">
                  <c:v>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7E-419E-BF4D-3BFA6DA127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0.20184291355857834</c:v>
                </c:pt>
                <c:pt idx="1">
                  <c:v>7.8982009653356736E-3</c:v>
                </c:pt>
                <c:pt idx="2">
                  <c:v>2.7204914436156209E-2</c:v>
                </c:pt>
                <c:pt idx="3">
                  <c:v>1.0092145677928916E-2</c:v>
                </c:pt>
                <c:pt idx="4">
                  <c:v>6.1430451952610793E-2</c:v>
                </c:pt>
                <c:pt idx="5">
                  <c:v>1.4041246160596753E-2</c:v>
                </c:pt>
                <c:pt idx="6">
                  <c:v>4.8266783677051339E-2</c:v>
                </c:pt>
                <c:pt idx="7">
                  <c:v>4.3001316366827559E-2</c:v>
                </c:pt>
                <c:pt idx="8">
                  <c:v>3.334795963141729E-2</c:v>
                </c:pt>
                <c:pt idx="9">
                  <c:v>3.5103115401491883E-3</c:v>
                </c:pt>
                <c:pt idx="10">
                  <c:v>1.184730144800351E-2</c:v>
                </c:pt>
                <c:pt idx="11">
                  <c:v>2.9837648091268099E-2</c:v>
                </c:pt>
                <c:pt idx="12">
                  <c:v>4.782799473453269E-2</c:v>
                </c:pt>
                <c:pt idx="13">
                  <c:v>3.0715225976305396E-2</c:v>
                </c:pt>
                <c:pt idx="14">
                  <c:v>0.12593242650285214</c:v>
                </c:pt>
                <c:pt idx="15">
                  <c:v>7.59104870557262E-2</c:v>
                </c:pt>
                <c:pt idx="16">
                  <c:v>9.7411145239139976E-2</c:v>
                </c:pt>
                <c:pt idx="17">
                  <c:v>1.0092145677928916E-2</c:v>
                </c:pt>
                <c:pt idx="18">
                  <c:v>2.1061869240895131E-2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CB-421D-ABA6-49E26BFBC7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CB-421D-ABA6-49E26BFBC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9.32'!$S$1</c:f>
              <c:strCache>
                <c:ptCount val="1"/>
                <c:pt idx="0">
                  <c:v>Hinchinbrook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9.32'!$V$8:$Z$8</c:f>
              <c:numCache>
                <c:formatCode>#,##0</c:formatCode>
                <c:ptCount val="5"/>
                <c:pt idx="0">
                  <c:v>34086.29</c:v>
                </c:pt>
                <c:pt idx="1">
                  <c:v>36059.1</c:v>
                </c:pt>
                <c:pt idx="2">
                  <c:v>34794.5</c:v>
                </c:pt>
                <c:pt idx="3">
                  <c:v>37662</c:v>
                </c:pt>
                <c:pt idx="4">
                  <c:v>39996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7F-432E-8773-F226447478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7F-432E-8773-F22644747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9.33'!$U$4:$Y$4</c:f>
              <c:numCache>
                <c:formatCode>#,##0</c:formatCode>
                <c:ptCount val="5"/>
                <c:pt idx="1">
                  <c:v>535</c:v>
                </c:pt>
                <c:pt idx="2">
                  <c:v>434</c:v>
                </c:pt>
                <c:pt idx="3">
                  <c:v>511</c:v>
                </c:pt>
                <c:pt idx="4">
                  <c:v>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3A-4E8E-B8CC-98CE20BF8807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9.33'!$U$7:$Y$7</c:f>
              <c:numCache>
                <c:formatCode>#,##0</c:formatCode>
                <c:ptCount val="5"/>
                <c:pt idx="1">
                  <c:v>378</c:v>
                </c:pt>
                <c:pt idx="2">
                  <c:v>321</c:v>
                </c:pt>
                <c:pt idx="3">
                  <c:v>371</c:v>
                </c:pt>
                <c:pt idx="4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3A-4E8E-B8CC-98CE20BF8807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9.33'!$U$11:$Y$11</c:f>
              <c:numCache>
                <c:formatCode>#,##0</c:formatCode>
                <c:ptCount val="5"/>
                <c:pt idx="1">
                  <c:v>520</c:v>
                </c:pt>
                <c:pt idx="2">
                  <c:v>423</c:v>
                </c:pt>
                <c:pt idx="3">
                  <c:v>497</c:v>
                </c:pt>
                <c:pt idx="4">
                  <c:v>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3A-4E8E-B8CC-98CE20BF8807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9.33'!$U$12:$Y$12</c:f>
              <c:numCache>
                <c:formatCode>#,##0</c:formatCode>
                <c:ptCount val="5"/>
                <c:pt idx="1">
                  <c:v>16</c:v>
                </c:pt>
                <c:pt idx="2">
                  <c:v>7</c:v>
                </c:pt>
                <c:pt idx="3">
                  <c:v>14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3A-4E8E-B8CC-98CE20BF88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7.3852295409181631E-2</c:v>
                </c:pt>
                <c:pt idx="1">
                  <c:v>6.9860279441117765E-2</c:v>
                </c:pt>
                <c:pt idx="2">
                  <c:v>9.9800399201596807E-3</c:v>
                </c:pt>
                <c:pt idx="3">
                  <c:v>0</c:v>
                </c:pt>
                <c:pt idx="4">
                  <c:v>4.9900199600798403E-2</c:v>
                </c:pt>
                <c:pt idx="5">
                  <c:v>0</c:v>
                </c:pt>
                <c:pt idx="6">
                  <c:v>3.3932135728542916E-2</c:v>
                </c:pt>
                <c:pt idx="7">
                  <c:v>7.9840319361277438E-3</c:v>
                </c:pt>
                <c:pt idx="8">
                  <c:v>9.9800399201596807E-3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2.1956087824351298E-2</c:v>
                </c:pt>
                <c:pt idx="13">
                  <c:v>2.5948103792415168E-2</c:v>
                </c:pt>
                <c:pt idx="14">
                  <c:v>0.27744510978043913</c:v>
                </c:pt>
                <c:pt idx="15">
                  <c:v>0.11377245508982035</c:v>
                </c:pt>
                <c:pt idx="16">
                  <c:v>0.13572854291417166</c:v>
                </c:pt>
                <c:pt idx="17">
                  <c:v>6.9860279441117765E-2</c:v>
                </c:pt>
                <c:pt idx="18">
                  <c:v>0.10778443113772455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87-40AB-9FD8-2C77C8B0C6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87-40AB-9FD8-2C77C8B0C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16</c:v>
                </c:pt>
                <c:pt idx="3">
                  <c:v>30</c:v>
                </c:pt>
                <c:pt idx="4">
                  <c:v>36</c:v>
                </c:pt>
                <c:pt idx="5">
                  <c:v>42</c:v>
                </c:pt>
                <c:pt idx="6">
                  <c:v>29</c:v>
                </c:pt>
                <c:pt idx="7">
                  <c:v>35</c:v>
                </c:pt>
                <c:pt idx="8">
                  <c:v>48</c:v>
                </c:pt>
                <c:pt idx="9">
                  <c:v>12</c:v>
                </c:pt>
                <c:pt idx="10">
                  <c:v>16</c:v>
                </c:pt>
                <c:pt idx="11">
                  <c:v>12</c:v>
                </c:pt>
                <c:pt idx="12">
                  <c:v>5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C0-4D05-B47C-C7FAB115A376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18</c:v>
                </c:pt>
                <c:pt idx="4">
                  <c:v>35</c:v>
                </c:pt>
                <c:pt idx="5">
                  <c:v>26</c:v>
                </c:pt>
                <c:pt idx="6">
                  <c:v>22</c:v>
                </c:pt>
                <c:pt idx="7">
                  <c:v>28</c:v>
                </c:pt>
                <c:pt idx="8">
                  <c:v>24</c:v>
                </c:pt>
                <c:pt idx="9">
                  <c:v>16</c:v>
                </c:pt>
                <c:pt idx="10">
                  <c:v>15</c:v>
                </c:pt>
                <c:pt idx="11">
                  <c:v>14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C0-4D05-B47C-C7FAB115A3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9.33'!$Y$83:$Y$90</c:f>
              <c:numCache>
                <c:formatCode>#,##0</c:formatCode>
                <c:ptCount val="8"/>
                <c:pt idx="0">
                  <c:v>5</c:v>
                </c:pt>
                <c:pt idx="1">
                  <c:v>33</c:v>
                </c:pt>
                <c:pt idx="2">
                  <c:v>16</c:v>
                </c:pt>
                <c:pt idx="3">
                  <c:v>25</c:v>
                </c:pt>
                <c:pt idx="4">
                  <c:v>5</c:v>
                </c:pt>
                <c:pt idx="5">
                  <c:v>0</c:v>
                </c:pt>
                <c:pt idx="6">
                  <c:v>34</c:v>
                </c:pt>
                <c:pt idx="7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6-4075-A78D-5B59DCC5B9A0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9.33'!$Y$93:$Y$100</c:f>
              <c:numCache>
                <c:formatCode>#,##0</c:formatCode>
                <c:ptCount val="8"/>
                <c:pt idx="0">
                  <c:v>18</c:v>
                </c:pt>
                <c:pt idx="1">
                  <c:v>22</c:v>
                </c:pt>
                <c:pt idx="2">
                  <c:v>5</c:v>
                </c:pt>
                <c:pt idx="3">
                  <c:v>50</c:v>
                </c:pt>
                <c:pt idx="4">
                  <c:v>38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A6-4075-A78D-5B59DCC5B9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9.33'!$U$8:$Y$8</c:f>
              <c:numCache>
                <c:formatCode>#,##0</c:formatCode>
                <c:ptCount val="5"/>
                <c:pt idx="1">
                  <c:v>30840.81</c:v>
                </c:pt>
                <c:pt idx="2">
                  <c:v>30582.28</c:v>
                </c:pt>
                <c:pt idx="3">
                  <c:v>27778.400000000001</c:v>
                </c:pt>
                <c:pt idx="4">
                  <c:v>32333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8-4A96-B513-53DCE7FCA0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8-4A96-B513-53DCE7FCA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9.33'!$V$4:$Z$4</c:f>
              <c:numCache>
                <c:formatCode>#,##0</c:formatCode>
                <c:ptCount val="5"/>
                <c:pt idx="0">
                  <c:v>535</c:v>
                </c:pt>
                <c:pt idx="1">
                  <c:v>434</c:v>
                </c:pt>
                <c:pt idx="2">
                  <c:v>511</c:v>
                </c:pt>
                <c:pt idx="3">
                  <c:v>523</c:v>
                </c:pt>
                <c:pt idx="4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2-4ACC-96B3-97702EF234FA}"/>
            </c:ext>
          </c:extLst>
        </c:ser>
        <c:ser>
          <c:idx val="1"/>
          <c:order val="1"/>
          <c:tx>
            <c:strRef>
              <c:f>'Table 9.33'!$S$7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9.33'!$V$7:$Z$7</c:f>
              <c:numCache>
                <c:formatCode>#,##0</c:formatCode>
                <c:ptCount val="5"/>
                <c:pt idx="0">
                  <c:v>378</c:v>
                </c:pt>
                <c:pt idx="1">
                  <c:v>321</c:v>
                </c:pt>
                <c:pt idx="2">
                  <c:v>371</c:v>
                </c:pt>
                <c:pt idx="3">
                  <c:v>373</c:v>
                </c:pt>
                <c:pt idx="4">
                  <c:v>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2-4ACC-96B3-97702EF234FA}"/>
            </c:ext>
          </c:extLst>
        </c:ser>
        <c:ser>
          <c:idx val="2"/>
          <c:order val="2"/>
          <c:tx>
            <c:strRef>
              <c:f>'Table 9.33'!$S$11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9.33'!$V$11:$Z$11</c:f>
              <c:numCache>
                <c:formatCode>#,##0</c:formatCode>
                <c:ptCount val="5"/>
                <c:pt idx="0">
                  <c:v>520</c:v>
                </c:pt>
                <c:pt idx="1">
                  <c:v>423</c:v>
                </c:pt>
                <c:pt idx="2">
                  <c:v>497</c:v>
                </c:pt>
                <c:pt idx="3">
                  <c:v>507</c:v>
                </c:pt>
                <c:pt idx="4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2-4ACC-96B3-97702EF234FA}"/>
            </c:ext>
          </c:extLst>
        </c:ser>
        <c:ser>
          <c:idx val="3"/>
          <c:order val="3"/>
          <c:tx>
            <c:strRef>
              <c:f>'Table 9.33'!$S$12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9.33'!$V$12:$Z$12</c:f>
              <c:numCache>
                <c:formatCode>#,##0</c:formatCode>
                <c:ptCount val="5"/>
                <c:pt idx="0">
                  <c:v>16</c:v>
                </c:pt>
                <c:pt idx="1">
                  <c:v>7</c:v>
                </c:pt>
                <c:pt idx="2">
                  <c:v>14</c:v>
                </c:pt>
                <c:pt idx="3">
                  <c:v>12</c:v>
                </c:pt>
                <c:pt idx="4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C82-4ACC-96B3-97702EF23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9.33'!$AB$15:$AB$33</c:f>
              <c:numCache>
                <c:formatCode>0.0%</c:formatCode>
                <c:ptCount val="19"/>
                <c:pt idx="0">
                  <c:v>7.3852295409181631E-2</c:v>
                </c:pt>
                <c:pt idx="1">
                  <c:v>6.9860279441117765E-2</c:v>
                </c:pt>
                <c:pt idx="2">
                  <c:v>9.9800399201596807E-3</c:v>
                </c:pt>
                <c:pt idx="3">
                  <c:v>0</c:v>
                </c:pt>
                <c:pt idx="4">
                  <c:v>4.9900199600798403E-2</c:v>
                </c:pt>
                <c:pt idx="5">
                  <c:v>0</c:v>
                </c:pt>
                <c:pt idx="6">
                  <c:v>3.3932135728542916E-2</c:v>
                </c:pt>
                <c:pt idx="7">
                  <c:v>7.9840319361277438E-3</c:v>
                </c:pt>
                <c:pt idx="8">
                  <c:v>9.9800399201596807E-3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2.1956087824351298E-2</c:v>
                </c:pt>
                <c:pt idx="13">
                  <c:v>2.5948103792415168E-2</c:v>
                </c:pt>
                <c:pt idx="14">
                  <c:v>0.27744510978043913</c:v>
                </c:pt>
                <c:pt idx="15">
                  <c:v>0.11377245508982035</c:v>
                </c:pt>
                <c:pt idx="16">
                  <c:v>0.13572854291417166</c:v>
                </c:pt>
                <c:pt idx="17">
                  <c:v>6.9860279441117765E-2</c:v>
                </c:pt>
                <c:pt idx="18">
                  <c:v>0.10778443113772455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55-4D85-A880-6BACFA57D53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55-4D85-A880-6BACFA57D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28</c:v>
                </c:pt>
                <c:pt idx="4">
                  <c:v>34</c:v>
                </c:pt>
                <c:pt idx="5">
                  <c:v>44</c:v>
                </c:pt>
                <c:pt idx="6">
                  <c:v>26</c:v>
                </c:pt>
                <c:pt idx="7">
                  <c:v>34</c:v>
                </c:pt>
                <c:pt idx="8">
                  <c:v>32</c:v>
                </c:pt>
                <c:pt idx="9">
                  <c:v>33</c:v>
                </c:pt>
                <c:pt idx="10">
                  <c:v>13</c:v>
                </c:pt>
                <c:pt idx="11">
                  <c:v>9</c:v>
                </c:pt>
                <c:pt idx="12">
                  <c:v>6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7-4BB3-BCAF-1969DD8599D4}"/>
            </c:ext>
          </c:extLst>
        </c:ser>
        <c:ser>
          <c:idx val="1"/>
          <c:order val="1"/>
          <c:tx>
            <c:strRef>
              <c:f>'Table 9.33'!$S$62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9.33'!$Z$63:$Z$79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18</c:v>
                </c:pt>
                <c:pt idx="4">
                  <c:v>43</c:v>
                </c:pt>
                <c:pt idx="5">
                  <c:v>32</c:v>
                </c:pt>
                <c:pt idx="6">
                  <c:v>24</c:v>
                </c:pt>
                <c:pt idx="7">
                  <c:v>24</c:v>
                </c:pt>
                <c:pt idx="8">
                  <c:v>20</c:v>
                </c:pt>
                <c:pt idx="9">
                  <c:v>17</c:v>
                </c:pt>
                <c:pt idx="10">
                  <c:v>21</c:v>
                </c:pt>
                <c:pt idx="11">
                  <c:v>17</c:v>
                </c:pt>
                <c:pt idx="12">
                  <c:v>10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7-4BB3-BCAF-1969DD8599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9.33'!$Z$83:$Z$90</c:f>
              <c:numCache>
                <c:formatCode>#,##0</c:formatCode>
                <c:ptCount val="8"/>
                <c:pt idx="0">
                  <c:v>10</c:v>
                </c:pt>
                <c:pt idx="1">
                  <c:v>31</c:v>
                </c:pt>
                <c:pt idx="2">
                  <c:v>12</c:v>
                </c:pt>
                <c:pt idx="3">
                  <c:v>19</c:v>
                </c:pt>
                <c:pt idx="4">
                  <c:v>8</c:v>
                </c:pt>
                <c:pt idx="5">
                  <c:v>4</c:v>
                </c:pt>
                <c:pt idx="6">
                  <c:v>30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9E-4206-9508-C832149A00B1}"/>
            </c:ext>
          </c:extLst>
        </c:ser>
        <c:ser>
          <c:idx val="1"/>
          <c:order val="1"/>
          <c:tx>
            <c:strRef>
              <c:f>'Table 9.33'!$S$92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9.33'!$Z$93:$Z$100</c:f>
              <c:numCache>
                <c:formatCode>#,##0</c:formatCode>
                <c:ptCount val="8"/>
                <c:pt idx="0">
                  <c:v>11</c:v>
                </c:pt>
                <c:pt idx="1">
                  <c:v>20</c:v>
                </c:pt>
                <c:pt idx="2">
                  <c:v>0</c:v>
                </c:pt>
                <c:pt idx="3">
                  <c:v>61</c:v>
                </c:pt>
                <c:pt idx="4">
                  <c:v>35</c:v>
                </c:pt>
                <c:pt idx="5">
                  <c:v>12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9E-4206-9508-C832149A00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9.4'!$Y$44:$Y$60</c:f>
              <c:numCache>
                <c:formatCode>#,##0</c:formatCode>
                <c:ptCount val="17"/>
                <c:pt idx="0">
                  <c:v>0</c:v>
                </c:pt>
                <c:pt idx="1">
                  <c:v>57</c:v>
                </c:pt>
                <c:pt idx="2">
                  <c:v>93</c:v>
                </c:pt>
                <c:pt idx="3">
                  <c:v>159</c:v>
                </c:pt>
                <c:pt idx="4">
                  <c:v>132</c:v>
                </c:pt>
                <c:pt idx="5">
                  <c:v>104</c:v>
                </c:pt>
                <c:pt idx="6">
                  <c:v>100</c:v>
                </c:pt>
                <c:pt idx="7">
                  <c:v>121</c:v>
                </c:pt>
                <c:pt idx="8">
                  <c:v>131</c:v>
                </c:pt>
                <c:pt idx="9">
                  <c:v>169</c:v>
                </c:pt>
                <c:pt idx="10">
                  <c:v>122</c:v>
                </c:pt>
                <c:pt idx="11">
                  <c:v>113</c:v>
                </c:pt>
                <c:pt idx="12">
                  <c:v>47</c:v>
                </c:pt>
                <c:pt idx="13">
                  <c:v>31</c:v>
                </c:pt>
                <c:pt idx="14">
                  <c:v>15</c:v>
                </c:pt>
                <c:pt idx="15">
                  <c:v>12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E5-42DB-BAE3-E855C6E64448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9.4'!$Y$63:$Y$79</c:f>
              <c:numCache>
                <c:formatCode>#,##0</c:formatCode>
                <c:ptCount val="17"/>
                <c:pt idx="0">
                  <c:v>9</c:v>
                </c:pt>
                <c:pt idx="1">
                  <c:v>40</c:v>
                </c:pt>
                <c:pt idx="2">
                  <c:v>90</c:v>
                </c:pt>
                <c:pt idx="3">
                  <c:v>105</c:v>
                </c:pt>
                <c:pt idx="4">
                  <c:v>101</c:v>
                </c:pt>
                <c:pt idx="5">
                  <c:v>104</c:v>
                </c:pt>
                <c:pt idx="6">
                  <c:v>117</c:v>
                </c:pt>
                <c:pt idx="7">
                  <c:v>104</c:v>
                </c:pt>
                <c:pt idx="8">
                  <c:v>110</c:v>
                </c:pt>
                <c:pt idx="9">
                  <c:v>143</c:v>
                </c:pt>
                <c:pt idx="10">
                  <c:v>126</c:v>
                </c:pt>
                <c:pt idx="11">
                  <c:v>80</c:v>
                </c:pt>
                <c:pt idx="12">
                  <c:v>39</c:v>
                </c:pt>
                <c:pt idx="13">
                  <c:v>31</c:v>
                </c:pt>
                <c:pt idx="14">
                  <c:v>21</c:v>
                </c:pt>
                <c:pt idx="15">
                  <c:v>10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E5-42DB-BAE3-E855C6E64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9.33'!$S$1</c:f>
              <c:strCache>
                <c:ptCount val="1"/>
                <c:pt idx="0">
                  <c:v>Hope Vale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9.33'!$V$8:$Z$8</c:f>
              <c:numCache>
                <c:formatCode>#,##0</c:formatCode>
                <c:ptCount val="5"/>
                <c:pt idx="0">
                  <c:v>30840.81</c:v>
                </c:pt>
                <c:pt idx="1">
                  <c:v>30582.28</c:v>
                </c:pt>
                <c:pt idx="2">
                  <c:v>27778.400000000001</c:v>
                </c:pt>
                <c:pt idx="3">
                  <c:v>32333</c:v>
                </c:pt>
                <c:pt idx="4">
                  <c:v>32498.54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E5-49DC-8370-9E3F8D4E7E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E5-49DC-8370-9E3F8D4E7E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9.34'!$U$4:$Y$4</c:f>
              <c:numCache>
                <c:formatCode>#,##0</c:formatCode>
                <c:ptCount val="5"/>
                <c:pt idx="1">
                  <c:v>137254</c:v>
                </c:pt>
                <c:pt idx="2">
                  <c:v>140773</c:v>
                </c:pt>
                <c:pt idx="3">
                  <c:v>149790</c:v>
                </c:pt>
                <c:pt idx="4">
                  <c:v>157007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0-48EB-A241-72A8253E2699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9.34'!$U$7:$Y$7</c:f>
              <c:numCache>
                <c:formatCode>#,##0</c:formatCode>
                <c:ptCount val="5"/>
                <c:pt idx="1">
                  <c:v>97679</c:v>
                </c:pt>
                <c:pt idx="2">
                  <c:v>101139</c:v>
                </c:pt>
                <c:pt idx="3">
                  <c:v>106485</c:v>
                </c:pt>
                <c:pt idx="4">
                  <c:v>111437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0-48EB-A241-72A8253E2699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9.34'!$U$11:$Y$11</c:f>
              <c:numCache>
                <c:formatCode>#,##0</c:formatCode>
                <c:ptCount val="5"/>
                <c:pt idx="1">
                  <c:v>127636</c:v>
                </c:pt>
                <c:pt idx="2">
                  <c:v>130754</c:v>
                </c:pt>
                <c:pt idx="3">
                  <c:v>139207</c:v>
                </c:pt>
                <c:pt idx="4">
                  <c:v>145957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0-48EB-A241-72A8253E2699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9.34'!$U$12:$Y$12</c:f>
              <c:numCache>
                <c:formatCode>#,##0</c:formatCode>
                <c:ptCount val="5"/>
                <c:pt idx="1">
                  <c:v>9621</c:v>
                </c:pt>
                <c:pt idx="2">
                  <c:v>10019</c:v>
                </c:pt>
                <c:pt idx="3">
                  <c:v>10583</c:v>
                </c:pt>
                <c:pt idx="4">
                  <c:v>11050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60-48EB-A241-72A8253E2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7.3325321637070159E-3</c:v>
                </c:pt>
                <c:pt idx="1">
                  <c:v>6.0880757898332796E-3</c:v>
                </c:pt>
                <c:pt idx="2">
                  <c:v>8.9655761405991685E-2</c:v>
                </c:pt>
                <c:pt idx="3">
                  <c:v>9.1138128557223634E-3</c:v>
                </c:pt>
                <c:pt idx="4">
                  <c:v>7.206866471051139E-2</c:v>
                </c:pt>
                <c:pt idx="5">
                  <c:v>3.9908007832754826E-2</c:v>
                </c:pt>
                <c:pt idx="6">
                  <c:v>9.2547292392345368E-2</c:v>
                </c:pt>
                <c:pt idx="7">
                  <c:v>5.8727360349423829E-2</c:v>
                </c:pt>
                <c:pt idx="8">
                  <c:v>4.7966472881221522E-2</c:v>
                </c:pt>
                <c:pt idx="9">
                  <c:v>7.4484374142148643E-3</c:v>
                </c:pt>
                <c:pt idx="10">
                  <c:v>3.341121352797282E-2</c:v>
                </c:pt>
                <c:pt idx="11">
                  <c:v>1.8252026816814801E-2</c:v>
                </c:pt>
                <c:pt idx="12">
                  <c:v>5.0638393919244538E-2</c:v>
                </c:pt>
                <c:pt idx="13">
                  <c:v>0.11835756159754036</c:v>
                </c:pt>
                <c:pt idx="14">
                  <c:v>7.1476937905287113E-2</c:v>
                </c:pt>
                <c:pt idx="15">
                  <c:v>6.8487802497453135E-2</c:v>
                </c:pt>
                <c:pt idx="16">
                  <c:v>0.12703215455660141</c:v>
                </c:pt>
                <c:pt idx="17">
                  <c:v>1.3304702703032448E-2</c:v>
                </c:pt>
                <c:pt idx="18">
                  <c:v>4.0274024413305923E-2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0-47FF-86A9-65C447727AB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60-47FF-86A9-65C447727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9.34'!$Y$44:$Y$60</c:f>
              <c:numCache>
                <c:formatCode>#,##0</c:formatCode>
                <c:ptCount val="17"/>
                <c:pt idx="0">
                  <c:v>84</c:v>
                </c:pt>
                <c:pt idx="1">
                  <c:v>1830</c:v>
                </c:pt>
                <c:pt idx="2">
                  <c:v>5658</c:v>
                </c:pt>
                <c:pt idx="3">
                  <c:v>8873</c:v>
                </c:pt>
                <c:pt idx="4">
                  <c:v>11721</c:v>
                </c:pt>
                <c:pt idx="5">
                  <c:v>11163</c:v>
                </c:pt>
                <c:pt idx="6">
                  <c:v>9961</c:v>
                </c:pt>
                <c:pt idx="7">
                  <c:v>8752</c:v>
                </c:pt>
                <c:pt idx="8">
                  <c:v>8191</c:v>
                </c:pt>
                <c:pt idx="9">
                  <c:v>6985</c:v>
                </c:pt>
                <c:pt idx="10">
                  <c:v>5634</c:v>
                </c:pt>
                <c:pt idx="11">
                  <c:v>3699</c:v>
                </c:pt>
                <c:pt idx="12">
                  <c:v>1583</c:v>
                </c:pt>
                <c:pt idx="13">
                  <c:v>528</c:v>
                </c:pt>
                <c:pt idx="14">
                  <c:v>172</c:v>
                </c:pt>
                <c:pt idx="15">
                  <c:v>115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04-428D-8F29-E9CB4F13AFD3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9.34'!$Y$63:$Y$79</c:f>
              <c:numCache>
                <c:formatCode>#,##0</c:formatCode>
                <c:ptCount val="17"/>
                <c:pt idx="0">
                  <c:v>134</c:v>
                </c:pt>
                <c:pt idx="1">
                  <c:v>2369</c:v>
                </c:pt>
                <c:pt idx="2">
                  <c:v>5360</c:v>
                </c:pt>
                <c:pt idx="3">
                  <c:v>7405</c:v>
                </c:pt>
                <c:pt idx="4">
                  <c:v>9489</c:v>
                </c:pt>
                <c:pt idx="5">
                  <c:v>8870</c:v>
                </c:pt>
                <c:pt idx="6">
                  <c:v>7824</c:v>
                </c:pt>
                <c:pt idx="7">
                  <c:v>7256</c:v>
                </c:pt>
                <c:pt idx="8">
                  <c:v>7224</c:v>
                </c:pt>
                <c:pt idx="9">
                  <c:v>6208</c:v>
                </c:pt>
                <c:pt idx="10">
                  <c:v>5003</c:v>
                </c:pt>
                <c:pt idx="11">
                  <c:v>2965</c:v>
                </c:pt>
                <c:pt idx="12">
                  <c:v>1172</c:v>
                </c:pt>
                <c:pt idx="13">
                  <c:v>319</c:v>
                </c:pt>
                <c:pt idx="14">
                  <c:v>152</c:v>
                </c:pt>
                <c:pt idx="15">
                  <c:v>106</c:v>
                </c:pt>
                <c:pt idx="16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04-428D-8F29-E9CB4F13A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9.34'!$Y$83:$Y$90</c:f>
              <c:numCache>
                <c:formatCode>#,##0</c:formatCode>
                <c:ptCount val="8"/>
                <c:pt idx="0">
                  <c:v>5509</c:v>
                </c:pt>
                <c:pt idx="1">
                  <c:v>5578</c:v>
                </c:pt>
                <c:pt idx="2">
                  <c:v>11883</c:v>
                </c:pt>
                <c:pt idx="3">
                  <c:v>4156</c:v>
                </c:pt>
                <c:pt idx="4">
                  <c:v>2875</c:v>
                </c:pt>
                <c:pt idx="5">
                  <c:v>2923</c:v>
                </c:pt>
                <c:pt idx="6">
                  <c:v>8162</c:v>
                </c:pt>
                <c:pt idx="7">
                  <c:v>9147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1E-4012-AFF9-1A34370431E3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9.34'!$Y$93:$Y$100</c:f>
              <c:numCache>
                <c:formatCode>#,##0</c:formatCode>
                <c:ptCount val="8"/>
                <c:pt idx="0">
                  <c:v>4252</c:v>
                </c:pt>
                <c:pt idx="1">
                  <c:v>8440</c:v>
                </c:pt>
                <c:pt idx="2">
                  <c:v>1811</c:v>
                </c:pt>
                <c:pt idx="3">
                  <c:v>9253</c:v>
                </c:pt>
                <c:pt idx="4">
                  <c:v>10626</c:v>
                </c:pt>
                <c:pt idx="5">
                  <c:v>5681</c:v>
                </c:pt>
                <c:pt idx="6">
                  <c:v>948</c:v>
                </c:pt>
                <c:pt idx="7">
                  <c:v>4413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1E-4012-AFF9-1A34370431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9.34'!$U$8:$Y$8</c:f>
              <c:numCache>
                <c:formatCode>#,##0</c:formatCode>
                <c:ptCount val="5"/>
                <c:pt idx="1">
                  <c:v>43661</c:v>
                </c:pt>
                <c:pt idx="2">
                  <c:v>45051.27</c:v>
                </c:pt>
                <c:pt idx="3">
                  <c:v>45475.5</c:v>
                </c:pt>
                <c:pt idx="4">
                  <c:v>46732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5-4491-8C09-5D22663008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5-4491-8C09-5D22663008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9.34'!$V$4:$Z$4</c:f>
              <c:numCache>
                <c:formatCode>#,##0</c:formatCode>
                <c:ptCount val="5"/>
                <c:pt idx="0">
                  <c:v>137254</c:v>
                </c:pt>
                <c:pt idx="1">
                  <c:v>140773</c:v>
                </c:pt>
                <c:pt idx="2">
                  <c:v>149790</c:v>
                </c:pt>
                <c:pt idx="3">
                  <c:v>157007</c:v>
                </c:pt>
                <c:pt idx="4">
                  <c:v>163928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CD-456E-9C89-1433E8023BE6}"/>
            </c:ext>
          </c:extLst>
        </c:ser>
        <c:ser>
          <c:idx val="1"/>
          <c:order val="1"/>
          <c:tx>
            <c:strRef>
              <c:f>'Table 9.34'!$S$7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9.34'!$V$7:$Z$7</c:f>
              <c:numCache>
                <c:formatCode>#,##0</c:formatCode>
                <c:ptCount val="5"/>
                <c:pt idx="0">
                  <c:v>97679</c:v>
                </c:pt>
                <c:pt idx="1">
                  <c:v>101139</c:v>
                </c:pt>
                <c:pt idx="2">
                  <c:v>106485</c:v>
                </c:pt>
                <c:pt idx="3">
                  <c:v>111437</c:v>
                </c:pt>
                <c:pt idx="4">
                  <c:v>116074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CD-456E-9C89-1433E8023BE6}"/>
            </c:ext>
          </c:extLst>
        </c:ser>
        <c:ser>
          <c:idx val="2"/>
          <c:order val="2"/>
          <c:tx>
            <c:strRef>
              <c:f>'Table 9.34'!$S$11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9.34'!$V$11:$Z$11</c:f>
              <c:numCache>
                <c:formatCode>#,##0</c:formatCode>
                <c:ptCount val="5"/>
                <c:pt idx="0">
                  <c:v>127636</c:v>
                </c:pt>
                <c:pt idx="1">
                  <c:v>130754</c:v>
                </c:pt>
                <c:pt idx="2">
                  <c:v>139207</c:v>
                </c:pt>
                <c:pt idx="3">
                  <c:v>145957</c:v>
                </c:pt>
                <c:pt idx="4">
                  <c:v>152343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CD-456E-9C89-1433E8023BE6}"/>
            </c:ext>
          </c:extLst>
        </c:ser>
        <c:ser>
          <c:idx val="3"/>
          <c:order val="3"/>
          <c:tx>
            <c:strRef>
              <c:f>'Table 9.34'!$S$12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9.34'!$V$12:$Z$12</c:f>
              <c:numCache>
                <c:formatCode>#,##0</c:formatCode>
                <c:ptCount val="5"/>
                <c:pt idx="0">
                  <c:v>9621</c:v>
                </c:pt>
                <c:pt idx="1">
                  <c:v>10019</c:v>
                </c:pt>
                <c:pt idx="2">
                  <c:v>10583</c:v>
                </c:pt>
                <c:pt idx="3">
                  <c:v>11050</c:v>
                </c:pt>
                <c:pt idx="4">
                  <c:v>11588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CD-456E-9C89-1433E802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9.34'!$AB$15:$AB$33</c:f>
              <c:numCache>
                <c:formatCode>0.0%</c:formatCode>
                <c:ptCount val="19"/>
                <c:pt idx="0">
                  <c:v>7.3325321637070159E-3</c:v>
                </c:pt>
                <c:pt idx="1">
                  <c:v>6.0880757898332796E-3</c:v>
                </c:pt>
                <c:pt idx="2">
                  <c:v>8.9655761405991685E-2</c:v>
                </c:pt>
                <c:pt idx="3">
                  <c:v>9.1138128557223634E-3</c:v>
                </c:pt>
                <c:pt idx="4">
                  <c:v>7.206866471051139E-2</c:v>
                </c:pt>
                <c:pt idx="5">
                  <c:v>3.9908007832754826E-2</c:v>
                </c:pt>
                <c:pt idx="6">
                  <c:v>9.2547292392345368E-2</c:v>
                </c:pt>
                <c:pt idx="7">
                  <c:v>5.8727360349423829E-2</c:v>
                </c:pt>
                <c:pt idx="8">
                  <c:v>4.7966472881221522E-2</c:v>
                </c:pt>
                <c:pt idx="9">
                  <c:v>7.4484374142148643E-3</c:v>
                </c:pt>
                <c:pt idx="10">
                  <c:v>3.341121352797282E-2</c:v>
                </c:pt>
                <c:pt idx="11">
                  <c:v>1.8252026816814801E-2</c:v>
                </c:pt>
                <c:pt idx="12">
                  <c:v>5.0638393919244538E-2</c:v>
                </c:pt>
                <c:pt idx="13">
                  <c:v>0.11835756159754036</c:v>
                </c:pt>
                <c:pt idx="14">
                  <c:v>7.1476937905287113E-2</c:v>
                </c:pt>
                <c:pt idx="15">
                  <c:v>6.8487802497453135E-2</c:v>
                </c:pt>
                <c:pt idx="16">
                  <c:v>0.12703215455660141</c:v>
                </c:pt>
                <c:pt idx="17">
                  <c:v>1.3304702703032448E-2</c:v>
                </c:pt>
                <c:pt idx="18">
                  <c:v>4.0274024413305923E-2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7-45AA-B053-20B33C42FBA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7-45AA-B053-20B33C42F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9.34'!$Z$44:$Z$60</c:f>
              <c:numCache>
                <c:formatCode>#,##0</c:formatCode>
                <c:ptCount val="17"/>
                <c:pt idx="0">
                  <c:v>98</c:v>
                </c:pt>
                <c:pt idx="1">
                  <c:v>1736</c:v>
                </c:pt>
                <c:pt idx="2">
                  <c:v>5728</c:v>
                </c:pt>
                <c:pt idx="3">
                  <c:v>8773</c:v>
                </c:pt>
                <c:pt idx="4">
                  <c:v>11873</c:v>
                </c:pt>
                <c:pt idx="5">
                  <c:v>11726</c:v>
                </c:pt>
                <c:pt idx="6">
                  <c:v>10861</c:v>
                </c:pt>
                <c:pt idx="7">
                  <c:v>8876</c:v>
                </c:pt>
                <c:pt idx="8">
                  <c:v>8333</c:v>
                </c:pt>
                <c:pt idx="9">
                  <c:v>7099</c:v>
                </c:pt>
                <c:pt idx="10">
                  <c:v>5931</c:v>
                </c:pt>
                <c:pt idx="11">
                  <c:v>3956</c:v>
                </c:pt>
                <c:pt idx="12">
                  <c:v>1622</c:v>
                </c:pt>
                <c:pt idx="13">
                  <c:v>563</c:v>
                </c:pt>
                <c:pt idx="14">
                  <c:v>188</c:v>
                </c:pt>
                <c:pt idx="15">
                  <c:v>89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2-467C-A2B9-40435B147797}"/>
            </c:ext>
          </c:extLst>
        </c:ser>
        <c:ser>
          <c:idx val="1"/>
          <c:order val="1"/>
          <c:tx>
            <c:strRef>
              <c:f>'Table 9.34'!$S$62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9.34'!$Z$63:$Z$79</c:f>
              <c:numCache>
                <c:formatCode>#,##0</c:formatCode>
                <c:ptCount val="17"/>
                <c:pt idx="0">
                  <c:v>157</c:v>
                </c:pt>
                <c:pt idx="1">
                  <c:v>2351</c:v>
                </c:pt>
                <c:pt idx="2">
                  <c:v>5451</c:v>
                </c:pt>
                <c:pt idx="3">
                  <c:v>7609</c:v>
                </c:pt>
                <c:pt idx="4">
                  <c:v>10193</c:v>
                </c:pt>
                <c:pt idx="5">
                  <c:v>9606</c:v>
                </c:pt>
                <c:pt idx="6">
                  <c:v>8898</c:v>
                </c:pt>
                <c:pt idx="7">
                  <c:v>7544</c:v>
                </c:pt>
                <c:pt idx="8">
                  <c:v>7514</c:v>
                </c:pt>
                <c:pt idx="9">
                  <c:v>6532</c:v>
                </c:pt>
                <c:pt idx="10">
                  <c:v>5387</c:v>
                </c:pt>
                <c:pt idx="11">
                  <c:v>3250</c:v>
                </c:pt>
                <c:pt idx="12">
                  <c:v>1276</c:v>
                </c:pt>
                <c:pt idx="13">
                  <c:v>357</c:v>
                </c:pt>
                <c:pt idx="14">
                  <c:v>141</c:v>
                </c:pt>
                <c:pt idx="15">
                  <c:v>89</c:v>
                </c:pt>
                <c:pt idx="16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2-467C-A2B9-40435B147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9.34'!$Z$83:$Z$90</c:f>
              <c:numCache>
                <c:formatCode>#,##0</c:formatCode>
                <c:ptCount val="8"/>
                <c:pt idx="0">
                  <c:v>5786</c:v>
                </c:pt>
                <c:pt idx="1">
                  <c:v>5996</c:v>
                </c:pt>
                <c:pt idx="2">
                  <c:v>12282</c:v>
                </c:pt>
                <c:pt idx="3">
                  <c:v>4472</c:v>
                </c:pt>
                <c:pt idx="4">
                  <c:v>3061</c:v>
                </c:pt>
                <c:pt idx="5">
                  <c:v>3015</c:v>
                </c:pt>
                <c:pt idx="6">
                  <c:v>8628</c:v>
                </c:pt>
                <c:pt idx="7">
                  <c:v>9540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B-4004-8426-61F795689688}"/>
            </c:ext>
          </c:extLst>
        </c:ser>
        <c:ser>
          <c:idx val="1"/>
          <c:order val="1"/>
          <c:tx>
            <c:strRef>
              <c:f>'Table 9.34'!$S$92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9.34'!$Z$93:$Z$100</c:f>
              <c:numCache>
                <c:formatCode>#,##0</c:formatCode>
                <c:ptCount val="8"/>
                <c:pt idx="0">
                  <c:v>4571</c:v>
                </c:pt>
                <c:pt idx="1">
                  <c:v>9180</c:v>
                </c:pt>
                <c:pt idx="2">
                  <c:v>1955</c:v>
                </c:pt>
                <c:pt idx="3">
                  <c:v>10100</c:v>
                </c:pt>
                <c:pt idx="4">
                  <c:v>11068</c:v>
                </c:pt>
                <c:pt idx="5">
                  <c:v>5818</c:v>
                </c:pt>
                <c:pt idx="6">
                  <c:v>1050</c:v>
                </c:pt>
                <c:pt idx="7">
                  <c:v>4728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B-4004-8426-61F795689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9.4'!$Y$83:$Y$90</c:f>
              <c:numCache>
                <c:formatCode>#,##0</c:formatCode>
                <c:ptCount val="8"/>
                <c:pt idx="0">
                  <c:v>76</c:v>
                </c:pt>
                <c:pt idx="1">
                  <c:v>67</c:v>
                </c:pt>
                <c:pt idx="2">
                  <c:v>140</c:v>
                </c:pt>
                <c:pt idx="3">
                  <c:v>26</c:v>
                </c:pt>
                <c:pt idx="4">
                  <c:v>22</c:v>
                </c:pt>
                <c:pt idx="5">
                  <c:v>10</c:v>
                </c:pt>
                <c:pt idx="6">
                  <c:v>82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0-4357-BF36-89C24D359A4E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9.4'!$Y$93:$Y$100</c:f>
              <c:numCache>
                <c:formatCode>#,##0</c:formatCode>
                <c:ptCount val="8"/>
                <c:pt idx="0">
                  <c:v>66</c:v>
                </c:pt>
                <c:pt idx="1">
                  <c:v>121</c:v>
                </c:pt>
                <c:pt idx="2">
                  <c:v>17</c:v>
                </c:pt>
                <c:pt idx="3">
                  <c:v>101</c:v>
                </c:pt>
                <c:pt idx="4">
                  <c:v>118</c:v>
                </c:pt>
                <c:pt idx="5">
                  <c:v>64</c:v>
                </c:pt>
                <c:pt idx="6">
                  <c:v>10</c:v>
                </c:pt>
                <c:pt idx="7">
                  <c:v>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0-4357-BF36-89C24D359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9.34'!$S$1</c:f>
              <c:strCache>
                <c:ptCount val="1"/>
                <c:pt idx="0">
                  <c:v>Ipswich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9.34'!$V$8:$Z$8</c:f>
              <c:numCache>
                <c:formatCode>#,##0</c:formatCode>
                <c:ptCount val="5"/>
                <c:pt idx="0">
                  <c:v>43661</c:v>
                </c:pt>
                <c:pt idx="1">
                  <c:v>45051.27</c:v>
                </c:pt>
                <c:pt idx="2">
                  <c:v>45475.5</c:v>
                </c:pt>
                <c:pt idx="3">
                  <c:v>46732</c:v>
                </c:pt>
                <c:pt idx="4">
                  <c:v>48094.06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D5-4E18-9150-D40C669379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D5-4E18-9150-D40C66937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9.35'!$U$4:$Y$4</c:f>
              <c:numCache>
                <c:formatCode>#,##0</c:formatCode>
                <c:ptCount val="5"/>
                <c:pt idx="1">
                  <c:v>14994</c:v>
                </c:pt>
                <c:pt idx="2">
                  <c:v>14189</c:v>
                </c:pt>
                <c:pt idx="3">
                  <c:v>14876</c:v>
                </c:pt>
                <c:pt idx="4">
                  <c:v>17209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81-4FF4-A55B-041FCDC20302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9.35'!$U$7:$Y$7</c:f>
              <c:numCache>
                <c:formatCode>#,##0</c:formatCode>
                <c:ptCount val="5"/>
                <c:pt idx="1">
                  <c:v>10532</c:v>
                </c:pt>
                <c:pt idx="2">
                  <c:v>10047</c:v>
                </c:pt>
                <c:pt idx="3">
                  <c:v>10204</c:v>
                </c:pt>
                <c:pt idx="4">
                  <c:v>11631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81-4FF4-A55B-041FCDC20302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9.35'!$U$11:$Y$11</c:f>
              <c:numCache>
                <c:formatCode>#,##0</c:formatCode>
                <c:ptCount val="5"/>
                <c:pt idx="1">
                  <c:v>13728</c:v>
                </c:pt>
                <c:pt idx="2">
                  <c:v>12938</c:v>
                </c:pt>
                <c:pt idx="3">
                  <c:v>13509</c:v>
                </c:pt>
                <c:pt idx="4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81-4FF4-A55B-041FCDC20302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9.35'!$U$12:$Y$12</c:f>
              <c:numCache>
                <c:formatCode>#,##0</c:formatCode>
                <c:ptCount val="5"/>
                <c:pt idx="1">
                  <c:v>1269</c:v>
                </c:pt>
                <c:pt idx="2">
                  <c:v>1250</c:v>
                </c:pt>
                <c:pt idx="3">
                  <c:v>1367</c:v>
                </c:pt>
                <c:pt idx="4">
                  <c:v>1852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81-4FF4-A55B-041FCDC20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5.7346169945583926E-2</c:v>
                </c:pt>
                <c:pt idx="1">
                  <c:v>0.16797225378221611</c:v>
                </c:pt>
                <c:pt idx="2">
                  <c:v>3.54003468277223E-2</c:v>
                </c:pt>
                <c:pt idx="3">
                  <c:v>9.7470549542546196E-3</c:v>
                </c:pt>
                <c:pt idx="4">
                  <c:v>7.3969981462656223E-2</c:v>
                </c:pt>
                <c:pt idx="5">
                  <c:v>2.1407642169467202E-2</c:v>
                </c:pt>
                <c:pt idx="6">
                  <c:v>6.392393709262692E-2</c:v>
                </c:pt>
                <c:pt idx="7">
                  <c:v>8.2281887221192368E-2</c:v>
                </c:pt>
                <c:pt idx="8">
                  <c:v>3.7792262153919752E-2</c:v>
                </c:pt>
                <c:pt idx="9">
                  <c:v>1.3753513125635353E-3</c:v>
                </c:pt>
                <c:pt idx="10">
                  <c:v>1.363391735932548E-2</c:v>
                </c:pt>
                <c:pt idx="11">
                  <c:v>2.463672785983376E-2</c:v>
                </c:pt>
                <c:pt idx="12">
                  <c:v>4.0841954194821506E-2</c:v>
                </c:pt>
                <c:pt idx="13">
                  <c:v>0.13263170483764875</c:v>
                </c:pt>
                <c:pt idx="14">
                  <c:v>4.3891646235723253E-2</c:v>
                </c:pt>
                <c:pt idx="15">
                  <c:v>5.3758296956287747E-2</c:v>
                </c:pt>
                <c:pt idx="16">
                  <c:v>3.9705794414877711E-2</c:v>
                </c:pt>
                <c:pt idx="17">
                  <c:v>1.1780182981522454E-2</c:v>
                </c:pt>
                <c:pt idx="18">
                  <c:v>4.2695688572624527E-2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0F-4635-981E-6F63DA47E0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0F-4635-981E-6F63DA47E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9.35'!$Y$44:$Y$60</c:f>
              <c:numCache>
                <c:formatCode>#,##0</c:formatCode>
                <c:ptCount val="17"/>
                <c:pt idx="0">
                  <c:v>26</c:v>
                </c:pt>
                <c:pt idx="1">
                  <c:v>311</c:v>
                </c:pt>
                <c:pt idx="2">
                  <c:v>529</c:v>
                </c:pt>
                <c:pt idx="3">
                  <c:v>773</c:v>
                </c:pt>
                <c:pt idx="4">
                  <c:v>1119</c:v>
                </c:pt>
                <c:pt idx="5">
                  <c:v>1159</c:v>
                </c:pt>
                <c:pt idx="6">
                  <c:v>1178</c:v>
                </c:pt>
                <c:pt idx="7">
                  <c:v>1000</c:v>
                </c:pt>
                <c:pt idx="8">
                  <c:v>939</c:v>
                </c:pt>
                <c:pt idx="9">
                  <c:v>783</c:v>
                </c:pt>
                <c:pt idx="10">
                  <c:v>680</c:v>
                </c:pt>
                <c:pt idx="11">
                  <c:v>500</c:v>
                </c:pt>
                <c:pt idx="12">
                  <c:v>214</c:v>
                </c:pt>
                <c:pt idx="13">
                  <c:v>76</c:v>
                </c:pt>
                <c:pt idx="14">
                  <c:v>33</c:v>
                </c:pt>
                <c:pt idx="15">
                  <c:v>16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7A-4175-8AA2-28348795F20A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9.35'!$Y$63:$Y$79</c:f>
              <c:numCache>
                <c:formatCode>#,##0</c:formatCode>
                <c:ptCount val="17"/>
                <c:pt idx="0">
                  <c:v>24</c:v>
                </c:pt>
                <c:pt idx="1">
                  <c:v>258</c:v>
                </c:pt>
                <c:pt idx="2">
                  <c:v>524</c:v>
                </c:pt>
                <c:pt idx="3">
                  <c:v>705</c:v>
                </c:pt>
                <c:pt idx="4">
                  <c:v>1087</c:v>
                </c:pt>
                <c:pt idx="5">
                  <c:v>1110</c:v>
                </c:pt>
                <c:pt idx="6">
                  <c:v>977</c:v>
                </c:pt>
                <c:pt idx="7">
                  <c:v>860</c:v>
                </c:pt>
                <c:pt idx="8">
                  <c:v>800</c:v>
                </c:pt>
                <c:pt idx="9">
                  <c:v>572</c:v>
                </c:pt>
                <c:pt idx="10">
                  <c:v>518</c:v>
                </c:pt>
                <c:pt idx="11">
                  <c:v>244</c:v>
                </c:pt>
                <c:pt idx="12">
                  <c:v>103</c:v>
                </c:pt>
                <c:pt idx="13">
                  <c:v>54</c:v>
                </c:pt>
                <c:pt idx="14">
                  <c:v>16</c:v>
                </c:pt>
                <c:pt idx="15">
                  <c:v>5</c:v>
                </c:pt>
                <c:pt idx="16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7A-4175-8AA2-28348795F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9.35'!$Y$83:$Y$90</c:f>
              <c:numCache>
                <c:formatCode>#,##0</c:formatCode>
                <c:ptCount val="8"/>
                <c:pt idx="0">
                  <c:v>349</c:v>
                </c:pt>
                <c:pt idx="1">
                  <c:v>375</c:v>
                </c:pt>
                <c:pt idx="2">
                  <c:v>1634</c:v>
                </c:pt>
                <c:pt idx="3">
                  <c:v>103</c:v>
                </c:pt>
                <c:pt idx="4">
                  <c:v>79</c:v>
                </c:pt>
                <c:pt idx="5">
                  <c:v>95</c:v>
                </c:pt>
                <c:pt idx="6">
                  <c:v>1942</c:v>
                </c:pt>
                <c:pt idx="7">
                  <c:v>763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3D-4AAB-A059-12269AC175F9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9.35'!$Y$93:$Y$100</c:f>
              <c:numCache>
                <c:formatCode>#,##0</c:formatCode>
                <c:ptCount val="8"/>
                <c:pt idx="0">
                  <c:v>279</c:v>
                </c:pt>
                <c:pt idx="1">
                  <c:v>630</c:v>
                </c:pt>
                <c:pt idx="2">
                  <c:v>225</c:v>
                </c:pt>
                <c:pt idx="3">
                  <c:v>531</c:v>
                </c:pt>
                <c:pt idx="4">
                  <c:v>908</c:v>
                </c:pt>
                <c:pt idx="5">
                  <c:v>444</c:v>
                </c:pt>
                <c:pt idx="6">
                  <c:v>493</c:v>
                </c:pt>
                <c:pt idx="7">
                  <c:v>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3D-4AAB-A059-12269AC175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9.35'!$U$8:$Y$8</c:f>
              <c:numCache>
                <c:formatCode>#,##0</c:formatCode>
                <c:ptCount val="5"/>
                <c:pt idx="1">
                  <c:v>59952.02</c:v>
                </c:pt>
                <c:pt idx="2">
                  <c:v>62926.85</c:v>
                </c:pt>
                <c:pt idx="3">
                  <c:v>59753.17</c:v>
                </c:pt>
                <c:pt idx="4">
                  <c:v>61217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74-49E8-977B-AF413C3E1A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74-49E8-977B-AF413C3E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9.35'!$V$4:$Z$4</c:f>
              <c:numCache>
                <c:formatCode>#,##0</c:formatCode>
                <c:ptCount val="5"/>
                <c:pt idx="0">
                  <c:v>14994</c:v>
                </c:pt>
                <c:pt idx="1">
                  <c:v>14189</c:v>
                </c:pt>
                <c:pt idx="2">
                  <c:v>14876</c:v>
                </c:pt>
                <c:pt idx="3">
                  <c:v>17209</c:v>
                </c:pt>
                <c:pt idx="4">
                  <c:v>16719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E8-4C82-BAF4-5290A2A69C9A}"/>
            </c:ext>
          </c:extLst>
        </c:ser>
        <c:ser>
          <c:idx val="1"/>
          <c:order val="1"/>
          <c:tx>
            <c:strRef>
              <c:f>'Table 9.35'!$S$7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9.35'!$V$7:$Z$7</c:f>
              <c:numCache>
                <c:formatCode>#,##0</c:formatCode>
                <c:ptCount val="5"/>
                <c:pt idx="0">
                  <c:v>10532</c:v>
                </c:pt>
                <c:pt idx="1">
                  <c:v>10047</c:v>
                </c:pt>
                <c:pt idx="2">
                  <c:v>10204</c:v>
                </c:pt>
                <c:pt idx="3">
                  <c:v>11631</c:v>
                </c:pt>
                <c:pt idx="4">
                  <c:v>11350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E8-4C82-BAF4-5290A2A69C9A}"/>
            </c:ext>
          </c:extLst>
        </c:ser>
        <c:ser>
          <c:idx val="2"/>
          <c:order val="2"/>
          <c:tx>
            <c:strRef>
              <c:f>'Table 9.35'!$S$11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9.35'!$V$11:$Z$11</c:f>
              <c:numCache>
                <c:formatCode>#,##0</c:formatCode>
                <c:ptCount val="5"/>
                <c:pt idx="0">
                  <c:v>13728</c:v>
                </c:pt>
                <c:pt idx="1">
                  <c:v>12938</c:v>
                </c:pt>
                <c:pt idx="2">
                  <c:v>13509</c:v>
                </c:pt>
                <c:pt idx="3">
                  <c:v>15360</c:v>
                </c:pt>
                <c:pt idx="4">
                  <c:v>15275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E8-4C82-BAF4-5290A2A69C9A}"/>
            </c:ext>
          </c:extLst>
        </c:ser>
        <c:ser>
          <c:idx val="3"/>
          <c:order val="3"/>
          <c:tx>
            <c:strRef>
              <c:f>'Table 9.35'!$S$12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9.35'!$V$12:$Z$12</c:f>
              <c:numCache>
                <c:formatCode>#,##0</c:formatCode>
                <c:ptCount val="5"/>
                <c:pt idx="0">
                  <c:v>1269</c:v>
                </c:pt>
                <c:pt idx="1">
                  <c:v>1250</c:v>
                </c:pt>
                <c:pt idx="2">
                  <c:v>1367</c:v>
                </c:pt>
                <c:pt idx="3">
                  <c:v>1852</c:v>
                </c:pt>
                <c:pt idx="4">
                  <c:v>1450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FE8-4C82-BAF4-5290A2A69C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9.35'!$AB$15:$AB$33</c:f>
              <c:numCache>
                <c:formatCode>0.0%</c:formatCode>
                <c:ptCount val="19"/>
                <c:pt idx="0">
                  <c:v>5.7346169945583926E-2</c:v>
                </c:pt>
                <c:pt idx="1">
                  <c:v>0.16797225378221611</c:v>
                </c:pt>
                <c:pt idx="2">
                  <c:v>3.54003468277223E-2</c:v>
                </c:pt>
                <c:pt idx="3">
                  <c:v>9.7470549542546196E-3</c:v>
                </c:pt>
                <c:pt idx="4">
                  <c:v>7.3969981462656223E-2</c:v>
                </c:pt>
                <c:pt idx="5">
                  <c:v>2.1407642169467202E-2</c:v>
                </c:pt>
                <c:pt idx="6">
                  <c:v>6.392393709262692E-2</c:v>
                </c:pt>
                <c:pt idx="7">
                  <c:v>8.2281887221192368E-2</c:v>
                </c:pt>
                <c:pt idx="8">
                  <c:v>3.7792262153919752E-2</c:v>
                </c:pt>
                <c:pt idx="9">
                  <c:v>1.3753513125635353E-3</c:v>
                </c:pt>
                <c:pt idx="10">
                  <c:v>1.363391735932548E-2</c:v>
                </c:pt>
                <c:pt idx="11">
                  <c:v>2.463672785983376E-2</c:v>
                </c:pt>
                <c:pt idx="12">
                  <c:v>4.0841954194821506E-2</c:v>
                </c:pt>
                <c:pt idx="13">
                  <c:v>0.13263170483764875</c:v>
                </c:pt>
                <c:pt idx="14">
                  <c:v>4.3891646235723253E-2</c:v>
                </c:pt>
                <c:pt idx="15">
                  <c:v>5.3758296956287747E-2</c:v>
                </c:pt>
                <c:pt idx="16">
                  <c:v>3.9705794414877711E-2</c:v>
                </c:pt>
                <c:pt idx="17">
                  <c:v>1.1780182981522454E-2</c:v>
                </c:pt>
                <c:pt idx="18">
                  <c:v>4.2695688572624527E-2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3F-46E4-8FAA-C3F5C86E59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3F-46E4-8FAA-C3F5C86E5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9.35'!$Z$44:$Z$60</c:f>
              <c:numCache>
                <c:formatCode>#,##0</c:formatCode>
                <c:ptCount val="17"/>
                <c:pt idx="0">
                  <c:v>34</c:v>
                </c:pt>
                <c:pt idx="1">
                  <c:v>299</c:v>
                </c:pt>
                <c:pt idx="2">
                  <c:v>483</c:v>
                </c:pt>
                <c:pt idx="3">
                  <c:v>705</c:v>
                </c:pt>
                <c:pt idx="4">
                  <c:v>1134</c:v>
                </c:pt>
                <c:pt idx="5">
                  <c:v>1101</c:v>
                </c:pt>
                <c:pt idx="6">
                  <c:v>1191</c:v>
                </c:pt>
                <c:pt idx="7">
                  <c:v>908</c:v>
                </c:pt>
                <c:pt idx="8">
                  <c:v>914</c:v>
                </c:pt>
                <c:pt idx="9">
                  <c:v>717</c:v>
                </c:pt>
                <c:pt idx="10">
                  <c:v>628</c:v>
                </c:pt>
                <c:pt idx="11">
                  <c:v>472</c:v>
                </c:pt>
                <c:pt idx="12">
                  <c:v>193</c:v>
                </c:pt>
                <c:pt idx="13">
                  <c:v>67</c:v>
                </c:pt>
                <c:pt idx="14">
                  <c:v>25</c:v>
                </c:pt>
                <c:pt idx="15">
                  <c:v>9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BE-4E9A-9D83-CE59FA376F8B}"/>
            </c:ext>
          </c:extLst>
        </c:ser>
        <c:ser>
          <c:idx val="1"/>
          <c:order val="1"/>
          <c:tx>
            <c:strRef>
              <c:f>'Table 9.35'!$S$62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9.35'!$Z$63:$Z$79</c:f>
              <c:numCache>
                <c:formatCode>#,##0</c:formatCode>
                <c:ptCount val="17"/>
                <c:pt idx="0">
                  <c:v>37</c:v>
                </c:pt>
                <c:pt idx="1">
                  <c:v>258</c:v>
                </c:pt>
                <c:pt idx="2">
                  <c:v>510</c:v>
                </c:pt>
                <c:pt idx="3">
                  <c:v>750</c:v>
                </c:pt>
                <c:pt idx="4">
                  <c:v>1094</c:v>
                </c:pt>
                <c:pt idx="5">
                  <c:v>1135</c:v>
                </c:pt>
                <c:pt idx="6">
                  <c:v>960</c:v>
                </c:pt>
                <c:pt idx="7">
                  <c:v>851</c:v>
                </c:pt>
                <c:pt idx="8">
                  <c:v>774</c:v>
                </c:pt>
                <c:pt idx="9">
                  <c:v>566</c:v>
                </c:pt>
                <c:pt idx="10">
                  <c:v>490</c:v>
                </c:pt>
                <c:pt idx="11">
                  <c:v>255</c:v>
                </c:pt>
                <c:pt idx="12">
                  <c:v>102</c:v>
                </c:pt>
                <c:pt idx="13">
                  <c:v>30</c:v>
                </c:pt>
                <c:pt idx="14">
                  <c:v>20</c:v>
                </c:pt>
                <c:pt idx="15">
                  <c:v>9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BE-4E9A-9D83-CE59FA376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9.35'!$Z$83:$Z$90</c:f>
              <c:numCache>
                <c:formatCode>#,##0</c:formatCode>
                <c:ptCount val="8"/>
                <c:pt idx="0">
                  <c:v>325</c:v>
                </c:pt>
                <c:pt idx="1">
                  <c:v>369</c:v>
                </c:pt>
                <c:pt idx="2">
                  <c:v>1672</c:v>
                </c:pt>
                <c:pt idx="3">
                  <c:v>94</c:v>
                </c:pt>
                <c:pt idx="4">
                  <c:v>70</c:v>
                </c:pt>
                <c:pt idx="5">
                  <c:v>98</c:v>
                </c:pt>
                <c:pt idx="6">
                  <c:v>1924</c:v>
                </c:pt>
                <c:pt idx="7">
                  <c:v>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11-45EB-A810-449456352123}"/>
            </c:ext>
          </c:extLst>
        </c:ser>
        <c:ser>
          <c:idx val="1"/>
          <c:order val="1"/>
          <c:tx>
            <c:strRef>
              <c:f>'Table 9.35'!$S$92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9.35'!$Z$93:$Z$100</c:f>
              <c:numCache>
                <c:formatCode>#,##0</c:formatCode>
                <c:ptCount val="8"/>
                <c:pt idx="0">
                  <c:v>287</c:v>
                </c:pt>
                <c:pt idx="1">
                  <c:v>618</c:v>
                </c:pt>
                <c:pt idx="2">
                  <c:v>263</c:v>
                </c:pt>
                <c:pt idx="3">
                  <c:v>569</c:v>
                </c:pt>
                <c:pt idx="4">
                  <c:v>883</c:v>
                </c:pt>
                <c:pt idx="5">
                  <c:v>437</c:v>
                </c:pt>
                <c:pt idx="6">
                  <c:v>549</c:v>
                </c:pt>
                <c:pt idx="7">
                  <c:v>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11-45EB-A810-449456352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9.4'!$U$8:$Y$8</c:f>
              <c:numCache>
                <c:formatCode>#,##0</c:formatCode>
                <c:ptCount val="5"/>
                <c:pt idx="1">
                  <c:v>36500</c:v>
                </c:pt>
                <c:pt idx="2">
                  <c:v>38252.379999999997</c:v>
                </c:pt>
                <c:pt idx="3">
                  <c:v>39137</c:v>
                </c:pt>
                <c:pt idx="4">
                  <c:v>36306.94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A7-45D9-AD8B-6E5D8F89946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A7-45D9-AD8B-6E5D8F899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9.35'!$S$1</c:f>
              <c:strCache>
                <c:ptCount val="1"/>
                <c:pt idx="0">
                  <c:v>Isaac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9.35'!$V$8:$Z$8</c:f>
              <c:numCache>
                <c:formatCode>#,##0</c:formatCode>
                <c:ptCount val="5"/>
                <c:pt idx="0">
                  <c:v>59952.02</c:v>
                </c:pt>
                <c:pt idx="1">
                  <c:v>62926.85</c:v>
                </c:pt>
                <c:pt idx="2">
                  <c:v>59753.17</c:v>
                </c:pt>
                <c:pt idx="3">
                  <c:v>61217</c:v>
                </c:pt>
                <c:pt idx="4">
                  <c:v>67513.78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4F-4422-AE3A-712EDBB6FE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4F-4422-AE3A-712EDBB6F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9.36'!$U$4:$Y$4</c:f>
              <c:numCache>
                <c:formatCode>#,##0</c:formatCode>
                <c:ptCount val="5"/>
                <c:pt idx="1">
                  <c:v>389</c:v>
                </c:pt>
                <c:pt idx="2">
                  <c:v>475</c:v>
                </c:pt>
                <c:pt idx="3">
                  <c:v>574</c:v>
                </c:pt>
                <c:pt idx="4">
                  <c:v>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B2-46DD-A743-EE1E83B65AB3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9.36'!$U$7:$Y$7</c:f>
              <c:numCache>
                <c:formatCode>#,##0</c:formatCode>
                <c:ptCount val="5"/>
                <c:pt idx="1">
                  <c:v>298</c:v>
                </c:pt>
                <c:pt idx="2">
                  <c:v>346</c:v>
                </c:pt>
                <c:pt idx="3">
                  <c:v>384</c:v>
                </c:pt>
                <c:pt idx="4">
                  <c:v>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B2-46DD-A743-EE1E83B65AB3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9.36'!$U$11:$Y$11</c:f>
              <c:numCache>
                <c:formatCode>#,##0</c:formatCode>
                <c:ptCount val="5"/>
                <c:pt idx="1">
                  <c:v>383</c:v>
                </c:pt>
                <c:pt idx="2">
                  <c:v>464</c:v>
                </c:pt>
                <c:pt idx="3">
                  <c:v>559</c:v>
                </c:pt>
                <c:pt idx="4">
                  <c:v>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B2-46DD-A743-EE1E83B65AB3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9.36'!$U$12:$Y$12</c:f>
              <c:numCache>
                <c:formatCode>#,##0</c:formatCode>
                <c:ptCount val="5"/>
                <c:pt idx="1">
                  <c:v>3</c:v>
                </c:pt>
                <c:pt idx="2">
                  <c:v>9</c:v>
                </c:pt>
                <c:pt idx="3">
                  <c:v>15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B2-46DD-A743-EE1E83B65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2.6143790849673203E-2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3.4313725490196081E-2</c:v>
                </c:pt>
                <c:pt idx="5">
                  <c:v>0</c:v>
                </c:pt>
                <c:pt idx="6">
                  <c:v>5.8823529411764705E-2</c:v>
                </c:pt>
                <c:pt idx="7">
                  <c:v>8.0065359477124176E-2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1.9607843137254902E-2</c:v>
                </c:pt>
                <c:pt idx="12">
                  <c:v>4.9019607843137254E-3</c:v>
                </c:pt>
                <c:pt idx="13">
                  <c:v>7.1895424836601302E-2</c:v>
                </c:pt>
                <c:pt idx="14">
                  <c:v>0.31862745098039214</c:v>
                </c:pt>
                <c:pt idx="15">
                  <c:v>0.22712418300653595</c:v>
                </c:pt>
                <c:pt idx="16">
                  <c:v>6.2091503267973858E-2</c:v>
                </c:pt>
                <c:pt idx="17">
                  <c:v>9.8039215686274508E-3</c:v>
                </c:pt>
                <c:pt idx="18">
                  <c:v>7.1895424836601302E-2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A5-46A4-8F50-8604651DC3B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A5-46A4-8F50-8604651D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23</c:v>
                </c:pt>
                <c:pt idx="3">
                  <c:v>16</c:v>
                </c:pt>
                <c:pt idx="4">
                  <c:v>54</c:v>
                </c:pt>
                <c:pt idx="5">
                  <c:v>19</c:v>
                </c:pt>
                <c:pt idx="6">
                  <c:v>34</c:v>
                </c:pt>
                <c:pt idx="7">
                  <c:v>42</c:v>
                </c:pt>
                <c:pt idx="8">
                  <c:v>47</c:v>
                </c:pt>
                <c:pt idx="9">
                  <c:v>33</c:v>
                </c:pt>
                <c:pt idx="10">
                  <c:v>16</c:v>
                </c:pt>
                <c:pt idx="11">
                  <c:v>17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8-4E4C-B196-4FC6A06CEF87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29</c:v>
                </c:pt>
                <c:pt idx="3">
                  <c:v>18</c:v>
                </c:pt>
                <c:pt idx="4">
                  <c:v>33</c:v>
                </c:pt>
                <c:pt idx="5">
                  <c:v>32</c:v>
                </c:pt>
                <c:pt idx="6">
                  <c:v>29</c:v>
                </c:pt>
                <c:pt idx="7">
                  <c:v>29</c:v>
                </c:pt>
                <c:pt idx="8">
                  <c:v>38</c:v>
                </c:pt>
                <c:pt idx="9">
                  <c:v>27</c:v>
                </c:pt>
                <c:pt idx="10">
                  <c:v>8</c:v>
                </c:pt>
                <c:pt idx="11">
                  <c:v>8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8-4E4C-B196-4FC6A06CE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9.36'!$Y$83:$Y$90</c:f>
              <c:numCache>
                <c:formatCode>#,##0</c:formatCode>
                <c:ptCount val="8"/>
                <c:pt idx="0">
                  <c:v>14</c:v>
                </c:pt>
                <c:pt idx="1">
                  <c:v>22</c:v>
                </c:pt>
                <c:pt idx="2">
                  <c:v>31</c:v>
                </c:pt>
                <c:pt idx="3">
                  <c:v>21</c:v>
                </c:pt>
                <c:pt idx="4">
                  <c:v>3</c:v>
                </c:pt>
                <c:pt idx="5">
                  <c:v>0</c:v>
                </c:pt>
                <c:pt idx="6">
                  <c:v>16</c:v>
                </c:pt>
                <c:pt idx="7">
                  <c:v>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AA-4508-B7F6-56AD99FC70F9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9.36'!$Y$93:$Y$100</c:f>
              <c:numCache>
                <c:formatCode>#,##0</c:formatCode>
                <c:ptCount val="8"/>
                <c:pt idx="0">
                  <c:v>11</c:v>
                </c:pt>
                <c:pt idx="1">
                  <c:v>21</c:v>
                </c:pt>
                <c:pt idx="2">
                  <c:v>0</c:v>
                </c:pt>
                <c:pt idx="3">
                  <c:v>73</c:v>
                </c:pt>
                <c:pt idx="4">
                  <c:v>18</c:v>
                </c:pt>
                <c:pt idx="5">
                  <c:v>8</c:v>
                </c:pt>
                <c:pt idx="6">
                  <c:v>7</c:v>
                </c:pt>
                <c:pt idx="7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AA-4508-B7F6-56AD99FC7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9.36'!$U$8:$Y$8</c:f>
              <c:numCache>
                <c:formatCode>#,##0</c:formatCode>
                <c:ptCount val="5"/>
                <c:pt idx="1">
                  <c:v>23293.64</c:v>
                </c:pt>
                <c:pt idx="2">
                  <c:v>21785</c:v>
                </c:pt>
                <c:pt idx="3">
                  <c:v>20786</c:v>
                </c:pt>
                <c:pt idx="4">
                  <c:v>20904.55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6-4A26-8F2A-857772EEBA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6-4A26-8F2A-857772EEBA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9.36'!$V$4:$Z$4</c:f>
              <c:numCache>
                <c:formatCode>#,##0</c:formatCode>
                <c:ptCount val="5"/>
                <c:pt idx="0">
                  <c:v>389</c:v>
                </c:pt>
                <c:pt idx="1">
                  <c:v>475</c:v>
                </c:pt>
                <c:pt idx="2">
                  <c:v>574</c:v>
                </c:pt>
                <c:pt idx="3">
                  <c:v>572</c:v>
                </c:pt>
                <c:pt idx="4">
                  <c:v>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99-46E7-BEAE-435AFAD1BE06}"/>
            </c:ext>
          </c:extLst>
        </c:ser>
        <c:ser>
          <c:idx val="1"/>
          <c:order val="1"/>
          <c:tx>
            <c:strRef>
              <c:f>'Table 9.36'!$S$7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9.36'!$V$7:$Z$7</c:f>
              <c:numCache>
                <c:formatCode>#,##0</c:formatCode>
                <c:ptCount val="5"/>
                <c:pt idx="0">
                  <c:v>298</c:v>
                </c:pt>
                <c:pt idx="1">
                  <c:v>346</c:v>
                </c:pt>
                <c:pt idx="2">
                  <c:v>384</c:v>
                </c:pt>
                <c:pt idx="3">
                  <c:v>403</c:v>
                </c:pt>
                <c:pt idx="4">
                  <c:v>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E7-BEAE-435AFAD1BE06}"/>
            </c:ext>
          </c:extLst>
        </c:ser>
        <c:ser>
          <c:idx val="2"/>
          <c:order val="2"/>
          <c:tx>
            <c:strRef>
              <c:f>'Table 9.36'!$S$11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9.36'!$V$11:$Z$11</c:f>
              <c:numCache>
                <c:formatCode>#,##0</c:formatCode>
                <c:ptCount val="5"/>
                <c:pt idx="0">
                  <c:v>383</c:v>
                </c:pt>
                <c:pt idx="1">
                  <c:v>464</c:v>
                </c:pt>
                <c:pt idx="2">
                  <c:v>559</c:v>
                </c:pt>
                <c:pt idx="3">
                  <c:v>562</c:v>
                </c:pt>
                <c:pt idx="4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9-46E7-BEAE-435AFAD1BE06}"/>
            </c:ext>
          </c:extLst>
        </c:ser>
        <c:ser>
          <c:idx val="3"/>
          <c:order val="3"/>
          <c:tx>
            <c:strRef>
              <c:f>'Table 9.36'!$S$12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9.36'!$V$12:$Z$12</c:f>
              <c:numCache>
                <c:formatCode>#,##0</c:formatCode>
                <c:ptCount val="5"/>
                <c:pt idx="0">
                  <c:v>3</c:v>
                </c:pt>
                <c:pt idx="1">
                  <c:v>9</c:v>
                </c:pt>
                <c:pt idx="2">
                  <c:v>15</c:v>
                </c:pt>
                <c:pt idx="3">
                  <c:v>12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99-46E7-BEAE-435AFAD1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9.36'!$AB$15:$AB$33</c:f>
              <c:numCache>
                <c:formatCode>0.0%</c:formatCode>
                <c:ptCount val="19"/>
                <c:pt idx="0">
                  <c:v>2.6143790849673203E-2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3.4313725490196081E-2</c:v>
                </c:pt>
                <c:pt idx="5">
                  <c:v>0</c:v>
                </c:pt>
                <c:pt idx="6">
                  <c:v>5.8823529411764705E-2</c:v>
                </c:pt>
                <c:pt idx="7">
                  <c:v>8.0065359477124176E-2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1.9607843137254902E-2</c:v>
                </c:pt>
                <c:pt idx="12">
                  <c:v>4.9019607843137254E-3</c:v>
                </c:pt>
                <c:pt idx="13">
                  <c:v>7.1895424836601302E-2</c:v>
                </c:pt>
                <c:pt idx="14">
                  <c:v>0.31862745098039214</c:v>
                </c:pt>
                <c:pt idx="15">
                  <c:v>0.22712418300653595</c:v>
                </c:pt>
                <c:pt idx="16">
                  <c:v>6.2091503267973858E-2</c:v>
                </c:pt>
                <c:pt idx="17">
                  <c:v>9.8039215686274508E-3</c:v>
                </c:pt>
                <c:pt idx="18">
                  <c:v>7.1895424836601302E-2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1-474B-810D-07DC347E48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1-474B-810D-07DC347E48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25</c:v>
                </c:pt>
                <c:pt idx="3">
                  <c:v>10</c:v>
                </c:pt>
                <c:pt idx="4">
                  <c:v>27</c:v>
                </c:pt>
                <c:pt idx="5">
                  <c:v>33</c:v>
                </c:pt>
                <c:pt idx="6">
                  <c:v>41</c:v>
                </c:pt>
                <c:pt idx="7">
                  <c:v>32</c:v>
                </c:pt>
                <c:pt idx="8">
                  <c:v>61</c:v>
                </c:pt>
                <c:pt idx="9">
                  <c:v>38</c:v>
                </c:pt>
                <c:pt idx="10">
                  <c:v>9</c:v>
                </c:pt>
                <c:pt idx="11">
                  <c:v>21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D6-40A1-80A1-BCB062500464}"/>
            </c:ext>
          </c:extLst>
        </c:ser>
        <c:ser>
          <c:idx val="1"/>
          <c:order val="1"/>
          <c:tx>
            <c:strRef>
              <c:f>'Table 9.36'!$S$62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9.36'!$Z$63:$Z$79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31</c:v>
                </c:pt>
                <c:pt idx="3">
                  <c:v>34</c:v>
                </c:pt>
                <c:pt idx="4">
                  <c:v>35</c:v>
                </c:pt>
                <c:pt idx="5">
                  <c:v>37</c:v>
                </c:pt>
                <c:pt idx="6">
                  <c:v>20</c:v>
                </c:pt>
                <c:pt idx="7">
                  <c:v>37</c:v>
                </c:pt>
                <c:pt idx="8">
                  <c:v>48</c:v>
                </c:pt>
                <c:pt idx="9">
                  <c:v>33</c:v>
                </c:pt>
                <c:pt idx="10">
                  <c:v>24</c:v>
                </c:pt>
                <c:pt idx="11">
                  <c:v>12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D6-40A1-80A1-BCB06250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9.36'!$Z$83:$Z$90</c:f>
              <c:numCache>
                <c:formatCode>#,##0</c:formatCode>
                <c:ptCount val="8"/>
                <c:pt idx="0">
                  <c:v>16</c:v>
                </c:pt>
                <c:pt idx="1">
                  <c:v>19</c:v>
                </c:pt>
                <c:pt idx="2">
                  <c:v>28</c:v>
                </c:pt>
                <c:pt idx="3">
                  <c:v>32</c:v>
                </c:pt>
                <c:pt idx="4">
                  <c:v>5</c:v>
                </c:pt>
                <c:pt idx="5">
                  <c:v>6</c:v>
                </c:pt>
                <c:pt idx="6">
                  <c:v>16</c:v>
                </c:pt>
                <c:pt idx="7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A-41CA-BD01-A5EDF91E5A14}"/>
            </c:ext>
          </c:extLst>
        </c:ser>
        <c:ser>
          <c:idx val="1"/>
          <c:order val="1"/>
          <c:tx>
            <c:strRef>
              <c:f>'Table 9.36'!$S$92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9.36'!$Z$93:$Z$100</c:f>
              <c:numCache>
                <c:formatCode>#,##0</c:formatCode>
                <c:ptCount val="8"/>
                <c:pt idx="0">
                  <c:v>7</c:v>
                </c:pt>
                <c:pt idx="1">
                  <c:v>32</c:v>
                </c:pt>
                <c:pt idx="2">
                  <c:v>0</c:v>
                </c:pt>
                <c:pt idx="3">
                  <c:v>81</c:v>
                </c:pt>
                <c:pt idx="4">
                  <c:v>24</c:v>
                </c:pt>
                <c:pt idx="5">
                  <c:v>4</c:v>
                </c:pt>
                <c:pt idx="6">
                  <c:v>6</c:v>
                </c:pt>
                <c:pt idx="7">
                  <c:v>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AA-41CA-BD01-A5EDF91E5A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9.4'!$V$4:$Z$4</c:f>
              <c:numCache>
                <c:formatCode>#,##0</c:formatCode>
                <c:ptCount val="5"/>
                <c:pt idx="0">
                  <c:v>1952</c:v>
                </c:pt>
                <c:pt idx="1">
                  <c:v>1859</c:v>
                </c:pt>
                <c:pt idx="2">
                  <c:v>2009</c:v>
                </c:pt>
                <c:pt idx="3">
                  <c:v>2661</c:v>
                </c:pt>
                <c:pt idx="4">
                  <c:v>2275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11-4956-BA4F-9A444A7F84B2}"/>
            </c:ext>
          </c:extLst>
        </c:ser>
        <c:ser>
          <c:idx val="1"/>
          <c:order val="1"/>
          <c:tx>
            <c:strRef>
              <c:f>'Table 9.4'!$S$7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9.4'!$V$7:$Z$7</c:f>
              <c:numCache>
                <c:formatCode>#,##0</c:formatCode>
                <c:ptCount val="5"/>
                <c:pt idx="0">
                  <c:v>1345</c:v>
                </c:pt>
                <c:pt idx="1">
                  <c:v>1285</c:v>
                </c:pt>
                <c:pt idx="2">
                  <c:v>1360</c:v>
                </c:pt>
                <c:pt idx="3">
                  <c:v>1811</c:v>
                </c:pt>
                <c:pt idx="4">
                  <c:v>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11-4956-BA4F-9A444A7F84B2}"/>
            </c:ext>
          </c:extLst>
        </c:ser>
        <c:ser>
          <c:idx val="2"/>
          <c:order val="2"/>
          <c:tx>
            <c:strRef>
              <c:f>'Table 9.4'!$S$11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9.4'!$V$11:$Z$11</c:f>
              <c:numCache>
                <c:formatCode>#,##0</c:formatCode>
                <c:ptCount val="5"/>
                <c:pt idx="0">
                  <c:v>1568</c:v>
                </c:pt>
                <c:pt idx="1">
                  <c:v>1516</c:v>
                </c:pt>
                <c:pt idx="2">
                  <c:v>1608</c:v>
                </c:pt>
                <c:pt idx="3">
                  <c:v>2000</c:v>
                </c:pt>
                <c:pt idx="4">
                  <c:v>1776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11-4956-BA4F-9A444A7F84B2}"/>
            </c:ext>
          </c:extLst>
        </c:ser>
        <c:ser>
          <c:idx val="3"/>
          <c:order val="3"/>
          <c:tx>
            <c:strRef>
              <c:f>'Table 9.4'!$S$12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9.4'!$V$12:$Z$12</c:f>
              <c:numCache>
                <c:formatCode>#,##0</c:formatCode>
                <c:ptCount val="5"/>
                <c:pt idx="0">
                  <c:v>377</c:v>
                </c:pt>
                <c:pt idx="1">
                  <c:v>341</c:v>
                </c:pt>
                <c:pt idx="2">
                  <c:v>401</c:v>
                </c:pt>
                <c:pt idx="3">
                  <c:v>657</c:v>
                </c:pt>
                <c:pt idx="4">
                  <c:v>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11-4956-BA4F-9A444A7F8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9.36'!$S$1</c:f>
              <c:strCache>
                <c:ptCount val="1"/>
                <c:pt idx="0">
                  <c:v>Kowanyama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9.36'!$V$8:$Z$8</c:f>
              <c:numCache>
                <c:formatCode>#,##0</c:formatCode>
                <c:ptCount val="5"/>
                <c:pt idx="0">
                  <c:v>23293.64</c:v>
                </c:pt>
                <c:pt idx="1">
                  <c:v>21785</c:v>
                </c:pt>
                <c:pt idx="2">
                  <c:v>20786</c:v>
                </c:pt>
                <c:pt idx="3">
                  <c:v>20904.55</c:v>
                </c:pt>
                <c:pt idx="4">
                  <c:v>21377.57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D-434A-91C5-EB70FD9E81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9D-434A-91C5-EB70FD9E8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9.37'!$U$4:$Y$4</c:f>
              <c:numCache>
                <c:formatCode>#,##0</c:formatCode>
                <c:ptCount val="5"/>
                <c:pt idx="1">
                  <c:v>26648</c:v>
                </c:pt>
                <c:pt idx="2">
                  <c:v>25661</c:v>
                </c:pt>
                <c:pt idx="3">
                  <c:v>26882</c:v>
                </c:pt>
                <c:pt idx="4">
                  <c:v>28793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8-4BC2-A077-88EAD6513440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9.37'!$U$7:$Y$7</c:f>
              <c:numCache>
                <c:formatCode>#,##0</c:formatCode>
                <c:ptCount val="5"/>
                <c:pt idx="1">
                  <c:v>18808</c:v>
                </c:pt>
                <c:pt idx="2">
                  <c:v>18532</c:v>
                </c:pt>
                <c:pt idx="3">
                  <c:v>19172</c:v>
                </c:pt>
                <c:pt idx="4">
                  <c:v>20100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8-4BC2-A077-88EAD6513440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9.37'!$U$11:$Y$11</c:f>
              <c:numCache>
                <c:formatCode>#,##0</c:formatCode>
                <c:ptCount val="5"/>
                <c:pt idx="1">
                  <c:v>23518</c:v>
                </c:pt>
                <c:pt idx="2">
                  <c:v>22668</c:v>
                </c:pt>
                <c:pt idx="3">
                  <c:v>23744</c:v>
                </c:pt>
                <c:pt idx="4">
                  <c:v>25494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8-4BC2-A077-88EAD6513440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9.37'!$U$12:$Y$12</c:f>
              <c:numCache>
                <c:formatCode>#,##0</c:formatCode>
                <c:ptCount val="5"/>
                <c:pt idx="1">
                  <c:v>3131</c:v>
                </c:pt>
                <c:pt idx="2">
                  <c:v>2996</c:v>
                </c:pt>
                <c:pt idx="3">
                  <c:v>3138</c:v>
                </c:pt>
                <c:pt idx="4">
                  <c:v>3300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78-4BC2-A077-88EAD6513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3.3744344282112392E-2</c:v>
                </c:pt>
                <c:pt idx="1">
                  <c:v>5.3465962076468761E-2</c:v>
                </c:pt>
                <c:pt idx="2">
                  <c:v>3.8372534797775706E-2</c:v>
                </c:pt>
                <c:pt idx="3">
                  <c:v>1.3193796843159604E-2</c:v>
                </c:pt>
                <c:pt idx="4">
                  <c:v>0.10081856802403896</c:v>
                </c:pt>
                <c:pt idx="5">
                  <c:v>2.4729734397126377E-2</c:v>
                </c:pt>
                <c:pt idx="6">
                  <c:v>7.6917763271508996E-2</c:v>
                </c:pt>
                <c:pt idx="7">
                  <c:v>7.1944185403930508E-2</c:v>
                </c:pt>
                <c:pt idx="8">
                  <c:v>3.6749214243774392E-2</c:v>
                </c:pt>
                <c:pt idx="9">
                  <c:v>3.0048699616620038E-3</c:v>
                </c:pt>
                <c:pt idx="10">
                  <c:v>2.659482609746831E-2</c:v>
                </c:pt>
                <c:pt idx="11">
                  <c:v>2.0688702379718853E-2</c:v>
                </c:pt>
                <c:pt idx="12">
                  <c:v>4.7697993299485375E-2</c:v>
                </c:pt>
                <c:pt idx="13">
                  <c:v>8.4309052602493703E-2</c:v>
                </c:pt>
                <c:pt idx="14">
                  <c:v>5.8819466031153941E-2</c:v>
                </c:pt>
                <c:pt idx="15">
                  <c:v>8.9179014264497633E-2</c:v>
                </c:pt>
                <c:pt idx="16">
                  <c:v>0.10465236763029738</c:v>
                </c:pt>
                <c:pt idx="17">
                  <c:v>1.1881324905881946E-2</c:v>
                </c:pt>
                <c:pt idx="18">
                  <c:v>5.0841018201913446E-2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FE-4429-86DA-00A91D36A54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FE-4429-86DA-00A91D36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9.37'!$Y$44:$Y$60</c:f>
              <c:numCache>
                <c:formatCode>#,##0</c:formatCode>
                <c:ptCount val="17"/>
                <c:pt idx="0">
                  <c:v>31</c:v>
                </c:pt>
                <c:pt idx="1">
                  <c:v>441</c:v>
                </c:pt>
                <c:pt idx="2">
                  <c:v>994</c:v>
                </c:pt>
                <c:pt idx="3">
                  <c:v>1263</c:v>
                </c:pt>
                <c:pt idx="4">
                  <c:v>1436</c:v>
                </c:pt>
                <c:pt idx="5">
                  <c:v>1451</c:v>
                </c:pt>
                <c:pt idx="6">
                  <c:v>1499</c:v>
                </c:pt>
                <c:pt idx="7">
                  <c:v>1441</c:v>
                </c:pt>
                <c:pt idx="8">
                  <c:v>1551</c:v>
                </c:pt>
                <c:pt idx="9">
                  <c:v>1598</c:v>
                </c:pt>
                <c:pt idx="10">
                  <c:v>1546</c:v>
                </c:pt>
                <c:pt idx="11">
                  <c:v>1232</c:v>
                </c:pt>
                <c:pt idx="12">
                  <c:v>515</c:v>
                </c:pt>
                <c:pt idx="13">
                  <c:v>205</c:v>
                </c:pt>
                <c:pt idx="14">
                  <c:v>103</c:v>
                </c:pt>
                <c:pt idx="15">
                  <c:v>42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6-44BC-BB84-63070C2E3BB4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9.37'!$Y$63:$Y$79</c:f>
              <c:numCache>
                <c:formatCode>#,##0</c:formatCode>
                <c:ptCount val="17"/>
                <c:pt idx="0">
                  <c:v>45</c:v>
                </c:pt>
                <c:pt idx="1">
                  <c:v>431</c:v>
                </c:pt>
                <c:pt idx="2">
                  <c:v>1067</c:v>
                </c:pt>
                <c:pt idx="3">
                  <c:v>1065</c:v>
                </c:pt>
                <c:pt idx="4">
                  <c:v>1165</c:v>
                </c:pt>
                <c:pt idx="5">
                  <c:v>1130</c:v>
                </c:pt>
                <c:pt idx="6">
                  <c:v>1204</c:v>
                </c:pt>
                <c:pt idx="7">
                  <c:v>1326</c:v>
                </c:pt>
                <c:pt idx="8">
                  <c:v>1544</c:v>
                </c:pt>
                <c:pt idx="9">
                  <c:v>1442</c:v>
                </c:pt>
                <c:pt idx="10">
                  <c:v>1428</c:v>
                </c:pt>
                <c:pt idx="11">
                  <c:v>870</c:v>
                </c:pt>
                <c:pt idx="12">
                  <c:v>367</c:v>
                </c:pt>
                <c:pt idx="13">
                  <c:v>144</c:v>
                </c:pt>
                <c:pt idx="14">
                  <c:v>75</c:v>
                </c:pt>
                <c:pt idx="15">
                  <c:v>62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6-44BC-BB84-63070C2E3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9.37'!$Y$83:$Y$90</c:f>
              <c:numCache>
                <c:formatCode>#,##0</c:formatCode>
                <c:ptCount val="8"/>
                <c:pt idx="0">
                  <c:v>852</c:v>
                </c:pt>
                <c:pt idx="1">
                  <c:v>901</c:v>
                </c:pt>
                <c:pt idx="2">
                  <c:v>2509</c:v>
                </c:pt>
                <c:pt idx="3">
                  <c:v>488</c:v>
                </c:pt>
                <c:pt idx="4">
                  <c:v>278</c:v>
                </c:pt>
                <c:pt idx="5">
                  <c:v>380</c:v>
                </c:pt>
                <c:pt idx="6">
                  <c:v>1754</c:v>
                </c:pt>
                <c:pt idx="7">
                  <c:v>1281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6D-4A59-ADAB-451253A40D63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9.37'!$Y$93:$Y$100</c:f>
              <c:numCache>
                <c:formatCode>#,##0</c:formatCode>
                <c:ptCount val="8"/>
                <c:pt idx="0">
                  <c:v>639</c:v>
                </c:pt>
                <c:pt idx="1">
                  <c:v>1703</c:v>
                </c:pt>
                <c:pt idx="2">
                  <c:v>352</c:v>
                </c:pt>
                <c:pt idx="3">
                  <c:v>1527</c:v>
                </c:pt>
                <c:pt idx="4">
                  <c:v>1806</c:v>
                </c:pt>
                <c:pt idx="5">
                  <c:v>1009</c:v>
                </c:pt>
                <c:pt idx="6">
                  <c:v>154</c:v>
                </c:pt>
                <c:pt idx="7">
                  <c:v>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6D-4A59-ADAB-451253A40D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9.37'!$U$8:$Y$8</c:f>
              <c:numCache>
                <c:formatCode>#,##0</c:formatCode>
                <c:ptCount val="5"/>
                <c:pt idx="1">
                  <c:v>43836.5</c:v>
                </c:pt>
                <c:pt idx="2">
                  <c:v>44493</c:v>
                </c:pt>
                <c:pt idx="3">
                  <c:v>45001.63</c:v>
                </c:pt>
                <c:pt idx="4">
                  <c:v>46559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A-4930-B6A4-9469D569B5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A-4930-B6A4-9469D569B5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9.37'!$V$4:$Z$4</c:f>
              <c:numCache>
                <c:formatCode>#,##0</c:formatCode>
                <c:ptCount val="5"/>
                <c:pt idx="0">
                  <c:v>26648</c:v>
                </c:pt>
                <c:pt idx="1">
                  <c:v>25661</c:v>
                </c:pt>
                <c:pt idx="2">
                  <c:v>26882</c:v>
                </c:pt>
                <c:pt idx="3">
                  <c:v>28793</c:v>
                </c:pt>
                <c:pt idx="4">
                  <c:v>28953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F2-4C37-A28B-EBBF90C26665}"/>
            </c:ext>
          </c:extLst>
        </c:ser>
        <c:ser>
          <c:idx val="1"/>
          <c:order val="1"/>
          <c:tx>
            <c:strRef>
              <c:f>'Table 9.37'!$S$7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9.37'!$V$7:$Z$7</c:f>
              <c:numCache>
                <c:formatCode>#,##0</c:formatCode>
                <c:ptCount val="5"/>
                <c:pt idx="0">
                  <c:v>18808</c:v>
                </c:pt>
                <c:pt idx="1">
                  <c:v>18532</c:v>
                </c:pt>
                <c:pt idx="2">
                  <c:v>19172</c:v>
                </c:pt>
                <c:pt idx="3">
                  <c:v>20100</c:v>
                </c:pt>
                <c:pt idx="4">
                  <c:v>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F2-4C37-A28B-EBBF90C26665}"/>
            </c:ext>
          </c:extLst>
        </c:ser>
        <c:ser>
          <c:idx val="2"/>
          <c:order val="2"/>
          <c:tx>
            <c:strRef>
              <c:f>'Table 9.37'!$S$11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9.37'!$V$11:$Z$11</c:f>
              <c:numCache>
                <c:formatCode>#,##0</c:formatCode>
                <c:ptCount val="5"/>
                <c:pt idx="0">
                  <c:v>23518</c:v>
                </c:pt>
                <c:pt idx="1">
                  <c:v>22668</c:v>
                </c:pt>
                <c:pt idx="2">
                  <c:v>23744</c:v>
                </c:pt>
                <c:pt idx="3">
                  <c:v>25494</c:v>
                </c:pt>
                <c:pt idx="4">
                  <c:v>25743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F2-4C37-A28B-EBBF90C26665}"/>
            </c:ext>
          </c:extLst>
        </c:ser>
        <c:ser>
          <c:idx val="3"/>
          <c:order val="3"/>
          <c:tx>
            <c:strRef>
              <c:f>'Table 9.37'!$S$12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9.37'!$V$12:$Z$12</c:f>
              <c:numCache>
                <c:formatCode>#,##0</c:formatCode>
                <c:ptCount val="5"/>
                <c:pt idx="0">
                  <c:v>3131</c:v>
                </c:pt>
                <c:pt idx="1">
                  <c:v>2996</c:v>
                </c:pt>
                <c:pt idx="2">
                  <c:v>3138</c:v>
                </c:pt>
                <c:pt idx="3">
                  <c:v>3300</c:v>
                </c:pt>
                <c:pt idx="4">
                  <c:v>3207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F2-4C37-A28B-EBBF90C2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9.37'!$AB$15:$AB$33</c:f>
              <c:numCache>
                <c:formatCode>0.0%</c:formatCode>
                <c:ptCount val="19"/>
                <c:pt idx="0">
                  <c:v>3.3744344282112392E-2</c:v>
                </c:pt>
                <c:pt idx="1">
                  <c:v>5.3465962076468761E-2</c:v>
                </c:pt>
                <c:pt idx="2">
                  <c:v>3.8372534797775706E-2</c:v>
                </c:pt>
                <c:pt idx="3">
                  <c:v>1.3193796843159604E-2</c:v>
                </c:pt>
                <c:pt idx="4">
                  <c:v>0.10081856802403896</c:v>
                </c:pt>
                <c:pt idx="5">
                  <c:v>2.4729734397126377E-2</c:v>
                </c:pt>
                <c:pt idx="6">
                  <c:v>7.6917763271508996E-2</c:v>
                </c:pt>
                <c:pt idx="7">
                  <c:v>7.1944185403930508E-2</c:v>
                </c:pt>
                <c:pt idx="8">
                  <c:v>3.6749214243774392E-2</c:v>
                </c:pt>
                <c:pt idx="9">
                  <c:v>3.0048699616620038E-3</c:v>
                </c:pt>
                <c:pt idx="10">
                  <c:v>2.659482609746831E-2</c:v>
                </c:pt>
                <c:pt idx="11">
                  <c:v>2.0688702379718853E-2</c:v>
                </c:pt>
                <c:pt idx="12">
                  <c:v>4.7697993299485375E-2</c:v>
                </c:pt>
                <c:pt idx="13">
                  <c:v>8.4309052602493703E-2</c:v>
                </c:pt>
                <c:pt idx="14">
                  <c:v>5.8819466031153941E-2</c:v>
                </c:pt>
                <c:pt idx="15">
                  <c:v>8.9179014264497633E-2</c:v>
                </c:pt>
                <c:pt idx="16">
                  <c:v>0.10465236763029738</c:v>
                </c:pt>
                <c:pt idx="17">
                  <c:v>1.1881324905881946E-2</c:v>
                </c:pt>
                <c:pt idx="18">
                  <c:v>5.0841018201913446E-2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7-4777-83BB-82AB9DC9B5C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7-4777-83BB-82AB9DC9B5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9.37'!$Z$44:$Z$60</c:f>
              <c:numCache>
                <c:formatCode>#,##0</c:formatCode>
                <c:ptCount val="17"/>
                <c:pt idx="0">
                  <c:v>42</c:v>
                </c:pt>
                <c:pt idx="1">
                  <c:v>424</c:v>
                </c:pt>
                <c:pt idx="2">
                  <c:v>958</c:v>
                </c:pt>
                <c:pt idx="3">
                  <c:v>1184</c:v>
                </c:pt>
                <c:pt idx="4">
                  <c:v>1465</c:v>
                </c:pt>
                <c:pt idx="5">
                  <c:v>1446</c:v>
                </c:pt>
                <c:pt idx="6">
                  <c:v>1545</c:v>
                </c:pt>
                <c:pt idx="7">
                  <c:v>1445</c:v>
                </c:pt>
                <c:pt idx="8">
                  <c:v>1507</c:v>
                </c:pt>
                <c:pt idx="9">
                  <c:v>1487</c:v>
                </c:pt>
                <c:pt idx="10">
                  <c:v>1567</c:v>
                </c:pt>
                <c:pt idx="11">
                  <c:v>1209</c:v>
                </c:pt>
                <c:pt idx="12">
                  <c:v>593</c:v>
                </c:pt>
                <c:pt idx="13">
                  <c:v>197</c:v>
                </c:pt>
                <c:pt idx="14">
                  <c:v>91</c:v>
                </c:pt>
                <c:pt idx="15">
                  <c:v>40</c:v>
                </c:pt>
                <c:pt idx="16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5-40EC-B085-DB89380C7FEE}"/>
            </c:ext>
          </c:extLst>
        </c:ser>
        <c:ser>
          <c:idx val="1"/>
          <c:order val="1"/>
          <c:tx>
            <c:strRef>
              <c:f>'Table 9.37'!$S$62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9.37'!$Z$63:$Z$79</c:f>
              <c:numCache>
                <c:formatCode>#,##0</c:formatCode>
                <c:ptCount val="17"/>
                <c:pt idx="0">
                  <c:v>46</c:v>
                </c:pt>
                <c:pt idx="1">
                  <c:v>488</c:v>
                </c:pt>
                <c:pt idx="2">
                  <c:v>1045</c:v>
                </c:pt>
                <c:pt idx="3">
                  <c:v>1049</c:v>
                </c:pt>
                <c:pt idx="4">
                  <c:v>1211</c:v>
                </c:pt>
                <c:pt idx="5">
                  <c:v>1195</c:v>
                </c:pt>
                <c:pt idx="6">
                  <c:v>1299</c:v>
                </c:pt>
                <c:pt idx="7">
                  <c:v>1299</c:v>
                </c:pt>
                <c:pt idx="8">
                  <c:v>1614</c:v>
                </c:pt>
                <c:pt idx="9">
                  <c:v>1440</c:v>
                </c:pt>
                <c:pt idx="10">
                  <c:v>1466</c:v>
                </c:pt>
                <c:pt idx="11">
                  <c:v>901</c:v>
                </c:pt>
                <c:pt idx="12">
                  <c:v>394</c:v>
                </c:pt>
                <c:pt idx="13">
                  <c:v>152</c:v>
                </c:pt>
                <c:pt idx="14">
                  <c:v>62</c:v>
                </c:pt>
                <c:pt idx="15">
                  <c:v>53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5-40EC-B085-DB89380C7F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9.37'!$Z$83:$Z$90</c:f>
              <c:numCache>
                <c:formatCode>#,##0</c:formatCode>
                <c:ptCount val="8"/>
                <c:pt idx="0">
                  <c:v>843</c:v>
                </c:pt>
                <c:pt idx="1">
                  <c:v>908</c:v>
                </c:pt>
                <c:pt idx="2">
                  <c:v>2581</c:v>
                </c:pt>
                <c:pt idx="3">
                  <c:v>521</c:v>
                </c:pt>
                <c:pt idx="4">
                  <c:v>295</c:v>
                </c:pt>
                <c:pt idx="5">
                  <c:v>396</c:v>
                </c:pt>
                <c:pt idx="6">
                  <c:v>1842</c:v>
                </c:pt>
                <c:pt idx="7">
                  <c:v>1312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2-4DBD-93D4-E4FF6E76E0C2}"/>
            </c:ext>
          </c:extLst>
        </c:ser>
        <c:ser>
          <c:idx val="1"/>
          <c:order val="1"/>
          <c:tx>
            <c:strRef>
              <c:f>'Table 9.37'!$S$92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9.37'!$Z$93:$Z$100</c:f>
              <c:numCache>
                <c:formatCode>#,##0</c:formatCode>
                <c:ptCount val="8"/>
                <c:pt idx="0">
                  <c:v>678</c:v>
                </c:pt>
                <c:pt idx="1">
                  <c:v>1796</c:v>
                </c:pt>
                <c:pt idx="2">
                  <c:v>374</c:v>
                </c:pt>
                <c:pt idx="3">
                  <c:v>1601</c:v>
                </c:pt>
                <c:pt idx="4">
                  <c:v>1874</c:v>
                </c:pt>
                <c:pt idx="5">
                  <c:v>1024</c:v>
                </c:pt>
                <c:pt idx="6">
                  <c:v>193</c:v>
                </c:pt>
                <c:pt idx="7">
                  <c:v>640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2-4DBD-93D4-E4FF6E76E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9.4'!$AB$15:$AB$33</c:f>
              <c:numCache>
                <c:formatCode>0.0%</c:formatCode>
                <c:ptCount val="19"/>
                <c:pt idx="0">
                  <c:v>0.20184291355857834</c:v>
                </c:pt>
                <c:pt idx="1">
                  <c:v>7.8982009653356736E-3</c:v>
                </c:pt>
                <c:pt idx="2">
                  <c:v>2.7204914436156209E-2</c:v>
                </c:pt>
                <c:pt idx="3">
                  <c:v>1.0092145677928916E-2</c:v>
                </c:pt>
                <c:pt idx="4">
                  <c:v>6.1430451952610793E-2</c:v>
                </c:pt>
                <c:pt idx="5">
                  <c:v>1.4041246160596753E-2</c:v>
                </c:pt>
                <c:pt idx="6">
                  <c:v>4.8266783677051339E-2</c:v>
                </c:pt>
                <c:pt idx="7">
                  <c:v>4.3001316366827559E-2</c:v>
                </c:pt>
                <c:pt idx="8">
                  <c:v>3.334795963141729E-2</c:v>
                </c:pt>
                <c:pt idx="9">
                  <c:v>3.5103115401491883E-3</c:v>
                </c:pt>
                <c:pt idx="10">
                  <c:v>1.184730144800351E-2</c:v>
                </c:pt>
                <c:pt idx="11">
                  <c:v>2.9837648091268099E-2</c:v>
                </c:pt>
                <c:pt idx="12">
                  <c:v>4.782799473453269E-2</c:v>
                </c:pt>
                <c:pt idx="13">
                  <c:v>3.0715225976305396E-2</c:v>
                </c:pt>
                <c:pt idx="14">
                  <c:v>0.12593242650285214</c:v>
                </c:pt>
                <c:pt idx="15">
                  <c:v>7.59104870557262E-2</c:v>
                </c:pt>
                <c:pt idx="16">
                  <c:v>9.7411145239139976E-2</c:v>
                </c:pt>
                <c:pt idx="17">
                  <c:v>1.0092145677928916E-2</c:v>
                </c:pt>
                <c:pt idx="18">
                  <c:v>2.1061869240895131E-2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D-4959-8B4E-9E184559298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ED-4959-8B4E-9E1845592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9.37'!$S$1</c:f>
              <c:strCache>
                <c:ptCount val="1"/>
                <c:pt idx="0">
                  <c:v>Livingstone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9.37'!$V$8:$Z$8</c:f>
              <c:numCache>
                <c:formatCode>#,##0</c:formatCode>
                <c:ptCount val="5"/>
                <c:pt idx="0">
                  <c:v>43836.5</c:v>
                </c:pt>
                <c:pt idx="1">
                  <c:v>44493</c:v>
                </c:pt>
                <c:pt idx="2">
                  <c:v>45001.63</c:v>
                </c:pt>
                <c:pt idx="3">
                  <c:v>46559</c:v>
                </c:pt>
                <c:pt idx="4">
                  <c:v>49583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B1-4510-ADD5-D038A1719D8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B1-4510-ADD5-D038A1719D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9.38'!$U$4:$Y$4</c:f>
              <c:numCache>
                <c:formatCode>#,##0</c:formatCode>
                <c:ptCount val="5"/>
                <c:pt idx="1">
                  <c:v>424</c:v>
                </c:pt>
                <c:pt idx="2">
                  <c:v>327</c:v>
                </c:pt>
                <c:pt idx="3">
                  <c:v>449</c:v>
                </c:pt>
                <c:pt idx="4">
                  <c:v>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30-42CF-A699-70E55A860BA2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9.38'!$U$7:$Y$7</c:f>
              <c:numCache>
                <c:formatCode>#,##0</c:formatCode>
                <c:ptCount val="5"/>
                <c:pt idx="1">
                  <c:v>287</c:v>
                </c:pt>
                <c:pt idx="2">
                  <c:v>238</c:v>
                </c:pt>
                <c:pt idx="3">
                  <c:v>307</c:v>
                </c:pt>
                <c:pt idx="4">
                  <c:v>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30-42CF-A699-70E55A860BA2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9.38'!$U$11:$Y$11</c:f>
              <c:numCache>
                <c:formatCode>#,##0</c:formatCode>
                <c:ptCount val="5"/>
                <c:pt idx="1">
                  <c:v>414</c:v>
                </c:pt>
                <c:pt idx="2">
                  <c:v>321</c:v>
                </c:pt>
                <c:pt idx="3">
                  <c:v>435</c:v>
                </c:pt>
                <c:pt idx="4">
                  <c:v>470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30-42CF-A699-70E55A860BA2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9.38'!$U$12:$Y$12</c:f>
              <c:numCache>
                <c:formatCode>#,##0</c:formatCode>
                <c:ptCount val="5"/>
                <c:pt idx="1">
                  <c:v>9</c:v>
                </c:pt>
                <c:pt idx="2">
                  <c:v>6</c:v>
                </c:pt>
                <c:pt idx="3">
                  <c:v>14</c:v>
                </c:pt>
                <c:pt idx="4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30-42CF-A699-70E55A860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3.1476997578692496E-2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4.6004842615012108E-2</c:v>
                </c:pt>
                <c:pt idx="5">
                  <c:v>3.3898305084745763E-2</c:v>
                </c:pt>
                <c:pt idx="6">
                  <c:v>7.2639225181598058E-2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9.4430992736077482E-2</c:v>
                </c:pt>
                <c:pt idx="12">
                  <c:v>2.9055690072639227E-2</c:v>
                </c:pt>
                <c:pt idx="13">
                  <c:v>1.6949152542372881E-2</c:v>
                </c:pt>
                <c:pt idx="14">
                  <c:v>0.30266343825665859</c:v>
                </c:pt>
                <c:pt idx="15">
                  <c:v>0.17191283292978207</c:v>
                </c:pt>
                <c:pt idx="16">
                  <c:v>7.5060532687651338E-2</c:v>
                </c:pt>
                <c:pt idx="17">
                  <c:v>5.569007263922518E-2</c:v>
                </c:pt>
                <c:pt idx="18">
                  <c:v>4.1162227602905568E-2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9B-4E92-A5D2-67CF3F2E8F8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9B-4E92-A5D2-67CF3F2E8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9.38'!$Y$44:$Y$60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16</c:v>
                </c:pt>
                <c:pt idx="3">
                  <c:v>29</c:v>
                </c:pt>
                <c:pt idx="4">
                  <c:v>38</c:v>
                </c:pt>
                <c:pt idx="5">
                  <c:v>24</c:v>
                </c:pt>
                <c:pt idx="6">
                  <c:v>18</c:v>
                </c:pt>
                <c:pt idx="7">
                  <c:v>32</c:v>
                </c:pt>
                <c:pt idx="8">
                  <c:v>23</c:v>
                </c:pt>
                <c:pt idx="9">
                  <c:v>13</c:v>
                </c:pt>
                <c:pt idx="10">
                  <c:v>25</c:v>
                </c:pt>
                <c:pt idx="11">
                  <c:v>15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3-4DBE-8D22-B6C013F60A73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9.38'!$Y$63:$Y$79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24</c:v>
                </c:pt>
                <c:pt idx="3">
                  <c:v>32</c:v>
                </c:pt>
                <c:pt idx="4">
                  <c:v>38</c:v>
                </c:pt>
                <c:pt idx="5">
                  <c:v>20</c:v>
                </c:pt>
                <c:pt idx="6">
                  <c:v>22</c:v>
                </c:pt>
                <c:pt idx="7">
                  <c:v>11</c:v>
                </c:pt>
                <c:pt idx="8">
                  <c:v>24</c:v>
                </c:pt>
                <c:pt idx="9">
                  <c:v>19</c:v>
                </c:pt>
                <c:pt idx="10">
                  <c:v>18</c:v>
                </c:pt>
                <c:pt idx="11">
                  <c:v>8</c:v>
                </c:pt>
                <c:pt idx="12">
                  <c:v>2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3-4DBE-8D22-B6C013F60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9.38'!$Y$83:$Y$90</c:f>
              <c:numCache>
                <c:formatCode>#,##0</c:formatCode>
                <c:ptCount val="8"/>
                <c:pt idx="0">
                  <c:v>11</c:v>
                </c:pt>
                <c:pt idx="1">
                  <c:v>28</c:v>
                </c:pt>
                <c:pt idx="2">
                  <c:v>26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12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DB-483D-83B3-8476AFC5AF7D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9.38'!$Y$93:$Y$100</c:f>
              <c:numCache>
                <c:formatCode>#,##0</c:formatCode>
                <c:ptCount val="8"/>
                <c:pt idx="0">
                  <c:v>0</c:v>
                </c:pt>
                <c:pt idx="1">
                  <c:v>17</c:v>
                </c:pt>
                <c:pt idx="2">
                  <c:v>0</c:v>
                </c:pt>
                <c:pt idx="3">
                  <c:v>45</c:v>
                </c:pt>
                <c:pt idx="4">
                  <c:v>22</c:v>
                </c:pt>
                <c:pt idx="5">
                  <c:v>6</c:v>
                </c:pt>
                <c:pt idx="6">
                  <c:v>3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DB-483D-83B3-8476AFC5AF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9.38'!$U$8:$Y$8</c:f>
              <c:numCache>
                <c:formatCode>#,##0</c:formatCode>
                <c:ptCount val="5"/>
                <c:pt idx="1">
                  <c:v>15397.07</c:v>
                </c:pt>
                <c:pt idx="2">
                  <c:v>14933.5</c:v>
                </c:pt>
                <c:pt idx="3">
                  <c:v>17755.22</c:v>
                </c:pt>
                <c:pt idx="4">
                  <c:v>15174.46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F-4237-91A1-85A732BED0F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9F-4237-91A1-85A732BED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9.38'!$V$4:$Z$4</c:f>
              <c:numCache>
                <c:formatCode>#,##0</c:formatCode>
                <c:ptCount val="5"/>
                <c:pt idx="0">
                  <c:v>424</c:v>
                </c:pt>
                <c:pt idx="1">
                  <c:v>327</c:v>
                </c:pt>
                <c:pt idx="2">
                  <c:v>449</c:v>
                </c:pt>
                <c:pt idx="3">
                  <c:v>486</c:v>
                </c:pt>
                <c:pt idx="4">
                  <c:v>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95-48AB-94CB-8AE315F5E615}"/>
            </c:ext>
          </c:extLst>
        </c:ser>
        <c:ser>
          <c:idx val="1"/>
          <c:order val="1"/>
          <c:tx>
            <c:strRef>
              <c:f>'Table 9.38'!$S$7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9.38'!$V$7:$Z$7</c:f>
              <c:numCache>
                <c:formatCode>#,##0</c:formatCode>
                <c:ptCount val="5"/>
                <c:pt idx="0">
                  <c:v>287</c:v>
                </c:pt>
                <c:pt idx="1">
                  <c:v>238</c:v>
                </c:pt>
                <c:pt idx="2">
                  <c:v>307</c:v>
                </c:pt>
                <c:pt idx="3">
                  <c:v>313</c:v>
                </c:pt>
                <c:pt idx="4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95-48AB-94CB-8AE315F5E615}"/>
            </c:ext>
          </c:extLst>
        </c:ser>
        <c:ser>
          <c:idx val="2"/>
          <c:order val="2"/>
          <c:tx>
            <c:strRef>
              <c:f>'Table 9.38'!$S$11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9.38'!$V$11:$Z$11</c:f>
              <c:numCache>
                <c:formatCode>#,##0</c:formatCode>
                <c:ptCount val="5"/>
                <c:pt idx="0">
                  <c:v>414</c:v>
                </c:pt>
                <c:pt idx="1">
                  <c:v>321</c:v>
                </c:pt>
                <c:pt idx="2">
                  <c:v>435</c:v>
                </c:pt>
                <c:pt idx="3">
                  <c:v>470</c:v>
                </c:pt>
                <c:pt idx="4">
                  <c:v>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95-48AB-94CB-8AE315F5E615}"/>
            </c:ext>
          </c:extLst>
        </c:ser>
        <c:ser>
          <c:idx val="3"/>
          <c:order val="3"/>
          <c:tx>
            <c:strRef>
              <c:f>'Table 9.38'!$S$12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9.38'!$V$12:$Z$12</c:f>
              <c:numCache>
                <c:formatCode>#,##0</c:formatCode>
                <c:ptCount val="5"/>
                <c:pt idx="0">
                  <c:v>9</c:v>
                </c:pt>
                <c:pt idx="1">
                  <c:v>6</c:v>
                </c:pt>
                <c:pt idx="2">
                  <c:v>14</c:v>
                </c:pt>
                <c:pt idx="3">
                  <c:v>12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95-48AB-94CB-8AE315F5E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9.38'!$AB$15:$AB$33</c:f>
              <c:numCache>
                <c:formatCode>0.0%</c:formatCode>
                <c:ptCount val="19"/>
                <c:pt idx="0">
                  <c:v>3.1476997578692496E-2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4.6004842615012108E-2</c:v>
                </c:pt>
                <c:pt idx="5">
                  <c:v>3.3898305084745763E-2</c:v>
                </c:pt>
                <c:pt idx="6">
                  <c:v>7.2639225181598058E-2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9.4430992736077482E-2</c:v>
                </c:pt>
                <c:pt idx="12">
                  <c:v>2.9055690072639227E-2</c:v>
                </c:pt>
                <c:pt idx="13">
                  <c:v>1.6949152542372881E-2</c:v>
                </c:pt>
                <c:pt idx="14">
                  <c:v>0.30266343825665859</c:v>
                </c:pt>
                <c:pt idx="15">
                  <c:v>0.17191283292978207</c:v>
                </c:pt>
                <c:pt idx="16">
                  <c:v>7.5060532687651338E-2</c:v>
                </c:pt>
                <c:pt idx="17">
                  <c:v>5.569007263922518E-2</c:v>
                </c:pt>
                <c:pt idx="18">
                  <c:v>4.1162227602905568E-2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46-4094-9F76-8F5DD96134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46-4094-9F76-8F5DD9613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19</c:v>
                </c:pt>
                <c:pt idx="4">
                  <c:v>34</c:v>
                </c:pt>
                <c:pt idx="5">
                  <c:v>25</c:v>
                </c:pt>
                <c:pt idx="6">
                  <c:v>15</c:v>
                </c:pt>
                <c:pt idx="7">
                  <c:v>35</c:v>
                </c:pt>
                <c:pt idx="8">
                  <c:v>23</c:v>
                </c:pt>
                <c:pt idx="9">
                  <c:v>18</c:v>
                </c:pt>
                <c:pt idx="10">
                  <c:v>14</c:v>
                </c:pt>
                <c:pt idx="11">
                  <c:v>5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3-4FB1-92B4-755EBAFC5847}"/>
            </c:ext>
          </c:extLst>
        </c:ser>
        <c:ser>
          <c:idx val="1"/>
          <c:order val="1"/>
          <c:tx>
            <c:strRef>
              <c:f>'Table 9.38'!$S$62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9.38'!$Z$63:$Z$79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18</c:v>
                </c:pt>
                <c:pt idx="3">
                  <c:v>21</c:v>
                </c:pt>
                <c:pt idx="4">
                  <c:v>29</c:v>
                </c:pt>
                <c:pt idx="5">
                  <c:v>20</c:v>
                </c:pt>
                <c:pt idx="6">
                  <c:v>21</c:v>
                </c:pt>
                <c:pt idx="7">
                  <c:v>16</c:v>
                </c:pt>
                <c:pt idx="8">
                  <c:v>25</c:v>
                </c:pt>
                <c:pt idx="9">
                  <c:v>19</c:v>
                </c:pt>
                <c:pt idx="10">
                  <c:v>26</c:v>
                </c:pt>
                <c:pt idx="11">
                  <c:v>6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3-4FB1-92B4-755EBAFC5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9.38'!$Z$83:$Z$90</c:f>
              <c:numCache>
                <c:formatCode>#,##0</c:formatCode>
                <c:ptCount val="8"/>
                <c:pt idx="0">
                  <c:v>11</c:v>
                </c:pt>
                <c:pt idx="1">
                  <c:v>28</c:v>
                </c:pt>
                <c:pt idx="2">
                  <c:v>24</c:v>
                </c:pt>
                <c:pt idx="3">
                  <c:v>8</c:v>
                </c:pt>
                <c:pt idx="4">
                  <c:v>4</c:v>
                </c:pt>
                <c:pt idx="5">
                  <c:v>0</c:v>
                </c:pt>
                <c:pt idx="6">
                  <c:v>10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BD-475A-817B-C460862CCDF9}"/>
            </c:ext>
          </c:extLst>
        </c:ser>
        <c:ser>
          <c:idx val="1"/>
          <c:order val="1"/>
          <c:tx>
            <c:strRef>
              <c:f>'Table 9.38'!$S$92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9.38'!$Z$93:$Z$100</c:f>
              <c:numCache>
                <c:formatCode>#,##0</c:formatCode>
                <c:ptCount val="8"/>
                <c:pt idx="0">
                  <c:v>4</c:v>
                </c:pt>
                <c:pt idx="1">
                  <c:v>18</c:v>
                </c:pt>
                <c:pt idx="2">
                  <c:v>0</c:v>
                </c:pt>
                <c:pt idx="3">
                  <c:v>31</c:v>
                </c:pt>
                <c:pt idx="4">
                  <c:v>26</c:v>
                </c:pt>
                <c:pt idx="5">
                  <c:v>4</c:v>
                </c:pt>
                <c:pt idx="6">
                  <c:v>8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BD-475A-817B-C460862CC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9.4'!$Z$44:$Z$60</c:f>
              <c:numCache>
                <c:formatCode>#,##0</c:formatCode>
                <c:ptCount val="17"/>
                <c:pt idx="0">
                  <c:v>5</c:v>
                </c:pt>
                <c:pt idx="1">
                  <c:v>24</c:v>
                </c:pt>
                <c:pt idx="2">
                  <c:v>65</c:v>
                </c:pt>
                <c:pt idx="3">
                  <c:v>115</c:v>
                </c:pt>
                <c:pt idx="4">
                  <c:v>138</c:v>
                </c:pt>
                <c:pt idx="5">
                  <c:v>94</c:v>
                </c:pt>
                <c:pt idx="6">
                  <c:v>116</c:v>
                </c:pt>
                <c:pt idx="7">
                  <c:v>91</c:v>
                </c:pt>
                <c:pt idx="8">
                  <c:v>94</c:v>
                </c:pt>
                <c:pt idx="9">
                  <c:v>125</c:v>
                </c:pt>
                <c:pt idx="10">
                  <c:v>106</c:v>
                </c:pt>
                <c:pt idx="11">
                  <c:v>83</c:v>
                </c:pt>
                <c:pt idx="12">
                  <c:v>40</c:v>
                </c:pt>
                <c:pt idx="13">
                  <c:v>29</c:v>
                </c:pt>
                <c:pt idx="14">
                  <c:v>12</c:v>
                </c:pt>
                <c:pt idx="15">
                  <c:v>13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2E-4886-BC4A-5F2E876F77CC}"/>
            </c:ext>
          </c:extLst>
        </c:ser>
        <c:ser>
          <c:idx val="1"/>
          <c:order val="1"/>
          <c:tx>
            <c:strRef>
              <c:f>'Table 9.4'!$S$62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9.4'!$Z$63:$Z$79</c:f>
              <c:numCache>
                <c:formatCode>#,##0</c:formatCode>
                <c:ptCount val="17"/>
                <c:pt idx="0">
                  <c:v>10</c:v>
                </c:pt>
                <c:pt idx="1">
                  <c:v>43</c:v>
                </c:pt>
                <c:pt idx="2">
                  <c:v>68</c:v>
                </c:pt>
                <c:pt idx="3">
                  <c:v>88</c:v>
                </c:pt>
                <c:pt idx="4">
                  <c:v>112</c:v>
                </c:pt>
                <c:pt idx="5">
                  <c:v>117</c:v>
                </c:pt>
                <c:pt idx="6">
                  <c:v>100</c:v>
                </c:pt>
                <c:pt idx="7">
                  <c:v>106</c:v>
                </c:pt>
                <c:pt idx="8">
                  <c:v>87</c:v>
                </c:pt>
                <c:pt idx="9">
                  <c:v>123</c:v>
                </c:pt>
                <c:pt idx="10">
                  <c:v>106</c:v>
                </c:pt>
                <c:pt idx="11">
                  <c:v>76</c:v>
                </c:pt>
                <c:pt idx="12">
                  <c:v>39</c:v>
                </c:pt>
                <c:pt idx="13">
                  <c:v>21</c:v>
                </c:pt>
                <c:pt idx="14">
                  <c:v>13</c:v>
                </c:pt>
                <c:pt idx="15">
                  <c:v>3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2E-4886-BC4A-5F2E876F7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9.38'!$S$1</c:f>
              <c:strCache>
                <c:ptCount val="1"/>
                <c:pt idx="0">
                  <c:v>Lockhart River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9.38'!$V$8:$Z$8</c:f>
              <c:numCache>
                <c:formatCode>#,##0</c:formatCode>
                <c:ptCount val="5"/>
                <c:pt idx="0">
                  <c:v>15397.07</c:v>
                </c:pt>
                <c:pt idx="1">
                  <c:v>14933.5</c:v>
                </c:pt>
                <c:pt idx="2">
                  <c:v>17755.22</c:v>
                </c:pt>
                <c:pt idx="3">
                  <c:v>15174.46</c:v>
                </c:pt>
                <c:pt idx="4">
                  <c:v>12293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1-432D-809B-7517E5432F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1-432D-809B-7517E543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9.39'!$U$4:$Y$4</c:f>
              <c:numCache>
                <c:formatCode>#,##0</c:formatCode>
                <c:ptCount val="5"/>
                <c:pt idx="1">
                  <c:v>29965</c:v>
                </c:pt>
                <c:pt idx="2">
                  <c:v>30055</c:v>
                </c:pt>
                <c:pt idx="3">
                  <c:v>31923</c:v>
                </c:pt>
                <c:pt idx="4">
                  <c:v>33770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D1-4172-8DAE-A62288CD93FE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9.39'!$U$7:$Y$7</c:f>
              <c:numCache>
                <c:formatCode>#,##0</c:formatCode>
                <c:ptCount val="5"/>
                <c:pt idx="1">
                  <c:v>20296</c:v>
                </c:pt>
                <c:pt idx="2">
                  <c:v>20500</c:v>
                </c:pt>
                <c:pt idx="3">
                  <c:v>21541</c:v>
                </c:pt>
                <c:pt idx="4">
                  <c:v>22807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D1-4172-8DAE-A62288CD93FE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9.39'!$U$11:$Y$11</c:f>
              <c:numCache>
                <c:formatCode>#,##0</c:formatCode>
                <c:ptCount val="5"/>
                <c:pt idx="1">
                  <c:v>26534</c:v>
                </c:pt>
                <c:pt idx="2">
                  <c:v>26613</c:v>
                </c:pt>
                <c:pt idx="3">
                  <c:v>28475</c:v>
                </c:pt>
                <c:pt idx="4">
                  <c:v>30192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1-4172-8DAE-A62288CD93FE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9.39'!$U$12:$Y$12</c:f>
              <c:numCache>
                <c:formatCode>#,##0</c:formatCode>
                <c:ptCount val="5"/>
                <c:pt idx="1">
                  <c:v>3433</c:v>
                </c:pt>
                <c:pt idx="2">
                  <c:v>3444</c:v>
                </c:pt>
                <c:pt idx="3">
                  <c:v>3448</c:v>
                </c:pt>
                <c:pt idx="4">
                  <c:v>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D1-4172-8DAE-A62288CD93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9.4390354352994449E-2</c:v>
                </c:pt>
                <c:pt idx="1">
                  <c:v>9.2833691837427828E-3</c:v>
                </c:pt>
                <c:pt idx="2">
                  <c:v>6.8719574323559379E-2</c:v>
                </c:pt>
                <c:pt idx="3">
                  <c:v>6.1983471074380167E-3</c:v>
                </c:pt>
                <c:pt idx="4">
                  <c:v>6.2492924261292881E-2</c:v>
                </c:pt>
                <c:pt idx="5">
                  <c:v>3.8378806747424429E-2</c:v>
                </c:pt>
                <c:pt idx="6">
                  <c:v>6.6030793614853395E-2</c:v>
                </c:pt>
                <c:pt idx="7">
                  <c:v>5.2247254613381637E-2</c:v>
                </c:pt>
                <c:pt idx="8">
                  <c:v>5.3464281671006454E-2</c:v>
                </c:pt>
                <c:pt idx="9">
                  <c:v>2.7170836635344729E-3</c:v>
                </c:pt>
                <c:pt idx="10">
                  <c:v>2.2953696365900601E-2</c:v>
                </c:pt>
                <c:pt idx="11">
                  <c:v>2.0830974753764293E-2</c:v>
                </c:pt>
                <c:pt idx="12">
                  <c:v>3.6680629457715386E-2</c:v>
                </c:pt>
                <c:pt idx="13">
                  <c:v>0.16449677346314956</c:v>
                </c:pt>
                <c:pt idx="14">
                  <c:v>4.7152722744254499E-2</c:v>
                </c:pt>
                <c:pt idx="15">
                  <c:v>6.2294803577493493E-2</c:v>
                </c:pt>
                <c:pt idx="16">
                  <c:v>8.734291860070191E-2</c:v>
                </c:pt>
                <c:pt idx="17">
                  <c:v>9.481489867542171E-3</c:v>
                </c:pt>
                <c:pt idx="18">
                  <c:v>3.1671006453073698E-2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E3-4603-B3C2-9C6358B319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E3-4603-B3C2-9C6358B31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9.39'!$Y$44:$Y$60</c:f>
              <c:numCache>
                <c:formatCode>#,##0</c:formatCode>
                <c:ptCount val="17"/>
                <c:pt idx="0">
                  <c:v>25</c:v>
                </c:pt>
                <c:pt idx="1">
                  <c:v>452</c:v>
                </c:pt>
                <c:pt idx="2">
                  <c:v>1204</c:v>
                </c:pt>
                <c:pt idx="3">
                  <c:v>2050</c:v>
                </c:pt>
                <c:pt idx="4">
                  <c:v>2986</c:v>
                </c:pt>
                <c:pt idx="5">
                  <c:v>1742</c:v>
                </c:pt>
                <c:pt idx="6">
                  <c:v>1594</c:v>
                </c:pt>
                <c:pt idx="7">
                  <c:v>1486</c:v>
                </c:pt>
                <c:pt idx="8">
                  <c:v>1563</c:v>
                </c:pt>
                <c:pt idx="9">
                  <c:v>1497</c:v>
                </c:pt>
                <c:pt idx="10">
                  <c:v>1431</c:v>
                </c:pt>
                <c:pt idx="11">
                  <c:v>1048</c:v>
                </c:pt>
                <c:pt idx="12">
                  <c:v>560</c:v>
                </c:pt>
                <c:pt idx="13">
                  <c:v>271</c:v>
                </c:pt>
                <c:pt idx="14">
                  <c:v>113</c:v>
                </c:pt>
                <c:pt idx="15">
                  <c:v>57</c:v>
                </c:pt>
                <c:pt idx="1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C3-4287-B2FD-0A54112FE388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9.39'!$Y$63:$Y$79</c:f>
              <c:numCache>
                <c:formatCode>#,##0</c:formatCode>
                <c:ptCount val="17"/>
                <c:pt idx="0">
                  <c:v>32</c:v>
                </c:pt>
                <c:pt idx="1">
                  <c:v>462</c:v>
                </c:pt>
                <c:pt idx="2">
                  <c:v>1078</c:v>
                </c:pt>
                <c:pt idx="3">
                  <c:v>1894</c:v>
                </c:pt>
                <c:pt idx="4">
                  <c:v>2709</c:v>
                </c:pt>
                <c:pt idx="5">
                  <c:v>1403</c:v>
                </c:pt>
                <c:pt idx="6">
                  <c:v>1254</c:v>
                </c:pt>
                <c:pt idx="7">
                  <c:v>1238</c:v>
                </c:pt>
                <c:pt idx="8">
                  <c:v>1441</c:v>
                </c:pt>
                <c:pt idx="9">
                  <c:v>1461</c:v>
                </c:pt>
                <c:pt idx="10">
                  <c:v>1262</c:v>
                </c:pt>
                <c:pt idx="11">
                  <c:v>775</c:v>
                </c:pt>
                <c:pt idx="12">
                  <c:v>361</c:v>
                </c:pt>
                <c:pt idx="13">
                  <c:v>165</c:v>
                </c:pt>
                <c:pt idx="14">
                  <c:v>82</c:v>
                </c:pt>
                <c:pt idx="15">
                  <c:v>27</c:v>
                </c:pt>
                <c:pt idx="1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C3-4287-B2FD-0A54112FE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9.39'!$Y$83:$Y$90</c:f>
              <c:numCache>
                <c:formatCode>#,##0</c:formatCode>
                <c:ptCount val="8"/>
                <c:pt idx="0">
                  <c:v>1045</c:v>
                </c:pt>
                <c:pt idx="1">
                  <c:v>678</c:v>
                </c:pt>
                <c:pt idx="2">
                  <c:v>1996</c:v>
                </c:pt>
                <c:pt idx="3">
                  <c:v>478</c:v>
                </c:pt>
                <c:pt idx="4">
                  <c:v>320</c:v>
                </c:pt>
                <c:pt idx="5">
                  <c:v>425</c:v>
                </c:pt>
                <c:pt idx="6">
                  <c:v>1737</c:v>
                </c:pt>
                <c:pt idx="7">
                  <c:v>2590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D1-44E5-88E5-70CCC58EE56E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9.39'!$Y$93:$Y$100</c:f>
              <c:numCache>
                <c:formatCode>#,##0</c:formatCode>
                <c:ptCount val="8"/>
                <c:pt idx="0">
                  <c:v>714</c:v>
                </c:pt>
                <c:pt idx="1">
                  <c:v>1329</c:v>
                </c:pt>
                <c:pt idx="2">
                  <c:v>402</c:v>
                </c:pt>
                <c:pt idx="3">
                  <c:v>1508</c:v>
                </c:pt>
                <c:pt idx="4">
                  <c:v>1660</c:v>
                </c:pt>
                <c:pt idx="5">
                  <c:v>926</c:v>
                </c:pt>
                <c:pt idx="6">
                  <c:v>158</c:v>
                </c:pt>
                <c:pt idx="7">
                  <c:v>1857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D1-44E5-88E5-70CCC58EE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9.39'!$U$8:$Y$8</c:f>
              <c:numCache>
                <c:formatCode>#,##0</c:formatCode>
                <c:ptCount val="5"/>
                <c:pt idx="1">
                  <c:v>35663</c:v>
                </c:pt>
                <c:pt idx="2">
                  <c:v>37608.53</c:v>
                </c:pt>
                <c:pt idx="3">
                  <c:v>38581</c:v>
                </c:pt>
                <c:pt idx="4">
                  <c:v>40056.379999999997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7-4B63-8982-1B15AFE6B6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47-4B63-8982-1B15AFE6B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9.39'!$V$4:$Z$4</c:f>
              <c:numCache>
                <c:formatCode>#,##0</c:formatCode>
                <c:ptCount val="5"/>
                <c:pt idx="0">
                  <c:v>29965</c:v>
                </c:pt>
                <c:pt idx="1">
                  <c:v>30055</c:v>
                </c:pt>
                <c:pt idx="2">
                  <c:v>31923</c:v>
                </c:pt>
                <c:pt idx="3">
                  <c:v>33770</c:v>
                </c:pt>
                <c:pt idx="4">
                  <c:v>35335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D2-48EB-BEE3-6F3517CA7366}"/>
            </c:ext>
          </c:extLst>
        </c:ser>
        <c:ser>
          <c:idx val="1"/>
          <c:order val="1"/>
          <c:tx>
            <c:strRef>
              <c:f>'Table 9.39'!$S$7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9.39'!$V$7:$Z$7</c:f>
              <c:numCache>
                <c:formatCode>#,##0</c:formatCode>
                <c:ptCount val="5"/>
                <c:pt idx="0">
                  <c:v>20296</c:v>
                </c:pt>
                <c:pt idx="1">
                  <c:v>20500</c:v>
                </c:pt>
                <c:pt idx="2">
                  <c:v>21541</c:v>
                </c:pt>
                <c:pt idx="3">
                  <c:v>22807</c:v>
                </c:pt>
                <c:pt idx="4">
                  <c:v>23227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D2-48EB-BEE3-6F3517CA7366}"/>
            </c:ext>
          </c:extLst>
        </c:ser>
        <c:ser>
          <c:idx val="2"/>
          <c:order val="2"/>
          <c:tx>
            <c:strRef>
              <c:f>'Table 9.39'!$S$11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9.39'!$V$11:$Z$11</c:f>
              <c:numCache>
                <c:formatCode>#,##0</c:formatCode>
                <c:ptCount val="5"/>
                <c:pt idx="0">
                  <c:v>26534</c:v>
                </c:pt>
                <c:pt idx="1">
                  <c:v>26613</c:v>
                </c:pt>
                <c:pt idx="2">
                  <c:v>28475</c:v>
                </c:pt>
                <c:pt idx="3">
                  <c:v>30192</c:v>
                </c:pt>
                <c:pt idx="4">
                  <c:v>31765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D2-48EB-BEE3-6F3517CA7366}"/>
            </c:ext>
          </c:extLst>
        </c:ser>
        <c:ser>
          <c:idx val="3"/>
          <c:order val="3"/>
          <c:tx>
            <c:strRef>
              <c:f>'Table 9.39'!$S$12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9.39'!$V$12:$Z$12</c:f>
              <c:numCache>
                <c:formatCode>#,##0</c:formatCode>
                <c:ptCount val="5"/>
                <c:pt idx="0">
                  <c:v>3433</c:v>
                </c:pt>
                <c:pt idx="1">
                  <c:v>3444</c:v>
                </c:pt>
                <c:pt idx="2">
                  <c:v>3448</c:v>
                </c:pt>
                <c:pt idx="3">
                  <c:v>3577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6D2-48EB-BEE3-6F3517CA73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9.39'!$AB$15:$AB$33</c:f>
              <c:numCache>
                <c:formatCode>0.0%</c:formatCode>
                <c:ptCount val="19"/>
                <c:pt idx="0">
                  <c:v>9.4390354352994449E-2</c:v>
                </c:pt>
                <c:pt idx="1">
                  <c:v>9.2833691837427828E-3</c:v>
                </c:pt>
                <c:pt idx="2">
                  <c:v>6.8719574323559379E-2</c:v>
                </c:pt>
                <c:pt idx="3">
                  <c:v>6.1983471074380167E-3</c:v>
                </c:pt>
                <c:pt idx="4">
                  <c:v>6.2492924261292881E-2</c:v>
                </c:pt>
                <c:pt idx="5">
                  <c:v>3.8378806747424429E-2</c:v>
                </c:pt>
                <c:pt idx="6">
                  <c:v>6.6030793614853395E-2</c:v>
                </c:pt>
                <c:pt idx="7">
                  <c:v>5.2247254613381637E-2</c:v>
                </c:pt>
                <c:pt idx="8">
                  <c:v>5.3464281671006454E-2</c:v>
                </c:pt>
                <c:pt idx="9">
                  <c:v>2.7170836635344729E-3</c:v>
                </c:pt>
                <c:pt idx="10">
                  <c:v>2.2953696365900601E-2</c:v>
                </c:pt>
                <c:pt idx="11">
                  <c:v>2.0830974753764293E-2</c:v>
                </c:pt>
                <c:pt idx="12">
                  <c:v>3.6680629457715386E-2</c:v>
                </c:pt>
                <c:pt idx="13">
                  <c:v>0.16449677346314956</c:v>
                </c:pt>
                <c:pt idx="14">
                  <c:v>4.7152722744254499E-2</c:v>
                </c:pt>
                <c:pt idx="15">
                  <c:v>6.2294803577493493E-2</c:v>
                </c:pt>
                <c:pt idx="16">
                  <c:v>8.734291860070191E-2</c:v>
                </c:pt>
                <c:pt idx="17">
                  <c:v>9.481489867542171E-3</c:v>
                </c:pt>
                <c:pt idx="18">
                  <c:v>3.1671006453073698E-2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F8-4D27-BB7E-313EC6B822E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F8-4D27-BB7E-313EC6B822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9.39'!$Z$44:$Z$60</c:f>
              <c:numCache>
                <c:formatCode>#,##0</c:formatCode>
                <c:ptCount val="17"/>
                <c:pt idx="0">
                  <c:v>20</c:v>
                </c:pt>
                <c:pt idx="1">
                  <c:v>433</c:v>
                </c:pt>
                <c:pt idx="2">
                  <c:v>1176</c:v>
                </c:pt>
                <c:pt idx="3">
                  <c:v>2180</c:v>
                </c:pt>
                <c:pt idx="4">
                  <c:v>3046</c:v>
                </c:pt>
                <c:pt idx="5">
                  <c:v>1917</c:v>
                </c:pt>
                <c:pt idx="6">
                  <c:v>1627</c:v>
                </c:pt>
                <c:pt idx="7">
                  <c:v>1481</c:v>
                </c:pt>
                <c:pt idx="8">
                  <c:v>1611</c:v>
                </c:pt>
                <c:pt idx="9">
                  <c:v>1539</c:v>
                </c:pt>
                <c:pt idx="10">
                  <c:v>1482</c:v>
                </c:pt>
                <c:pt idx="11">
                  <c:v>1102</c:v>
                </c:pt>
                <c:pt idx="12">
                  <c:v>560</c:v>
                </c:pt>
                <c:pt idx="13">
                  <c:v>272</c:v>
                </c:pt>
                <c:pt idx="14">
                  <c:v>118</c:v>
                </c:pt>
                <c:pt idx="15">
                  <c:v>50</c:v>
                </c:pt>
                <c:pt idx="16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EE-4393-B812-9A2BEE36D9EC}"/>
            </c:ext>
          </c:extLst>
        </c:ser>
        <c:ser>
          <c:idx val="1"/>
          <c:order val="1"/>
          <c:tx>
            <c:strRef>
              <c:f>'Table 9.39'!$S$62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9.39'!$S$63:$S$79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9.39'!$Z$63:$Z$79</c:f>
              <c:numCache>
                <c:formatCode>#,##0</c:formatCode>
                <c:ptCount val="17"/>
                <c:pt idx="0">
                  <c:v>29</c:v>
                </c:pt>
                <c:pt idx="1">
                  <c:v>536</c:v>
                </c:pt>
                <c:pt idx="2">
                  <c:v>1175</c:v>
                </c:pt>
                <c:pt idx="3">
                  <c:v>1978</c:v>
                </c:pt>
                <c:pt idx="4">
                  <c:v>2888</c:v>
                </c:pt>
                <c:pt idx="5">
                  <c:v>1663</c:v>
                </c:pt>
                <c:pt idx="6">
                  <c:v>1394</c:v>
                </c:pt>
                <c:pt idx="7">
                  <c:v>1281</c:v>
                </c:pt>
                <c:pt idx="8">
                  <c:v>1440</c:v>
                </c:pt>
                <c:pt idx="9">
                  <c:v>1493</c:v>
                </c:pt>
                <c:pt idx="10">
                  <c:v>1324</c:v>
                </c:pt>
                <c:pt idx="11">
                  <c:v>853</c:v>
                </c:pt>
                <c:pt idx="12">
                  <c:v>374</c:v>
                </c:pt>
                <c:pt idx="13">
                  <c:v>157</c:v>
                </c:pt>
                <c:pt idx="14">
                  <c:v>80</c:v>
                </c:pt>
                <c:pt idx="15">
                  <c:v>31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1EE-4393-B812-9A2BEE36D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9.39'!$S$82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9.39'!$Z$83:$Z$90</c:f>
              <c:numCache>
                <c:formatCode>#,##0</c:formatCode>
                <c:ptCount val="8"/>
                <c:pt idx="0">
                  <c:v>1012</c:v>
                </c:pt>
                <c:pt idx="1">
                  <c:v>701</c:v>
                </c:pt>
                <c:pt idx="2">
                  <c:v>1980</c:v>
                </c:pt>
                <c:pt idx="3">
                  <c:v>509</c:v>
                </c:pt>
                <c:pt idx="4">
                  <c:v>351</c:v>
                </c:pt>
                <c:pt idx="5">
                  <c:v>455</c:v>
                </c:pt>
                <c:pt idx="6">
                  <c:v>1816</c:v>
                </c:pt>
                <c:pt idx="7">
                  <c:v>2714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04-466F-A952-C840471D55C4}"/>
            </c:ext>
          </c:extLst>
        </c:ser>
        <c:ser>
          <c:idx val="1"/>
          <c:order val="1"/>
          <c:tx>
            <c:strRef>
              <c:f>'Table 9.39'!$S$92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9.39'!$S$83:$S$90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9.39'!$Z$93:$Z$100</c:f>
              <c:numCache>
                <c:formatCode>#,##0</c:formatCode>
                <c:ptCount val="8"/>
                <c:pt idx="0">
                  <c:v>682</c:v>
                </c:pt>
                <c:pt idx="1">
                  <c:v>1385</c:v>
                </c:pt>
                <c:pt idx="2">
                  <c:v>437</c:v>
                </c:pt>
                <c:pt idx="3">
                  <c:v>1622</c:v>
                </c:pt>
                <c:pt idx="4">
                  <c:v>1699</c:v>
                </c:pt>
                <c:pt idx="5">
                  <c:v>920</c:v>
                </c:pt>
                <c:pt idx="6">
                  <c:v>154</c:v>
                </c:pt>
                <c:pt idx="7">
                  <c:v>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04-466F-A952-C840471D5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9.4'!$Z$83:$Z$90</c:f>
              <c:numCache>
                <c:formatCode>#,##0</c:formatCode>
                <c:ptCount val="8"/>
                <c:pt idx="0">
                  <c:v>48</c:v>
                </c:pt>
                <c:pt idx="1">
                  <c:v>60</c:v>
                </c:pt>
                <c:pt idx="2">
                  <c:v>142</c:v>
                </c:pt>
                <c:pt idx="3">
                  <c:v>28</c:v>
                </c:pt>
                <c:pt idx="4">
                  <c:v>23</c:v>
                </c:pt>
                <c:pt idx="5">
                  <c:v>6</c:v>
                </c:pt>
                <c:pt idx="6">
                  <c:v>80</c:v>
                </c:pt>
                <c:pt idx="7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46C-9536-A4EB9EE5C7F3}"/>
            </c:ext>
          </c:extLst>
        </c:ser>
        <c:ser>
          <c:idx val="1"/>
          <c:order val="1"/>
          <c:tx>
            <c:strRef>
              <c:f>'Table 9.4'!$S$92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9.4'!$Z$93:$Z$100</c:f>
              <c:numCache>
                <c:formatCode>#,##0</c:formatCode>
                <c:ptCount val="8"/>
                <c:pt idx="0">
                  <c:v>53</c:v>
                </c:pt>
                <c:pt idx="1">
                  <c:v>110</c:v>
                </c:pt>
                <c:pt idx="2">
                  <c:v>28</c:v>
                </c:pt>
                <c:pt idx="3">
                  <c:v>98</c:v>
                </c:pt>
                <c:pt idx="4">
                  <c:v>107</c:v>
                </c:pt>
                <c:pt idx="5">
                  <c:v>61</c:v>
                </c:pt>
                <c:pt idx="6">
                  <c:v>8</c:v>
                </c:pt>
                <c:pt idx="7">
                  <c:v>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BE-446C-9536-A4EB9EE5C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9.39'!$S$1</c:f>
              <c:strCache>
                <c:ptCount val="1"/>
                <c:pt idx="0">
                  <c:v>Lockyer Valley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9.39'!$V$8:$Z$8</c:f>
              <c:numCache>
                <c:formatCode>#,##0</c:formatCode>
                <c:ptCount val="5"/>
                <c:pt idx="0">
                  <c:v>35663</c:v>
                </c:pt>
                <c:pt idx="1">
                  <c:v>37608.53</c:v>
                </c:pt>
                <c:pt idx="2">
                  <c:v>38581</c:v>
                </c:pt>
                <c:pt idx="3">
                  <c:v>40056.379999999997</c:v>
                </c:pt>
                <c:pt idx="4">
                  <c:v>39393.449999999997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3D-4E81-BE4C-13571110FCD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9.39'!$V$2:$Z$2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3D-4E81-BE4C-13571110FC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9.40'!$U$4:$Y$4</c:f>
              <c:numCache>
                <c:formatCode>#,##0</c:formatCode>
                <c:ptCount val="5"/>
                <c:pt idx="1">
                  <c:v>223377</c:v>
                </c:pt>
                <c:pt idx="2">
                  <c:v>223558</c:v>
                </c:pt>
                <c:pt idx="3">
                  <c:v>232400</c:v>
                </c:pt>
                <c:pt idx="4">
                  <c:v>239877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50-4F15-8951-FA49343B9A2A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9.40'!$U$7:$Y$7</c:f>
              <c:numCache>
                <c:formatCode>#,##0</c:formatCode>
                <c:ptCount val="5"/>
                <c:pt idx="1">
                  <c:v>159622</c:v>
                </c:pt>
                <c:pt idx="2">
                  <c:v>162077</c:v>
                </c:pt>
                <c:pt idx="3">
                  <c:v>165634</c:v>
                </c:pt>
                <c:pt idx="4">
                  <c:v>170945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50-4F15-8951-FA49343B9A2A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9.40'!$U$11:$Y$11</c:f>
              <c:numCache>
                <c:formatCode>#,##0</c:formatCode>
                <c:ptCount val="5"/>
                <c:pt idx="1">
                  <c:v>204669</c:v>
                </c:pt>
                <c:pt idx="2">
                  <c:v>204320</c:v>
                </c:pt>
                <c:pt idx="3">
                  <c:v>212437</c:v>
                </c:pt>
                <c:pt idx="4">
                  <c:v>219437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D50-4F15-8951-FA49343B9A2A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9.40'!$U$12:$Y$12</c:f>
              <c:numCache>
                <c:formatCode>#,##0</c:formatCode>
                <c:ptCount val="5"/>
                <c:pt idx="1">
                  <c:v>18708</c:v>
                </c:pt>
                <c:pt idx="2">
                  <c:v>19238</c:v>
                </c:pt>
                <c:pt idx="3">
                  <c:v>19963</c:v>
                </c:pt>
                <c:pt idx="4">
                  <c:v>20440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D50-4F15-8951-FA49343B9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8.5871433763030774E-3</c:v>
                </c:pt>
                <c:pt idx="1">
                  <c:v>4.7611075495812595E-3</c:v>
                </c:pt>
                <c:pt idx="2">
                  <c:v>8.6271595461023032E-2</c:v>
                </c:pt>
                <c:pt idx="3">
                  <c:v>8.1788151130456795E-3</c:v>
                </c:pt>
                <c:pt idx="4">
                  <c:v>0.10162065487686861</c:v>
                </c:pt>
                <c:pt idx="5">
                  <c:v>4.8305233543350173E-2</c:v>
                </c:pt>
                <c:pt idx="6">
                  <c:v>9.5115985643178261E-2</c:v>
                </c:pt>
                <c:pt idx="7">
                  <c:v>5.2396682741189297E-2</c:v>
                </c:pt>
                <c:pt idx="8">
                  <c:v>5.5565310064066703E-2</c:v>
                </c:pt>
                <c:pt idx="9">
                  <c:v>8.0685664819661815E-3</c:v>
                </c:pt>
                <c:pt idx="10">
                  <c:v>3.2159934014152659E-2</c:v>
                </c:pt>
                <c:pt idx="11">
                  <c:v>2.0591994316070575E-2</c:v>
                </c:pt>
                <c:pt idx="12">
                  <c:v>5.2560014046492257E-2</c:v>
                </c:pt>
                <c:pt idx="13">
                  <c:v>0.11755362370917227</c:v>
                </c:pt>
                <c:pt idx="14">
                  <c:v>4.5426519287385517E-2</c:v>
                </c:pt>
                <c:pt idx="15">
                  <c:v>6.0579581136867552E-2</c:v>
                </c:pt>
                <c:pt idx="16">
                  <c:v>0.10690442260341934</c:v>
                </c:pt>
                <c:pt idx="17">
                  <c:v>1.4205740278724873E-2</c:v>
                </c:pt>
                <c:pt idx="18">
                  <c:v>4.6128843900188239E-2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2-475B-BE2E-3FB6526111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2-475B-BE2E-3FB6526111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9.40'!$Y$44:$Y$60</c:f>
              <c:numCache>
                <c:formatCode>#,##0</c:formatCode>
                <c:ptCount val="17"/>
                <c:pt idx="0">
                  <c:v>102</c:v>
                </c:pt>
                <c:pt idx="1">
                  <c:v>2759</c:v>
                </c:pt>
                <c:pt idx="2">
                  <c:v>9027</c:v>
                </c:pt>
                <c:pt idx="3">
                  <c:v>14074</c:v>
                </c:pt>
                <c:pt idx="4">
                  <c:v>17288</c:v>
                </c:pt>
                <c:pt idx="5">
                  <c:v>16531</c:v>
                </c:pt>
                <c:pt idx="6">
                  <c:v>14703</c:v>
                </c:pt>
                <c:pt idx="7">
                  <c:v>13304</c:v>
                </c:pt>
                <c:pt idx="8">
                  <c:v>12786</c:v>
                </c:pt>
                <c:pt idx="9">
                  <c:v>10796</c:v>
                </c:pt>
                <c:pt idx="10">
                  <c:v>9312</c:v>
                </c:pt>
                <c:pt idx="11">
                  <c:v>6512</c:v>
                </c:pt>
                <c:pt idx="12">
                  <c:v>3104</c:v>
                </c:pt>
                <c:pt idx="13">
                  <c:v>1122</c:v>
                </c:pt>
                <c:pt idx="14">
                  <c:v>297</c:v>
                </c:pt>
                <c:pt idx="15">
                  <c:v>117</c:v>
                </c:pt>
                <c:pt idx="16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2-4364-B99E-59FA7E03F95B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9.40'!$Y$63:$Y$79</c:f>
              <c:numCache>
                <c:formatCode>#,##0</c:formatCode>
                <c:ptCount val="17"/>
                <c:pt idx="0">
                  <c:v>175</c:v>
                </c:pt>
                <c:pt idx="1">
                  <c:v>3388</c:v>
                </c:pt>
                <c:pt idx="2">
                  <c:v>8041</c:v>
                </c:pt>
                <c:pt idx="3">
                  <c:v>11329</c:v>
                </c:pt>
                <c:pt idx="4">
                  <c:v>13258</c:v>
                </c:pt>
                <c:pt idx="5">
                  <c:v>12364</c:v>
                </c:pt>
                <c:pt idx="6">
                  <c:v>11370</c:v>
                </c:pt>
                <c:pt idx="7">
                  <c:v>10558</c:v>
                </c:pt>
                <c:pt idx="8">
                  <c:v>11061</c:v>
                </c:pt>
                <c:pt idx="9">
                  <c:v>9388</c:v>
                </c:pt>
                <c:pt idx="10">
                  <c:v>8268</c:v>
                </c:pt>
                <c:pt idx="11">
                  <c:v>5250</c:v>
                </c:pt>
                <c:pt idx="12">
                  <c:v>2226</c:v>
                </c:pt>
                <c:pt idx="13">
                  <c:v>686</c:v>
                </c:pt>
                <c:pt idx="14">
                  <c:v>233</c:v>
                </c:pt>
                <c:pt idx="15">
                  <c:v>94</c:v>
                </c:pt>
                <c:pt idx="16">
                  <c:v>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A2-4364-B99E-59FA7E03F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9.40'!$Y$83:$Y$90</c:f>
              <c:numCache>
                <c:formatCode>#,##0</c:formatCode>
                <c:ptCount val="8"/>
                <c:pt idx="0">
                  <c:v>8359</c:v>
                </c:pt>
                <c:pt idx="1">
                  <c:v>7539</c:v>
                </c:pt>
                <c:pt idx="2">
                  <c:v>18690</c:v>
                </c:pt>
                <c:pt idx="3">
                  <c:v>3986</c:v>
                </c:pt>
                <c:pt idx="4">
                  <c:v>4306</c:v>
                </c:pt>
                <c:pt idx="5">
                  <c:v>4365</c:v>
                </c:pt>
                <c:pt idx="6">
                  <c:v>13371</c:v>
                </c:pt>
                <c:pt idx="7">
                  <c:v>14555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CC-4789-87C1-852756DC04C0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9.40'!$Y$93:$Y$100</c:f>
              <c:numCache>
                <c:formatCode>#,##0</c:formatCode>
                <c:ptCount val="8"/>
                <c:pt idx="0">
                  <c:v>6475</c:v>
                </c:pt>
                <c:pt idx="1">
                  <c:v>11501</c:v>
                </c:pt>
                <c:pt idx="2">
                  <c:v>2683</c:v>
                </c:pt>
                <c:pt idx="3">
                  <c:v>12725</c:v>
                </c:pt>
                <c:pt idx="4">
                  <c:v>16798</c:v>
                </c:pt>
                <c:pt idx="5">
                  <c:v>8702</c:v>
                </c:pt>
                <c:pt idx="6">
                  <c:v>1835</c:v>
                </c:pt>
                <c:pt idx="7">
                  <c:v>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CC-4789-87C1-852756DC04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9.40'!$U$8:$Y$8</c:f>
              <c:numCache>
                <c:formatCode>#,##0</c:formatCode>
                <c:ptCount val="5"/>
                <c:pt idx="1">
                  <c:v>42558</c:v>
                </c:pt>
                <c:pt idx="2">
                  <c:v>44150.720000000001</c:v>
                </c:pt>
                <c:pt idx="3">
                  <c:v>44463</c:v>
                </c:pt>
                <c:pt idx="4">
                  <c:v>45575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5-4608-803D-480C8E5B88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5-4608-803D-480C8E5B88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9.40'!$V$4:$Z$4</c:f>
              <c:numCache>
                <c:formatCode>#,##0</c:formatCode>
                <c:ptCount val="5"/>
                <c:pt idx="0">
                  <c:v>223377</c:v>
                </c:pt>
                <c:pt idx="1">
                  <c:v>223558</c:v>
                </c:pt>
                <c:pt idx="2">
                  <c:v>232400</c:v>
                </c:pt>
                <c:pt idx="3">
                  <c:v>239877</c:v>
                </c:pt>
                <c:pt idx="4">
                  <c:v>244899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C-4966-B551-A834C548366E}"/>
            </c:ext>
          </c:extLst>
        </c:ser>
        <c:ser>
          <c:idx val="1"/>
          <c:order val="1"/>
          <c:tx>
            <c:strRef>
              <c:f>'Table 9.40'!$S$7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9.40'!$V$7:$Z$7</c:f>
              <c:numCache>
                <c:formatCode>#,##0</c:formatCode>
                <c:ptCount val="5"/>
                <c:pt idx="0">
                  <c:v>159622</c:v>
                </c:pt>
                <c:pt idx="1">
                  <c:v>162077</c:v>
                </c:pt>
                <c:pt idx="2">
                  <c:v>165634</c:v>
                </c:pt>
                <c:pt idx="3">
                  <c:v>170945</c:v>
                </c:pt>
                <c:pt idx="4">
                  <c:v>174228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C-4966-B551-A834C548366E}"/>
            </c:ext>
          </c:extLst>
        </c:ser>
        <c:ser>
          <c:idx val="2"/>
          <c:order val="2"/>
          <c:tx>
            <c:strRef>
              <c:f>'Table 9.40'!$S$11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9.40'!$V$11:$Z$11</c:f>
              <c:numCache>
                <c:formatCode>#,##0</c:formatCode>
                <c:ptCount val="5"/>
                <c:pt idx="0">
                  <c:v>204669</c:v>
                </c:pt>
                <c:pt idx="1">
                  <c:v>204320</c:v>
                </c:pt>
                <c:pt idx="2">
                  <c:v>212437</c:v>
                </c:pt>
                <c:pt idx="3">
                  <c:v>219437</c:v>
                </c:pt>
                <c:pt idx="4">
                  <c:v>223672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C-4966-B551-A834C548366E}"/>
            </c:ext>
          </c:extLst>
        </c:ser>
        <c:ser>
          <c:idx val="3"/>
          <c:order val="3"/>
          <c:tx>
            <c:strRef>
              <c:f>'Table 9.40'!$S$12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9.40'!$V$12:$Z$12</c:f>
              <c:numCache>
                <c:formatCode>#,##0</c:formatCode>
                <c:ptCount val="5"/>
                <c:pt idx="0">
                  <c:v>18708</c:v>
                </c:pt>
                <c:pt idx="1">
                  <c:v>19238</c:v>
                </c:pt>
                <c:pt idx="2">
                  <c:v>19963</c:v>
                </c:pt>
                <c:pt idx="3">
                  <c:v>20440</c:v>
                </c:pt>
                <c:pt idx="4">
                  <c:v>21225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79C-4966-B551-A834C5483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9.40'!$AB$15:$AB$33</c:f>
              <c:numCache>
                <c:formatCode>0.0%</c:formatCode>
                <c:ptCount val="19"/>
                <c:pt idx="0">
                  <c:v>8.5871433763030774E-3</c:v>
                </c:pt>
                <c:pt idx="1">
                  <c:v>4.7611075495812595E-3</c:v>
                </c:pt>
                <c:pt idx="2">
                  <c:v>8.6271595461023032E-2</c:v>
                </c:pt>
                <c:pt idx="3">
                  <c:v>8.1788151130456795E-3</c:v>
                </c:pt>
                <c:pt idx="4">
                  <c:v>0.10162065487686861</c:v>
                </c:pt>
                <c:pt idx="5">
                  <c:v>4.8305233543350173E-2</c:v>
                </c:pt>
                <c:pt idx="6">
                  <c:v>9.5115985643178261E-2</c:v>
                </c:pt>
                <c:pt idx="7">
                  <c:v>5.2396682741189297E-2</c:v>
                </c:pt>
                <c:pt idx="8">
                  <c:v>5.5565310064066703E-2</c:v>
                </c:pt>
                <c:pt idx="9">
                  <c:v>8.0685664819661815E-3</c:v>
                </c:pt>
                <c:pt idx="10">
                  <c:v>3.2159934014152659E-2</c:v>
                </c:pt>
                <c:pt idx="11">
                  <c:v>2.0591994316070575E-2</c:v>
                </c:pt>
                <c:pt idx="12">
                  <c:v>5.2560014046492257E-2</c:v>
                </c:pt>
                <c:pt idx="13">
                  <c:v>0.11755362370917227</c:v>
                </c:pt>
                <c:pt idx="14">
                  <c:v>4.5426519287385517E-2</c:v>
                </c:pt>
                <c:pt idx="15">
                  <c:v>6.0579581136867552E-2</c:v>
                </c:pt>
                <c:pt idx="16">
                  <c:v>0.10690442260341934</c:v>
                </c:pt>
                <c:pt idx="17">
                  <c:v>1.4205740278724873E-2</c:v>
                </c:pt>
                <c:pt idx="18">
                  <c:v>4.6128843900188239E-2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68-41FA-951A-1A73148F1A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68-41FA-951A-1A73148F1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3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9.40'!$Z$44:$Z$60</c:f>
              <c:numCache>
                <c:formatCode>#,##0</c:formatCode>
                <c:ptCount val="17"/>
                <c:pt idx="0">
                  <c:v>114</c:v>
                </c:pt>
                <c:pt idx="1">
                  <c:v>2670</c:v>
                </c:pt>
                <c:pt idx="2">
                  <c:v>8333</c:v>
                </c:pt>
                <c:pt idx="3">
                  <c:v>13905</c:v>
                </c:pt>
                <c:pt idx="4">
                  <c:v>17324</c:v>
                </c:pt>
                <c:pt idx="5">
                  <c:v>16834</c:v>
                </c:pt>
                <c:pt idx="6">
                  <c:v>15282</c:v>
                </c:pt>
                <c:pt idx="7">
                  <c:v>13527</c:v>
                </c:pt>
                <c:pt idx="8">
                  <c:v>13052</c:v>
                </c:pt>
                <c:pt idx="9">
                  <c:v>10840</c:v>
                </c:pt>
                <c:pt idx="10">
                  <c:v>9408</c:v>
                </c:pt>
                <c:pt idx="11">
                  <c:v>6780</c:v>
                </c:pt>
                <c:pt idx="12">
                  <c:v>3276</c:v>
                </c:pt>
                <c:pt idx="13">
                  <c:v>1196</c:v>
                </c:pt>
                <c:pt idx="14">
                  <c:v>285</c:v>
                </c:pt>
                <c:pt idx="15">
                  <c:v>125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58-4D9B-A8C9-DC964C9AFDCF}"/>
            </c:ext>
          </c:extLst>
        </c:ser>
        <c:ser>
          <c:idx val="1"/>
          <c:order val="1"/>
          <c:tx>
            <c:strRef>
              <c:f>'Table 9.40'!$S$62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9.40'!$Z$63:$Z$79</c:f>
              <c:numCache>
                <c:formatCode>#,##0</c:formatCode>
                <c:ptCount val="17"/>
                <c:pt idx="0">
                  <c:v>153</c:v>
                </c:pt>
                <c:pt idx="1">
                  <c:v>3392</c:v>
                </c:pt>
                <c:pt idx="2">
                  <c:v>8173</c:v>
                </c:pt>
                <c:pt idx="3">
                  <c:v>11289</c:v>
                </c:pt>
                <c:pt idx="4">
                  <c:v>13734</c:v>
                </c:pt>
                <c:pt idx="5">
                  <c:v>13198</c:v>
                </c:pt>
                <c:pt idx="6">
                  <c:v>11967</c:v>
                </c:pt>
                <c:pt idx="7">
                  <c:v>11168</c:v>
                </c:pt>
                <c:pt idx="8">
                  <c:v>11402</c:v>
                </c:pt>
                <c:pt idx="9">
                  <c:v>9727</c:v>
                </c:pt>
                <c:pt idx="10">
                  <c:v>8457</c:v>
                </c:pt>
                <c:pt idx="11">
                  <c:v>5713</c:v>
                </c:pt>
                <c:pt idx="12">
                  <c:v>2349</c:v>
                </c:pt>
                <c:pt idx="13">
                  <c:v>778</c:v>
                </c:pt>
                <c:pt idx="14">
                  <c:v>231</c:v>
                </c:pt>
                <c:pt idx="15">
                  <c:v>105</c:v>
                </c:pt>
                <c:pt idx="16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8-4D9B-A8C9-DC964C9AF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9.40'!$Z$83:$Z$90</c:f>
              <c:numCache>
                <c:formatCode>#,##0</c:formatCode>
                <c:ptCount val="8"/>
                <c:pt idx="0">
                  <c:v>8518</c:v>
                </c:pt>
                <c:pt idx="1">
                  <c:v>7788</c:v>
                </c:pt>
                <c:pt idx="2">
                  <c:v>19185</c:v>
                </c:pt>
                <c:pt idx="3">
                  <c:v>4151</c:v>
                </c:pt>
                <c:pt idx="4">
                  <c:v>4453</c:v>
                </c:pt>
                <c:pt idx="5">
                  <c:v>4449</c:v>
                </c:pt>
                <c:pt idx="6">
                  <c:v>13937</c:v>
                </c:pt>
                <c:pt idx="7">
                  <c:v>14861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7-4F75-8FDA-A45B311504E7}"/>
            </c:ext>
          </c:extLst>
        </c:ser>
        <c:ser>
          <c:idx val="1"/>
          <c:order val="1"/>
          <c:tx>
            <c:strRef>
              <c:f>'Table 9.40'!$S$92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9.40'!$Z$93:$Z$100</c:f>
              <c:numCache>
                <c:formatCode>#,##0</c:formatCode>
                <c:ptCount val="8"/>
                <c:pt idx="0">
                  <c:v>6696</c:v>
                </c:pt>
                <c:pt idx="1">
                  <c:v>12108</c:v>
                </c:pt>
                <c:pt idx="2">
                  <c:v>2837</c:v>
                </c:pt>
                <c:pt idx="3">
                  <c:v>13665</c:v>
                </c:pt>
                <c:pt idx="4">
                  <c:v>17037</c:v>
                </c:pt>
                <c:pt idx="5">
                  <c:v>8775</c:v>
                </c:pt>
                <c:pt idx="6">
                  <c:v>1976</c:v>
                </c:pt>
                <c:pt idx="7">
                  <c:v>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7-4F75-8FDA-A45B31150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9.1'!$Y$83:$Y$90</c:f>
              <c:numCache>
                <c:formatCode>#,##0</c:formatCode>
                <c:ptCount val="8"/>
                <c:pt idx="0">
                  <c:v>8</c:v>
                </c:pt>
                <c:pt idx="1">
                  <c:v>24</c:v>
                </c:pt>
                <c:pt idx="2">
                  <c:v>33</c:v>
                </c:pt>
                <c:pt idx="3">
                  <c:v>23</c:v>
                </c:pt>
                <c:pt idx="4">
                  <c:v>0</c:v>
                </c:pt>
                <c:pt idx="5">
                  <c:v>7</c:v>
                </c:pt>
                <c:pt idx="6">
                  <c:v>16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B9-4761-B5DF-F18B16FB4383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9.1'!$Y$93:$Y$100</c:f>
              <c:numCache>
                <c:formatCode>#,##0</c:formatCode>
                <c:ptCount val="8"/>
                <c:pt idx="0">
                  <c:v>3</c:v>
                </c:pt>
                <c:pt idx="1">
                  <c:v>25</c:v>
                </c:pt>
                <c:pt idx="2">
                  <c:v>0</c:v>
                </c:pt>
                <c:pt idx="3">
                  <c:v>49</c:v>
                </c:pt>
                <c:pt idx="4">
                  <c:v>23</c:v>
                </c:pt>
                <c:pt idx="5">
                  <c:v>16</c:v>
                </c:pt>
                <c:pt idx="6">
                  <c:v>0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B9-4761-B5DF-F18B16FB4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9.4'!$S$1</c:f>
              <c:strCache>
                <c:ptCount val="1"/>
                <c:pt idx="0">
                  <c:v>Barcaldine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9.4'!$V$8:$Z$8</c:f>
              <c:numCache>
                <c:formatCode>#,##0</c:formatCode>
                <c:ptCount val="5"/>
                <c:pt idx="0">
                  <c:v>36500</c:v>
                </c:pt>
                <c:pt idx="1">
                  <c:v>38252.379999999997</c:v>
                </c:pt>
                <c:pt idx="2">
                  <c:v>39137</c:v>
                </c:pt>
                <c:pt idx="3">
                  <c:v>36306.94</c:v>
                </c:pt>
                <c:pt idx="4">
                  <c:v>40138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3-49D1-9A05-5EB846AC641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3-49D1-9A05-5EB846AC6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9.40'!$S$1</c:f>
              <c:strCache>
                <c:ptCount val="1"/>
                <c:pt idx="0">
                  <c:v>Logan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9.40'!$V$8:$Z$8</c:f>
              <c:numCache>
                <c:formatCode>#,##0</c:formatCode>
                <c:ptCount val="5"/>
                <c:pt idx="0">
                  <c:v>42558</c:v>
                </c:pt>
                <c:pt idx="1">
                  <c:v>44150.720000000001</c:v>
                </c:pt>
                <c:pt idx="2">
                  <c:v>44463</c:v>
                </c:pt>
                <c:pt idx="3">
                  <c:v>45575</c:v>
                </c:pt>
                <c:pt idx="4">
                  <c:v>46700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C0-4B7D-9645-826593BA190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0-4B7D-9645-826593BA1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9.41'!$U$4:$Y$4</c:f>
              <c:numCache>
                <c:formatCode>#,##0</c:formatCode>
                <c:ptCount val="5"/>
                <c:pt idx="1">
                  <c:v>3305</c:v>
                </c:pt>
                <c:pt idx="2">
                  <c:v>3079</c:v>
                </c:pt>
                <c:pt idx="3">
                  <c:v>3290</c:v>
                </c:pt>
                <c:pt idx="4">
                  <c:v>3788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9-460B-ACF6-B3CC45152C6B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9.41'!$U$7:$Y$7</c:f>
              <c:numCache>
                <c:formatCode>#,##0</c:formatCode>
                <c:ptCount val="5"/>
                <c:pt idx="1">
                  <c:v>2133</c:v>
                </c:pt>
                <c:pt idx="2">
                  <c:v>2044</c:v>
                </c:pt>
                <c:pt idx="3">
                  <c:v>2108</c:v>
                </c:pt>
                <c:pt idx="4">
                  <c:v>2475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9-460B-ACF6-B3CC45152C6B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9.41'!$U$11:$Y$11</c:f>
              <c:numCache>
                <c:formatCode>#,##0</c:formatCode>
                <c:ptCount val="5"/>
                <c:pt idx="1">
                  <c:v>2831</c:v>
                </c:pt>
                <c:pt idx="2">
                  <c:v>2643</c:v>
                </c:pt>
                <c:pt idx="3">
                  <c:v>2818</c:v>
                </c:pt>
                <c:pt idx="4">
                  <c:v>3144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09-460B-ACF6-B3CC45152C6B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9.41'!$U$12:$Y$12</c:f>
              <c:numCache>
                <c:formatCode>#,##0</c:formatCode>
                <c:ptCount val="5"/>
                <c:pt idx="1">
                  <c:v>476</c:v>
                </c:pt>
                <c:pt idx="2">
                  <c:v>435</c:v>
                </c:pt>
                <c:pt idx="3">
                  <c:v>472</c:v>
                </c:pt>
                <c:pt idx="4">
                  <c:v>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09-460B-ACF6-B3CC45152C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0.12186689714779603</c:v>
                </c:pt>
                <c:pt idx="1">
                  <c:v>1.0659752232785941E-2</c:v>
                </c:pt>
                <c:pt idx="2">
                  <c:v>2.3048112935753384E-2</c:v>
                </c:pt>
                <c:pt idx="3">
                  <c:v>3.1691155286660906E-3</c:v>
                </c:pt>
                <c:pt idx="4">
                  <c:v>5.6755978104292712E-2</c:v>
                </c:pt>
                <c:pt idx="5">
                  <c:v>2.6505329876116392E-2</c:v>
                </c:pt>
                <c:pt idx="6">
                  <c:v>8.3837510803802945E-2</c:v>
                </c:pt>
                <c:pt idx="7">
                  <c:v>8.2397003745318345E-2</c:v>
                </c:pt>
                <c:pt idx="8">
                  <c:v>3.8029386343993082E-2</c:v>
                </c:pt>
                <c:pt idx="9">
                  <c:v>8.3549409392106016E-3</c:v>
                </c:pt>
                <c:pt idx="10">
                  <c:v>2.0743301642178046E-2</c:v>
                </c:pt>
                <c:pt idx="11">
                  <c:v>1.2964563526361279E-2</c:v>
                </c:pt>
                <c:pt idx="12">
                  <c:v>4.1486603284356091E-2</c:v>
                </c:pt>
                <c:pt idx="13">
                  <c:v>4.0334197637568424E-2</c:v>
                </c:pt>
                <c:pt idx="14">
                  <c:v>0.11005473926822242</c:v>
                </c:pt>
                <c:pt idx="15">
                  <c:v>7.3177758571016993E-2</c:v>
                </c:pt>
                <c:pt idx="16">
                  <c:v>0.10947853644482858</c:v>
                </c:pt>
                <c:pt idx="17">
                  <c:v>2.6505329876116392E-2</c:v>
                </c:pt>
                <c:pt idx="18">
                  <c:v>3.5724575050417748E-2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C8-4198-8BF3-9DDF9E5278C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C8-4198-8BF3-9DDF9E527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9.41'!$Y$44:$Y$60</c:f>
              <c:numCache>
                <c:formatCode>#,##0</c:formatCode>
                <c:ptCount val="17"/>
                <c:pt idx="0">
                  <c:v>15</c:v>
                </c:pt>
                <c:pt idx="1">
                  <c:v>72</c:v>
                </c:pt>
                <c:pt idx="2">
                  <c:v>108</c:v>
                </c:pt>
                <c:pt idx="3">
                  <c:v>169</c:v>
                </c:pt>
                <c:pt idx="4">
                  <c:v>167</c:v>
                </c:pt>
                <c:pt idx="5">
                  <c:v>194</c:v>
                </c:pt>
                <c:pt idx="6">
                  <c:v>124</c:v>
                </c:pt>
                <c:pt idx="7">
                  <c:v>135</c:v>
                </c:pt>
                <c:pt idx="8">
                  <c:v>148</c:v>
                </c:pt>
                <c:pt idx="9">
                  <c:v>194</c:v>
                </c:pt>
                <c:pt idx="10">
                  <c:v>167</c:v>
                </c:pt>
                <c:pt idx="11">
                  <c:v>161</c:v>
                </c:pt>
                <c:pt idx="12">
                  <c:v>76</c:v>
                </c:pt>
                <c:pt idx="13">
                  <c:v>46</c:v>
                </c:pt>
                <c:pt idx="14">
                  <c:v>11</c:v>
                </c:pt>
                <c:pt idx="15">
                  <c:v>10</c:v>
                </c:pt>
                <c:pt idx="1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4-4575-A6F6-5A2F40BC15F5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9.41'!$Y$63:$Y$79</c:f>
              <c:numCache>
                <c:formatCode>#,##0</c:formatCode>
                <c:ptCount val="17"/>
                <c:pt idx="0">
                  <c:v>12</c:v>
                </c:pt>
                <c:pt idx="1">
                  <c:v>72</c:v>
                </c:pt>
                <c:pt idx="2">
                  <c:v>199</c:v>
                </c:pt>
                <c:pt idx="3">
                  <c:v>174</c:v>
                </c:pt>
                <c:pt idx="4">
                  <c:v>189</c:v>
                </c:pt>
                <c:pt idx="5">
                  <c:v>200</c:v>
                </c:pt>
                <c:pt idx="6">
                  <c:v>132</c:v>
                </c:pt>
                <c:pt idx="7">
                  <c:v>147</c:v>
                </c:pt>
                <c:pt idx="8">
                  <c:v>177</c:v>
                </c:pt>
                <c:pt idx="9">
                  <c:v>220</c:v>
                </c:pt>
                <c:pt idx="10">
                  <c:v>177</c:v>
                </c:pt>
                <c:pt idx="11">
                  <c:v>149</c:v>
                </c:pt>
                <c:pt idx="12">
                  <c:v>74</c:v>
                </c:pt>
                <c:pt idx="13">
                  <c:v>24</c:v>
                </c:pt>
                <c:pt idx="14">
                  <c:v>16</c:v>
                </c:pt>
                <c:pt idx="15">
                  <c:v>2</c:v>
                </c:pt>
                <c:pt idx="16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A4-4575-A6F6-5A2F40BC1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9.41'!$Y$83:$Y$90</c:f>
              <c:numCache>
                <c:formatCode>#,##0</c:formatCode>
                <c:ptCount val="8"/>
                <c:pt idx="0">
                  <c:v>105</c:v>
                </c:pt>
                <c:pt idx="1">
                  <c:v>114</c:v>
                </c:pt>
                <c:pt idx="2">
                  <c:v>216</c:v>
                </c:pt>
                <c:pt idx="3">
                  <c:v>49</c:v>
                </c:pt>
                <c:pt idx="4">
                  <c:v>34</c:v>
                </c:pt>
                <c:pt idx="5">
                  <c:v>49</c:v>
                </c:pt>
                <c:pt idx="6">
                  <c:v>105</c:v>
                </c:pt>
                <c:pt idx="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C0-439B-A984-519DFBF866BF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9.41'!$Y$93:$Y$100</c:f>
              <c:numCache>
                <c:formatCode>#,##0</c:formatCode>
                <c:ptCount val="8"/>
                <c:pt idx="0">
                  <c:v>91</c:v>
                </c:pt>
                <c:pt idx="1">
                  <c:v>233</c:v>
                </c:pt>
                <c:pt idx="2">
                  <c:v>40</c:v>
                </c:pt>
                <c:pt idx="3">
                  <c:v>154</c:v>
                </c:pt>
                <c:pt idx="4">
                  <c:v>238</c:v>
                </c:pt>
                <c:pt idx="5">
                  <c:v>99</c:v>
                </c:pt>
                <c:pt idx="6">
                  <c:v>5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C0-439B-A984-519DFBF86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9.41'!$U$8:$Y$8</c:f>
              <c:numCache>
                <c:formatCode>#,##0</c:formatCode>
                <c:ptCount val="5"/>
                <c:pt idx="1">
                  <c:v>36881.589999999997</c:v>
                </c:pt>
                <c:pt idx="2">
                  <c:v>36549</c:v>
                </c:pt>
                <c:pt idx="3">
                  <c:v>37915</c:v>
                </c:pt>
                <c:pt idx="4">
                  <c:v>41128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47-417D-8696-7E91A6B090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47-417D-8696-7E91A6B09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9.41'!$V$4:$Z$4</c:f>
              <c:numCache>
                <c:formatCode>#,##0</c:formatCode>
                <c:ptCount val="5"/>
                <c:pt idx="0">
                  <c:v>3305</c:v>
                </c:pt>
                <c:pt idx="1">
                  <c:v>3079</c:v>
                </c:pt>
                <c:pt idx="2">
                  <c:v>3290</c:v>
                </c:pt>
                <c:pt idx="3">
                  <c:v>3788</c:v>
                </c:pt>
                <c:pt idx="4">
                  <c:v>3467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0D-4084-8496-A7EF10F729EE}"/>
            </c:ext>
          </c:extLst>
        </c:ser>
        <c:ser>
          <c:idx val="1"/>
          <c:order val="1"/>
          <c:tx>
            <c:strRef>
              <c:f>'Table 9.41'!$S$7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9.41'!$V$7:$Z$7</c:f>
              <c:numCache>
                <c:formatCode>#,##0</c:formatCode>
                <c:ptCount val="5"/>
                <c:pt idx="0">
                  <c:v>2133</c:v>
                </c:pt>
                <c:pt idx="1">
                  <c:v>2044</c:v>
                </c:pt>
                <c:pt idx="2">
                  <c:v>2108</c:v>
                </c:pt>
                <c:pt idx="3">
                  <c:v>2475</c:v>
                </c:pt>
                <c:pt idx="4">
                  <c:v>2196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0D-4084-8496-A7EF10F729EE}"/>
            </c:ext>
          </c:extLst>
        </c:ser>
        <c:ser>
          <c:idx val="2"/>
          <c:order val="2"/>
          <c:tx>
            <c:strRef>
              <c:f>'Table 9.41'!$S$11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9.41'!$V$11:$Z$11</c:f>
              <c:numCache>
                <c:formatCode>#,##0</c:formatCode>
                <c:ptCount val="5"/>
                <c:pt idx="0">
                  <c:v>2831</c:v>
                </c:pt>
                <c:pt idx="1">
                  <c:v>2643</c:v>
                </c:pt>
                <c:pt idx="2">
                  <c:v>2818</c:v>
                </c:pt>
                <c:pt idx="3">
                  <c:v>3144</c:v>
                </c:pt>
                <c:pt idx="4">
                  <c:v>2946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0D-4084-8496-A7EF10F729EE}"/>
            </c:ext>
          </c:extLst>
        </c:ser>
        <c:ser>
          <c:idx val="3"/>
          <c:order val="3"/>
          <c:tx>
            <c:strRef>
              <c:f>'Table 9.41'!$S$12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9.41'!$V$12:$Z$12</c:f>
              <c:numCache>
                <c:formatCode>#,##0</c:formatCode>
                <c:ptCount val="5"/>
                <c:pt idx="0">
                  <c:v>476</c:v>
                </c:pt>
                <c:pt idx="1">
                  <c:v>435</c:v>
                </c:pt>
                <c:pt idx="2">
                  <c:v>472</c:v>
                </c:pt>
                <c:pt idx="3">
                  <c:v>645</c:v>
                </c:pt>
                <c:pt idx="4">
                  <c:v>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0D-4084-8496-A7EF10F72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9.41'!$AB$15:$AB$33</c:f>
              <c:numCache>
                <c:formatCode>0.0%</c:formatCode>
                <c:ptCount val="19"/>
                <c:pt idx="0">
                  <c:v>0.12186689714779603</c:v>
                </c:pt>
                <c:pt idx="1">
                  <c:v>1.0659752232785941E-2</c:v>
                </c:pt>
                <c:pt idx="2">
                  <c:v>2.3048112935753384E-2</c:v>
                </c:pt>
                <c:pt idx="3">
                  <c:v>3.1691155286660906E-3</c:v>
                </c:pt>
                <c:pt idx="4">
                  <c:v>5.6755978104292712E-2</c:v>
                </c:pt>
                <c:pt idx="5">
                  <c:v>2.6505329876116392E-2</c:v>
                </c:pt>
                <c:pt idx="6">
                  <c:v>8.3837510803802945E-2</c:v>
                </c:pt>
                <c:pt idx="7">
                  <c:v>8.2397003745318345E-2</c:v>
                </c:pt>
                <c:pt idx="8">
                  <c:v>3.8029386343993082E-2</c:v>
                </c:pt>
                <c:pt idx="9">
                  <c:v>8.3549409392106016E-3</c:v>
                </c:pt>
                <c:pt idx="10">
                  <c:v>2.0743301642178046E-2</c:v>
                </c:pt>
                <c:pt idx="11">
                  <c:v>1.2964563526361279E-2</c:v>
                </c:pt>
                <c:pt idx="12">
                  <c:v>4.1486603284356091E-2</c:v>
                </c:pt>
                <c:pt idx="13">
                  <c:v>4.0334197637568424E-2</c:v>
                </c:pt>
                <c:pt idx="14">
                  <c:v>0.11005473926822242</c:v>
                </c:pt>
                <c:pt idx="15">
                  <c:v>7.3177758571016993E-2</c:v>
                </c:pt>
                <c:pt idx="16">
                  <c:v>0.10947853644482858</c:v>
                </c:pt>
                <c:pt idx="17">
                  <c:v>2.6505329876116392E-2</c:v>
                </c:pt>
                <c:pt idx="18">
                  <c:v>3.5724575050417748E-2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66-4EBF-8B74-D43FD5D740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66-4EBF-8B74-D43FD5D740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9.41'!$Z$44:$Z$60</c:f>
              <c:numCache>
                <c:formatCode>#,##0</c:formatCode>
                <c:ptCount val="17"/>
                <c:pt idx="0">
                  <c:v>4</c:v>
                </c:pt>
                <c:pt idx="1">
                  <c:v>77</c:v>
                </c:pt>
                <c:pt idx="2">
                  <c:v>92</c:v>
                </c:pt>
                <c:pt idx="3">
                  <c:v>190</c:v>
                </c:pt>
                <c:pt idx="4">
                  <c:v>147</c:v>
                </c:pt>
                <c:pt idx="5">
                  <c:v>184</c:v>
                </c:pt>
                <c:pt idx="6">
                  <c:v>134</c:v>
                </c:pt>
                <c:pt idx="7">
                  <c:v>111</c:v>
                </c:pt>
                <c:pt idx="8">
                  <c:v>122</c:v>
                </c:pt>
                <c:pt idx="9">
                  <c:v>170</c:v>
                </c:pt>
                <c:pt idx="10">
                  <c:v>172</c:v>
                </c:pt>
                <c:pt idx="11">
                  <c:v>142</c:v>
                </c:pt>
                <c:pt idx="12">
                  <c:v>78</c:v>
                </c:pt>
                <c:pt idx="13">
                  <c:v>38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F-4579-904A-08F2DB55B74A}"/>
            </c:ext>
          </c:extLst>
        </c:ser>
        <c:ser>
          <c:idx val="1"/>
          <c:order val="1"/>
          <c:tx>
            <c:strRef>
              <c:f>'Table 9.41'!$S$62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9.41'!$Z$63:$Z$79</c:f>
              <c:numCache>
                <c:formatCode>#,##0</c:formatCode>
                <c:ptCount val="17"/>
                <c:pt idx="0">
                  <c:v>9</c:v>
                </c:pt>
                <c:pt idx="1">
                  <c:v>76</c:v>
                </c:pt>
                <c:pt idx="2">
                  <c:v>157</c:v>
                </c:pt>
                <c:pt idx="3">
                  <c:v>152</c:v>
                </c:pt>
                <c:pt idx="4">
                  <c:v>175</c:v>
                </c:pt>
                <c:pt idx="5">
                  <c:v>184</c:v>
                </c:pt>
                <c:pt idx="6">
                  <c:v>164</c:v>
                </c:pt>
                <c:pt idx="7">
                  <c:v>141</c:v>
                </c:pt>
                <c:pt idx="8">
                  <c:v>154</c:v>
                </c:pt>
                <c:pt idx="9">
                  <c:v>158</c:v>
                </c:pt>
                <c:pt idx="10">
                  <c:v>177</c:v>
                </c:pt>
                <c:pt idx="11">
                  <c:v>134</c:v>
                </c:pt>
                <c:pt idx="12">
                  <c:v>58</c:v>
                </c:pt>
                <c:pt idx="13">
                  <c:v>27</c:v>
                </c:pt>
                <c:pt idx="14">
                  <c:v>6</c:v>
                </c:pt>
                <c:pt idx="15">
                  <c:v>4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F-4579-904A-08F2DB55B7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9.41'!$Z$83:$Z$90</c:f>
              <c:numCache>
                <c:formatCode>#,##0</c:formatCode>
                <c:ptCount val="8"/>
                <c:pt idx="0">
                  <c:v>94</c:v>
                </c:pt>
                <c:pt idx="1">
                  <c:v>95</c:v>
                </c:pt>
                <c:pt idx="2">
                  <c:v>213</c:v>
                </c:pt>
                <c:pt idx="3">
                  <c:v>57</c:v>
                </c:pt>
                <c:pt idx="4">
                  <c:v>44</c:v>
                </c:pt>
                <c:pt idx="5">
                  <c:v>52</c:v>
                </c:pt>
                <c:pt idx="6">
                  <c:v>100</c:v>
                </c:pt>
                <c:pt idx="7">
                  <c:v>167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78-4DA7-9495-00A95F06B2AF}"/>
            </c:ext>
          </c:extLst>
        </c:ser>
        <c:ser>
          <c:idx val="1"/>
          <c:order val="1"/>
          <c:tx>
            <c:strRef>
              <c:f>'Table 9.41'!$S$92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9.41'!$Z$93:$Z$100</c:f>
              <c:numCache>
                <c:formatCode>#,##0</c:formatCode>
                <c:ptCount val="8"/>
                <c:pt idx="0">
                  <c:v>96</c:v>
                </c:pt>
                <c:pt idx="1">
                  <c:v>216</c:v>
                </c:pt>
                <c:pt idx="2">
                  <c:v>37</c:v>
                </c:pt>
                <c:pt idx="3">
                  <c:v>145</c:v>
                </c:pt>
                <c:pt idx="4">
                  <c:v>207</c:v>
                </c:pt>
                <c:pt idx="5">
                  <c:v>107</c:v>
                </c:pt>
                <c:pt idx="6">
                  <c:v>6</c:v>
                </c:pt>
                <c:pt idx="7">
                  <c:v>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78-4DA7-9495-00A95F06B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9.5'!$U$4:$Y$4</c:f>
              <c:numCache>
                <c:formatCode>#,##0</c:formatCode>
                <c:ptCount val="5"/>
                <c:pt idx="1">
                  <c:v>176</c:v>
                </c:pt>
                <c:pt idx="2">
                  <c:v>189</c:v>
                </c:pt>
                <c:pt idx="3">
                  <c:v>226</c:v>
                </c:pt>
                <c:pt idx="4">
                  <c:v>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0F-47A1-99C1-FDAB2C2B2768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9.5'!$U$7:$Y$7</c:f>
              <c:numCache>
                <c:formatCode>#,##0</c:formatCode>
                <c:ptCount val="5"/>
                <c:pt idx="1">
                  <c:v>126</c:v>
                </c:pt>
                <c:pt idx="2">
                  <c:v>130</c:v>
                </c:pt>
                <c:pt idx="3">
                  <c:v>143</c:v>
                </c:pt>
                <c:pt idx="4">
                  <c:v>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F-47A1-99C1-FDAB2C2B2768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9.5'!$U$11:$Y$11</c:f>
              <c:numCache>
                <c:formatCode>#,##0</c:formatCode>
                <c:ptCount val="5"/>
                <c:pt idx="1">
                  <c:v>143</c:v>
                </c:pt>
                <c:pt idx="2">
                  <c:v>148</c:v>
                </c:pt>
                <c:pt idx="3">
                  <c:v>181</c:v>
                </c:pt>
                <c:pt idx="4">
                  <c:v>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0F-47A1-99C1-FDAB2C2B2768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9.5'!$U$12:$Y$12</c:f>
              <c:numCache>
                <c:formatCode>#,##0</c:formatCode>
                <c:ptCount val="5"/>
                <c:pt idx="1">
                  <c:v>30</c:v>
                </c:pt>
                <c:pt idx="2">
                  <c:v>41</c:v>
                </c:pt>
                <c:pt idx="3">
                  <c:v>45</c:v>
                </c:pt>
                <c:pt idx="4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0F-47A1-99C1-FDAB2C2B2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9.41'!$S$1</c:f>
              <c:strCache>
                <c:ptCount val="1"/>
                <c:pt idx="0">
                  <c:v>Longreach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9.41'!$V$8:$Z$8</c:f>
              <c:numCache>
                <c:formatCode>#,##0</c:formatCode>
                <c:ptCount val="5"/>
                <c:pt idx="0">
                  <c:v>36881.589999999997</c:v>
                </c:pt>
                <c:pt idx="1">
                  <c:v>36549</c:v>
                </c:pt>
                <c:pt idx="2">
                  <c:v>37915</c:v>
                </c:pt>
                <c:pt idx="3">
                  <c:v>41128</c:v>
                </c:pt>
                <c:pt idx="4">
                  <c:v>41803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DE-43CE-ABE3-DDDE45FEA63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DE-43CE-ABE3-DDDE45FEA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9.42'!$U$4:$Y$4</c:f>
              <c:numCache>
                <c:formatCode>#,##0</c:formatCode>
                <c:ptCount val="5"/>
                <c:pt idx="1">
                  <c:v>95764</c:v>
                </c:pt>
                <c:pt idx="2">
                  <c:v>88631</c:v>
                </c:pt>
                <c:pt idx="3">
                  <c:v>93842</c:v>
                </c:pt>
                <c:pt idx="4">
                  <c:v>100805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51-4EA0-A16C-4BC210154C4F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9.42'!$U$7:$Y$7</c:f>
              <c:numCache>
                <c:formatCode>#,##0</c:formatCode>
                <c:ptCount val="5"/>
                <c:pt idx="1">
                  <c:v>65755</c:v>
                </c:pt>
                <c:pt idx="2">
                  <c:v>62629</c:v>
                </c:pt>
                <c:pt idx="3">
                  <c:v>64575</c:v>
                </c:pt>
                <c:pt idx="4">
                  <c:v>68929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51-4EA0-A16C-4BC210154C4F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9.42'!$U$11:$Y$11</c:f>
              <c:numCache>
                <c:formatCode>#,##0</c:formatCode>
                <c:ptCount val="5"/>
                <c:pt idx="1">
                  <c:v>87747</c:v>
                </c:pt>
                <c:pt idx="2">
                  <c:v>81135</c:v>
                </c:pt>
                <c:pt idx="3">
                  <c:v>85970</c:v>
                </c:pt>
                <c:pt idx="4">
                  <c:v>92319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51-4EA0-A16C-4BC210154C4F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9.42'!$U$12:$Y$12</c:f>
              <c:numCache>
                <c:formatCode>#,##0</c:formatCode>
                <c:ptCount val="5"/>
                <c:pt idx="1">
                  <c:v>8019</c:v>
                </c:pt>
                <c:pt idx="2">
                  <c:v>7498</c:v>
                </c:pt>
                <c:pt idx="3">
                  <c:v>7872</c:v>
                </c:pt>
                <c:pt idx="4">
                  <c:v>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51-4EA0-A16C-4BC210154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2.3630992956146329E-2</c:v>
                </c:pt>
                <c:pt idx="1">
                  <c:v>5.0373926874326978E-2</c:v>
                </c:pt>
                <c:pt idx="2">
                  <c:v>6.2209181707714653E-2</c:v>
                </c:pt>
                <c:pt idx="3">
                  <c:v>7.0043369589915336E-3</c:v>
                </c:pt>
                <c:pt idx="4">
                  <c:v>9.0671092538257114E-2</c:v>
                </c:pt>
                <c:pt idx="5">
                  <c:v>4.9010600357626229E-2</c:v>
                </c:pt>
                <c:pt idx="6">
                  <c:v>9.5422976991395236E-2</c:v>
                </c:pt>
                <c:pt idx="7">
                  <c:v>6.853185540835581E-2</c:v>
                </c:pt>
                <c:pt idx="8">
                  <c:v>4.5918417750906416E-2</c:v>
                </c:pt>
                <c:pt idx="9">
                  <c:v>2.9341157642037877E-3</c:v>
                </c:pt>
                <c:pt idx="10">
                  <c:v>2.346304693597305E-2</c:v>
                </c:pt>
                <c:pt idx="11">
                  <c:v>2.0173280776108197E-2</c:v>
                </c:pt>
                <c:pt idx="12">
                  <c:v>5.9848058247631467E-2</c:v>
                </c:pt>
                <c:pt idx="13">
                  <c:v>9.8169388380111244E-2</c:v>
                </c:pt>
                <c:pt idx="14">
                  <c:v>3.7027157859379788E-2</c:v>
                </c:pt>
                <c:pt idx="15">
                  <c:v>5.6538533732452108E-2</c:v>
                </c:pt>
                <c:pt idx="16">
                  <c:v>9.7043162127184529E-2</c:v>
                </c:pt>
                <c:pt idx="17">
                  <c:v>1.06398743368602E-2</c:v>
                </c:pt>
                <c:pt idx="18">
                  <c:v>6.1339814073876488E-2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0F-4CBB-930F-79CB65A3F9F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0F-4CBB-930F-79CB65A3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9.42'!$Y$44:$Y$60</c:f>
              <c:numCache>
                <c:formatCode>#,##0</c:formatCode>
                <c:ptCount val="17"/>
                <c:pt idx="0">
                  <c:v>73</c:v>
                </c:pt>
                <c:pt idx="1">
                  <c:v>1325</c:v>
                </c:pt>
                <c:pt idx="2">
                  <c:v>3239</c:v>
                </c:pt>
                <c:pt idx="3">
                  <c:v>4966</c:v>
                </c:pt>
                <c:pt idx="4">
                  <c:v>6387</c:v>
                </c:pt>
                <c:pt idx="5">
                  <c:v>6307</c:v>
                </c:pt>
                <c:pt idx="6">
                  <c:v>5961</c:v>
                </c:pt>
                <c:pt idx="7">
                  <c:v>5379</c:v>
                </c:pt>
                <c:pt idx="8">
                  <c:v>5696</c:v>
                </c:pt>
                <c:pt idx="9">
                  <c:v>5444</c:v>
                </c:pt>
                <c:pt idx="10">
                  <c:v>5146</c:v>
                </c:pt>
                <c:pt idx="11">
                  <c:v>3509</c:v>
                </c:pt>
                <c:pt idx="12">
                  <c:v>1590</c:v>
                </c:pt>
                <c:pt idx="13">
                  <c:v>575</c:v>
                </c:pt>
                <c:pt idx="14">
                  <c:v>212</c:v>
                </c:pt>
                <c:pt idx="15">
                  <c:v>128</c:v>
                </c:pt>
                <c:pt idx="16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6A-4B84-B90A-651F05DAD94C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9.42'!$Y$63:$Y$79</c:f>
              <c:numCache>
                <c:formatCode>#,##0</c:formatCode>
                <c:ptCount val="17"/>
                <c:pt idx="0">
                  <c:v>78</c:v>
                </c:pt>
                <c:pt idx="1">
                  <c:v>1552</c:v>
                </c:pt>
                <c:pt idx="2">
                  <c:v>3316</c:v>
                </c:pt>
                <c:pt idx="3">
                  <c:v>4002</c:v>
                </c:pt>
                <c:pt idx="4">
                  <c:v>4794</c:v>
                </c:pt>
                <c:pt idx="5">
                  <c:v>4742</c:v>
                </c:pt>
                <c:pt idx="6">
                  <c:v>4320</c:v>
                </c:pt>
                <c:pt idx="7">
                  <c:v>4337</c:v>
                </c:pt>
                <c:pt idx="8">
                  <c:v>4981</c:v>
                </c:pt>
                <c:pt idx="9">
                  <c:v>4392</c:v>
                </c:pt>
                <c:pt idx="10">
                  <c:v>4085</c:v>
                </c:pt>
                <c:pt idx="11">
                  <c:v>2446</c:v>
                </c:pt>
                <c:pt idx="12">
                  <c:v>969</c:v>
                </c:pt>
                <c:pt idx="13">
                  <c:v>381</c:v>
                </c:pt>
                <c:pt idx="14">
                  <c:v>155</c:v>
                </c:pt>
                <c:pt idx="15">
                  <c:v>125</c:v>
                </c:pt>
                <c:pt idx="16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6A-4B84-B90A-651F05DAD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9.42'!$Y$83:$Y$90</c:f>
              <c:numCache>
                <c:formatCode>#,##0</c:formatCode>
                <c:ptCount val="8"/>
                <c:pt idx="0">
                  <c:v>2876</c:v>
                </c:pt>
                <c:pt idx="1">
                  <c:v>2974</c:v>
                </c:pt>
                <c:pt idx="2">
                  <c:v>11086</c:v>
                </c:pt>
                <c:pt idx="3">
                  <c:v>1074</c:v>
                </c:pt>
                <c:pt idx="4">
                  <c:v>897</c:v>
                </c:pt>
                <c:pt idx="5">
                  <c:v>1284</c:v>
                </c:pt>
                <c:pt idx="6">
                  <c:v>6890</c:v>
                </c:pt>
                <c:pt idx="7">
                  <c:v>4905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08-4E31-97FA-BC8806520562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9.42'!$Y$93:$Y$100</c:f>
              <c:numCache>
                <c:formatCode>#,##0</c:formatCode>
                <c:ptCount val="8"/>
                <c:pt idx="0">
                  <c:v>2152</c:v>
                </c:pt>
                <c:pt idx="1">
                  <c:v>5336</c:v>
                </c:pt>
                <c:pt idx="2">
                  <c:v>1332</c:v>
                </c:pt>
                <c:pt idx="3">
                  <c:v>4386</c:v>
                </c:pt>
                <c:pt idx="4">
                  <c:v>6280</c:v>
                </c:pt>
                <c:pt idx="5">
                  <c:v>3669</c:v>
                </c:pt>
                <c:pt idx="6">
                  <c:v>1037</c:v>
                </c:pt>
                <c:pt idx="7">
                  <c:v>2473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08-4E31-97FA-BC880652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9.42'!$U$8:$Y$8</c:f>
              <c:numCache>
                <c:formatCode>#,##0</c:formatCode>
                <c:ptCount val="5"/>
                <c:pt idx="1">
                  <c:v>48152.39</c:v>
                </c:pt>
                <c:pt idx="2">
                  <c:v>48408.49</c:v>
                </c:pt>
                <c:pt idx="3">
                  <c:v>48784.33</c:v>
                </c:pt>
                <c:pt idx="4">
                  <c:v>51367.69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E2-47E1-BF77-7CFD78FAC9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E2-47E1-BF77-7CFD78FAC9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9.42'!$V$4:$Z$4</c:f>
              <c:numCache>
                <c:formatCode>#,##0</c:formatCode>
                <c:ptCount val="5"/>
                <c:pt idx="0">
                  <c:v>95764</c:v>
                </c:pt>
                <c:pt idx="1">
                  <c:v>88631</c:v>
                </c:pt>
                <c:pt idx="2">
                  <c:v>93842</c:v>
                </c:pt>
                <c:pt idx="3">
                  <c:v>100805</c:v>
                </c:pt>
                <c:pt idx="4">
                  <c:v>101225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4F-418A-AB09-28BA7BD95363}"/>
            </c:ext>
          </c:extLst>
        </c:ser>
        <c:ser>
          <c:idx val="1"/>
          <c:order val="1"/>
          <c:tx>
            <c:strRef>
              <c:f>'Table 9.42'!$S$7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9.42'!$V$7:$Z$7</c:f>
              <c:numCache>
                <c:formatCode>#,##0</c:formatCode>
                <c:ptCount val="5"/>
                <c:pt idx="0">
                  <c:v>65755</c:v>
                </c:pt>
                <c:pt idx="1">
                  <c:v>62629</c:v>
                </c:pt>
                <c:pt idx="2">
                  <c:v>64575</c:v>
                </c:pt>
                <c:pt idx="3">
                  <c:v>68929</c:v>
                </c:pt>
                <c:pt idx="4">
                  <c:v>69699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4F-418A-AB09-28BA7BD95363}"/>
            </c:ext>
          </c:extLst>
        </c:ser>
        <c:ser>
          <c:idx val="2"/>
          <c:order val="2"/>
          <c:tx>
            <c:strRef>
              <c:f>'Table 9.42'!$S$11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9.42'!$V$11:$Z$11</c:f>
              <c:numCache>
                <c:formatCode>#,##0</c:formatCode>
                <c:ptCount val="5"/>
                <c:pt idx="0">
                  <c:v>87747</c:v>
                </c:pt>
                <c:pt idx="1">
                  <c:v>81135</c:v>
                </c:pt>
                <c:pt idx="2">
                  <c:v>85970</c:v>
                </c:pt>
                <c:pt idx="3">
                  <c:v>92319</c:v>
                </c:pt>
                <c:pt idx="4">
                  <c:v>93369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4F-418A-AB09-28BA7BD95363}"/>
            </c:ext>
          </c:extLst>
        </c:ser>
        <c:ser>
          <c:idx val="3"/>
          <c:order val="3"/>
          <c:tx>
            <c:strRef>
              <c:f>'Table 9.42'!$S$12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9.42'!$V$12:$Z$12</c:f>
              <c:numCache>
                <c:formatCode>#,##0</c:formatCode>
                <c:ptCount val="5"/>
                <c:pt idx="0">
                  <c:v>8019</c:v>
                </c:pt>
                <c:pt idx="1">
                  <c:v>7498</c:v>
                </c:pt>
                <c:pt idx="2">
                  <c:v>7872</c:v>
                </c:pt>
                <c:pt idx="3">
                  <c:v>8489</c:v>
                </c:pt>
                <c:pt idx="4">
                  <c:v>7857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A4F-418A-AB09-28BA7BD95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9.42'!$AB$15:$AB$33</c:f>
              <c:numCache>
                <c:formatCode>0.0%</c:formatCode>
                <c:ptCount val="19"/>
                <c:pt idx="0">
                  <c:v>2.3630992956146329E-2</c:v>
                </c:pt>
                <c:pt idx="1">
                  <c:v>5.0373926874326978E-2</c:v>
                </c:pt>
                <c:pt idx="2">
                  <c:v>6.2209181707714653E-2</c:v>
                </c:pt>
                <c:pt idx="3">
                  <c:v>7.0043369589915336E-3</c:v>
                </c:pt>
                <c:pt idx="4">
                  <c:v>9.0671092538257114E-2</c:v>
                </c:pt>
                <c:pt idx="5">
                  <c:v>4.9010600357626229E-2</c:v>
                </c:pt>
                <c:pt idx="6">
                  <c:v>9.5422976991395236E-2</c:v>
                </c:pt>
                <c:pt idx="7">
                  <c:v>6.853185540835581E-2</c:v>
                </c:pt>
                <c:pt idx="8">
                  <c:v>4.5918417750906416E-2</c:v>
                </c:pt>
                <c:pt idx="9">
                  <c:v>2.9341157642037877E-3</c:v>
                </c:pt>
                <c:pt idx="10">
                  <c:v>2.346304693597305E-2</c:v>
                </c:pt>
                <c:pt idx="11">
                  <c:v>2.0173280776108197E-2</c:v>
                </c:pt>
                <c:pt idx="12">
                  <c:v>5.9848058247631467E-2</c:v>
                </c:pt>
                <c:pt idx="13">
                  <c:v>9.8169388380111244E-2</c:v>
                </c:pt>
                <c:pt idx="14">
                  <c:v>3.7027157859379788E-2</c:v>
                </c:pt>
                <c:pt idx="15">
                  <c:v>5.6538533732452108E-2</c:v>
                </c:pt>
                <c:pt idx="16">
                  <c:v>9.7043162127184529E-2</c:v>
                </c:pt>
                <c:pt idx="17">
                  <c:v>1.06398743368602E-2</c:v>
                </c:pt>
                <c:pt idx="18">
                  <c:v>6.1339814073876488E-2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62-41B5-A751-00F964E801A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C62-41B5-A751-00F964E801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9.42'!$Z$44:$Z$60</c:f>
              <c:numCache>
                <c:formatCode>#,##0</c:formatCode>
                <c:ptCount val="17"/>
                <c:pt idx="0">
                  <c:v>70</c:v>
                </c:pt>
                <c:pt idx="1">
                  <c:v>1342</c:v>
                </c:pt>
                <c:pt idx="2">
                  <c:v>3343</c:v>
                </c:pt>
                <c:pt idx="3">
                  <c:v>4842</c:v>
                </c:pt>
                <c:pt idx="4">
                  <c:v>6369</c:v>
                </c:pt>
                <c:pt idx="5">
                  <c:v>6134</c:v>
                </c:pt>
                <c:pt idx="6">
                  <c:v>5910</c:v>
                </c:pt>
                <c:pt idx="7">
                  <c:v>5271</c:v>
                </c:pt>
                <c:pt idx="8">
                  <c:v>5559</c:v>
                </c:pt>
                <c:pt idx="9">
                  <c:v>5250</c:v>
                </c:pt>
                <c:pt idx="10">
                  <c:v>4989</c:v>
                </c:pt>
                <c:pt idx="11">
                  <c:v>3586</c:v>
                </c:pt>
                <c:pt idx="12">
                  <c:v>1661</c:v>
                </c:pt>
                <c:pt idx="13">
                  <c:v>570</c:v>
                </c:pt>
                <c:pt idx="14">
                  <c:v>213</c:v>
                </c:pt>
                <c:pt idx="15">
                  <c:v>113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EA-459F-A180-CD9F012AD22E}"/>
            </c:ext>
          </c:extLst>
        </c:ser>
        <c:ser>
          <c:idx val="1"/>
          <c:order val="1"/>
          <c:tx>
            <c:strRef>
              <c:f>'Table 9.42'!$S$62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9.42'!$Z$63:$Z$79</c:f>
              <c:numCache>
                <c:formatCode>#,##0</c:formatCode>
                <c:ptCount val="17"/>
                <c:pt idx="0">
                  <c:v>105</c:v>
                </c:pt>
                <c:pt idx="1">
                  <c:v>1570</c:v>
                </c:pt>
                <c:pt idx="2">
                  <c:v>3443</c:v>
                </c:pt>
                <c:pt idx="3">
                  <c:v>4171</c:v>
                </c:pt>
                <c:pt idx="4">
                  <c:v>4918</c:v>
                </c:pt>
                <c:pt idx="5">
                  <c:v>4761</c:v>
                </c:pt>
                <c:pt idx="6">
                  <c:v>4600</c:v>
                </c:pt>
                <c:pt idx="7">
                  <c:v>4499</c:v>
                </c:pt>
                <c:pt idx="8">
                  <c:v>5077</c:v>
                </c:pt>
                <c:pt idx="9">
                  <c:v>4423</c:v>
                </c:pt>
                <c:pt idx="10">
                  <c:v>4103</c:v>
                </c:pt>
                <c:pt idx="11">
                  <c:v>2571</c:v>
                </c:pt>
                <c:pt idx="12">
                  <c:v>1011</c:v>
                </c:pt>
                <c:pt idx="13">
                  <c:v>376</c:v>
                </c:pt>
                <c:pt idx="14">
                  <c:v>153</c:v>
                </c:pt>
                <c:pt idx="15">
                  <c:v>105</c:v>
                </c:pt>
                <c:pt idx="16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EA-459F-A180-CD9F012AD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9.42'!$Z$83:$Z$90</c:f>
              <c:numCache>
                <c:formatCode>#,##0</c:formatCode>
                <c:ptCount val="8"/>
                <c:pt idx="0">
                  <c:v>2884</c:v>
                </c:pt>
                <c:pt idx="1">
                  <c:v>3037</c:v>
                </c:pt>
                <c:pt idx="2">
                  <c:v>11364</c:v>
                </c:pt>
                <c:pt idx="3">
                  <c:v>1125</c:v>
                </c:pt>
                <c:pt idx="4">
                  <c:v>934</c:v>
                </c:pt>
                <c:pt idx="5">
                  <c:v>1298</c:v>
                </c:pt>
                <c:pt idx="6">
                  <c:v>7059</c:v>
                </c:pt>
                <c:pt idx="7">
                  <c:v>4907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F7-484F-87EB-C57877760E33}"/>
            </c:ext>
          </c:extLst>
        </c:ser>
        <c:ser>
          <c:idx val="1"/>
          <c:order val="1"/>
          <c:tx>
            <c:strRef>
              <c:f>'Table 9.42'!$S$92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9.42'!$Z$93:$Z$100</c:f>
              <c:numCache>
                <c:formatCode>#,##0</c:formatCode>
                <c:ptCount val="8"/>
                <c:pt idx="0">
                  <c:v>2174</c:v>
                </c:pt>
                <c:pt idx="1">
                  <c:v>5521</c:v>
                </c:pt>
                <c:pt idx="2">
                  <c:v>1369</c:v>
                </c:pt>
                <c:pt idx="3">
                  <c:v>4633</c:v>
                </c:pt>
                <c:pt idx="4">
                  <c:v>6374</c:v>
                </c:pt>
                <c:pt idx="5">
                  <c:v>3730</c:v>
                </c:pt>
                <c:pt idx="6">
                  <c:v>1165</c:v>
                </c:pt>
                <c:pt idx="7">
                  <c:v>2653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F7-484F-87EB-C57877760E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0.22962962962962963</c:v>
                </c:pt>
                <c:pt idx="1">
                  <c:v>1.8518518518518517E-2</c:v>
                </c:pt>
                <c:pt idx="2">
                  <c:v>1.1111111111111112E-2</c:v>
                </c:pt>
                <c:pt idx="3">
                  <c:v>1.1111111111111112E-2</c:v>
                </c:pt>
                <c:pt idx="4">
                  <c:v>3.7037037037037035E-2</c:v>
                </c:pt>
                <c:pt idx="5">
                  <c:v>0</c:v>
                </c:pt>
                <c:pt idx="6">
                  <c:v>3.7037037037037035E-2</c:v>
                </c:pt>
                <c:pt idx="7">
                  <c:v>7.0370370370370375E-2</c:v>
                </c:pt>
                <c:pt idx="8">
                  <c:v>1.1111111111111112E-2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2.2222222222222223E-2</c:v>
                </c:pt>
                <c:pt idx="13">
                  <c:v>3.7037037037037035E-2</c:v>
                </c:pt>
                <c:pt idx="14">
                  <c:v>0.26666666666666666</c:v>
                </c:pt>
                <c:pt idx="15">
                  <c:v>8.5185185185185183E-2</c:v>
                </c:pt>
                <c:pt idx="16">
                  <c:v>2.5925925925925925E-2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22-429C-987F-9132AEA519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22-429C-987F-9132AEA51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9.42'!$S$1</c:f>
              <c:strCache>
                <c:ptCount val="1"/>
                <c:pt idx="0">
                  <c:v>Mackay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9.42'!$V$8:$Z$8</c:f>
              <c:numCache>
                <c:formatCode>#,##0</c:formatCode>
                <c:ptCount val="5"/>
                <c:pt idx="0">
                  <c:v>48152.39</c:v>
                </c:pt>
                <c:pt idx="1">
                  <c:v>48408.49</c:v>
                </c:pt>
                <c:pt idx="2">
                  <c:v>48784.33</c:v>
                </c:pt>
                <c:pt idx="3">
                  <c:v>51367.69</c:v>
                </c:pt>
                <c:pt idx="4">
                  <c:v>52331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0B-4D8A-8FE7-668730C91DA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0B-4D8A-8FE7-668730C91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9.43'!$U$4:$Y$4</c:f>
              <c:numCache>
                <c:formatCode>#,##0</c:formatCode>
                <c:ptCount val="5"/>
                <c:pt idx="1">
                  <c:v>406</c:v>
                </c:pt>
                <c:pt idx="2">
                  <c:v>335</c:v>
                </c:pt>
                <c:pt idx="3">
                  <c:v>462</c:v>
                </c:pt>
                <c:pt idx="4">
                  <c:v>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2B-4065-ACD6-98D16EAA8309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9.43'!$U$7:$Y$7</c:f>
              <c:numCache>
                <c:formatCode>#,##0</c:formatCode>
                <c:ptCount val="5"/>
                <c:pt idx="1">
                  <c:v>273</c:v>
                </c:pt>
                <c:pt idx="2">
                  <c:v>233</c:v>
                </c:pt>
                <c:pt idx="3">
                  <c:v>305</c:v>
                </c:pt>
                <c:pt idx="4">
                  <c:v>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2B-4065-ACD6-98D16EAA8309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9.43'!$U$11:$Y$11</c:f>
              <c:numCache>
                <c:formatCode>#,##0</c:formatCode>
                <c:ptCount val="5"/>
                <c:pt idx="1">
                  <c:v>301</c:v>
                </c:pt>
                <c:pt idx="2">
                  <c:v>259</c:v>
                </c:pt>
                <c:pt idx="3">
                  <c:v>356</c:v>
                </c:pt>
                <c:pt idx="4">
                  <c:v>610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2B-4065-ACD6-98D16EAA8309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9.43'!$U$12:$Y$12</c:f>
              <c:numCache>
                <c:formatCode>#,##0</c:formatCode>
                <c:ptCount val="5"/>
                <c:pt idx="1">
                  <c:v>106</c:v>
                </c:pt>
                <c:pt idx="2">
                  <c:v>78</c:v>
                </c:pt>
                <c:pt idx="3">
                  <c:v>106</c:v>
                </c:pt>
                <c:pt idx="4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2B-4065-ACD6-98D16EAA8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0.18864097363083165</c:v>
                </c:pt>
                <c:pt idx="1">
                  <c:v>8.1135902636916835E-3</c:v>
                </c:pt>
                <c:pt idx="2">
                  <c:v>1.4198782961460446E-2</c:v>
                </c:pt>
                <c:pt idx="3">
                  <c:v>6.0851926977687626E-3</c:v>
                </c:pt>
                <c:pt idx="4">
                  <c:v>0.10953346855983773</c:v>
                </c:pt>
                <c:pt idx="5">
                  <c:v>8.1135902636916835E-3</c:v>
                </c:pt>
                <c:pt idx="6">
                  <c:v>5.2738336713995942E-2</c:v>
                </c:pt>
                <c:pt idx="7">
                  <c:v>5.6795131845841784E-2</c:v>
                </c:pt>
                <c:pt idx="8">
                  <c:v>4.4624746450304259E-2</c:v>
                </c:pt>
                <c:pt idx="9">
                  <c:v>0</c:v>
                </c:pt>
                <c:pt idx="10">
                  <c:v>0</c:v>
                </c:pt>
                <c:pt idx="11">
                  <c:v>1.2170385395537525E-2</c:v>
                </c:pt>
                <c:pt idx="12">
                  <c:v>1.2170385395537525E-2</c:v>
                </c:pt>
                <c:pt idx="13">
                  <c:v>4.0567951318458417E-2</c:v>
                </c:pt>
                <c:pt idx="14">
                  <c:v>0.17647058823529413</c:v>
                </c:pt>
                <c:pt idx="15">
                  <c:v>3.6511156186612576E-2</c:v>
                </c:pt>
                <c:pt idx="16">
                  <c:v>6.2880324543610547E-2</c:v>
                </c:pt>
                <c:pt idx="17">
                  <c:v>1.2170385395537525E-2</c:v>
                </c:pt>
                <c:pt idx="18">
                  <c:v>1.0141987829614604E-2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39-48D7-95DC-646DD55518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39-48D7-95DC-646DD5551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39</c:v>
                </c:pt>
                <c:pt idx="3">
                  <c:v>40</c:v>
                </c:pt>
                <c:pt idx="4">
                  <c:v>60</c:v>
                </c:pt>
                <c:pt idx="5">
                  <c:v>50</c:v>
                </c:pt>
                <c:pt idx="6">
                  <c:v>31</c:v>
                </c:pt>
                <c:pt idx="7">
                  <c:v>29</c:v>
                </c:pt>
                <c:pt idx="8">
                  <c:v>30</c:v>
                </c:pt>
                <c:pt idx="9">
                  <c:v>36</c:v>
                </c:pt>
                <c:pt idx="10">
                  <c:v>33</c:v>
                </c:pt>
                <c:pt idx="11">
                  <c:v>33</c:v>
                </c:pt>
                <c:pt idx="12">
                  <c:v>15</c:v>
                </c:pt>
                <c:pt idx="13">
                  <c:v>15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FD-44FF-8EB1-6A8607853D4C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24</c:v>
                </c:pt>
                <c:pt idx="3">
                  <c:v>55</c:v>
                </c:pt>
                <c:pt idx="4">
                  <c:v>55</c:v>
                </c:pt>
                <c:pt idx="5">
                  <c:v>61</c:v>
                </c:pt>
                <c:pt idx="6">
                  <c:v>39</c:v>
                </c:pt>
                <c:pt idx="7">
                  <c:v>20</c:v>
                </c:pt>
                <c:pt idx="8">
                  <c:v>24</c:v>
                </c:pt>
                <c:pt idx="9">
                  <c:v>27</c:v>
                </c:pt>
                <c:pt idx="10">
                  <c:v>47</c:v>
                </c:pt>
                <c:pt idx="11">
                  <c:v>18</c:v>
                </c:pt>
                <c:pt idx="12">
                  <c:v>18</c:v>
                </c:pt>
                <c:pt idx="13">
                  <c:v>15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FD-44FF-8EB1-6A8607853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9.43'!$Y$83:$Y$90</c:f>
              <c:numCache>
                <c:formatCode>#,##0</c:formatCode>
                <c:ptCount val="8"/>
                <c:pt idx="0">
                  <c:v>31</c:v>
                </c:pt>
                <c:pt idx="1">
                  <c:v>12</c:v>
                </c:pt>
                <c:pt idx="2">
                  <c:v>25</c:v>
                </c:pt>
                <c:pt idx="3">
                  <c:v>3</c:v>
                </c:pt>
                <c:pt idx="4">
                  <c:v>2</c:v>
                </c:pt>
                <c:pt idx="5">
                  <c:v>7</c:v>
                </c:pt>
                <c:pt idx="6">
                  <c:v>36</c:v>
                </c:pt>
                <c:pt idx="7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1F-426E-8EB1-B74A643D328F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9.43'!$Y$93:$Y$100</c:f>
              <c:numCache>
                <c:formatCode>#,##0</c:formatCode>
                <c:ptCount val="8"/>
                <c:pt idx="0">
                  <c:v>21</c:v>
                </c:pt>
                <c:pt idx="1">
                  <c:v>28</c:v>
                </c:pt>
                <c:pt idx="2">
                  <c:v>9</c:v>
                </c:pt>
                <c:pt idx="3">
                  <c:v>18</c:v>
                </c:pt>
                <c:pt idx="4">
                  <c:v>32</c:v>
                </c:pt>
                <c:pt idx="5">
                  <c:v>13</c:v>
                </c:pt>
                <c:pt idx="6">
                  <c:v>0</c:v>
                </c:pt>
                <c:pt idx="7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1F-426E-8EB1-B74A643D32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9.43'!$U$8:$Y$8</c:f>
              <c:numCache>
                <c:formatCode>#,##0</c:formatCode>
                <c:ptCount val="5"/>
                <c:pt idx="1">
                  <c:v>42287.12</c:v>
                </c:pt>
                <c:pt idx="2">
                  <c:v>43010</c:v>
                </c:pt>
                <c:pt idx="3">
                  <c:v>43870.75</c:v>
                </c:pt>
                <c:pt idx="4">
                  <c:v>39447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C2-43D2-BE11-6B951DF224E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C2-43D2-BE11-6B951DF22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9.43'!$V$4:$Z$4</c:f>
              <c:numCache>
                <c:formatCode>#,##0</c:formatCode>
                <c:ptCount val="5"/>
                <c:pt idx="0">
                  <c:v>406</c:v>
                </c:pt>
                <c:pt idx="1">
                  <c:v>335</c:v>
                </c:pt>
                <c:pt idx="2">
                  <c:v>462</c:v>
                </c:pt>
                <c:pt idx="3">
                  <c:v>842</c:v>
                </c:pt>
                <c:pt idx="4">
                  <c:v>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B9-4CC9-AD30-B096661B87CA}"/>
            </c:ext>
          </c:extLst>
        </c:ser>
        <c:ser>
          <c:idx val="1"/>
          <c:order val="1"/>
          <c:tx>
            <c:strRef>
              <c:f>'Table 9.43'!$S$7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9.43'!$V$7:$Z$7</c:f>
              <c:numCache>
                <c:formatCode>#,##0</c:formatCode>
                <c:ptCount val="5"/>
                <c:pt idx="0">
                  <c:v>273</c:v>
                </c:pt>
                <c:pt idx="1">
                  <c:v>233</c:v>
                </c:pt>
                <c:pt idx="2">
                  <c:v>305</c:v>
                </c:pt>
                <c:pt idx="3">
                  <c:v>556</c:v>
                </c:pt>
                <c:pt idx="4">
                  <c:v>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9-4CC9-AD30-B096661B87CA}"/>
            </c:ext>
          </c:extLst>
        </c:ser>
        <c:ser>
          <c:idx val="2"/>
          <c:order val="2"/>
          <c:tx>
            <c:strRef>
              <c:f>'Table 9.43'!$S$11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9.43'!$V$11:$Z$11</c:f>
              <c:numCache>
                <c:formatCode>#,##0</c:formatCode>
                <c:ptCount val="5"/>
                <c:pt idx="0">
                  <c:v>301</c:v>
                </c:pt>
                <c:pt idx="1">
                  <c:v>259</c:v>
                </c:pt>
                <c:pt idx="2">
                  <c:v>356</c:v>
                </c:pt>
                <c:pt idx="3">
                  <c:v>610</c:v>
                </c:pt>
                <c:pt idx="4">
                  <c:v>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9-4CC9-AD30-B096661B87CA}"/>
            </c:ext>
          </c:extLst>
        </c:ser>
        <c:ser>
          <c:idx val="3"/>
          <c:order val="3"/>
          <c:tx>
            <c:strRef>
              <c:f>'Table 9.43'!$S$12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9.43'!$V$12:$Z$12</c:f>
              <c:numCache>
                <c:formatCode>#,##0</c:formatCode>
                <c:ptCount val="5"/>
                <c:pt idx="0">
                  <c:v>106</c:v>
                </c:pt>
                <c:pt idx="1">
                  <c:v>78</c:v>
                </c:pt>
                <c:pt idx="2">
                  <c:v>106</c:v>
                </c:pt>
                <c:pt idx="3">
                  <c:v>237</c:v>
                </c:pt>
                <c:pt idx="4">
                  <c:v>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B9-4CC9-AD30-B096661B8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9.43'!$AB$15:$AB$33</c:f>
              <c:numCache>
                <c:formatCode>0.0%</c:formatCode>
                <c:ptCount val="19"/>
                <c:pt idx="0">
                  <c:v>0.18864097363083165</c:v>
                </c:pt>
                <c:pt idx="1">
                  <c:v>8.1135902636916835E-3</c:v>
                </c:pt>
                <c:pt idx="2">
                  <c:v>1.4198782961460446E-2</c:v>
                </c:pt>
                <c:pt idx="3">
                  <c:v>6.0851926977687626E-3</c:v>
                </c:pt>
                <c:pt idx="4">
                  <c:v>0.10953346855983773</c:v>
                </c:pt>
                <c:pt idx="5">
                  <c:v>8.1135902636916835E-3</c:v>
                </c:pt>
                <c:pt idx="6">
                  <c:v>5.2738336713995942E-2</c:v>
                </c:pt>
                <c:pt idx="7">
                  <c:v>5.6795131845841784E-2</c:v>
                </c:pt>
                <c:pt idx="8">
                  <c:v>4.4624746450304259E-2</c:v>
                </c:pt>
                <c:pt idx="9">
                  <c:v>0</c:v>
                </c:pt>
                <c:pt idx="10">
                  <c:v>0</c:v>
                </c:pt>
                <c:pt idx="11">
                  <c:v>1.2170385395537525E-2</c:v>
                </c:pt>
                <c:pt idx="12">
                  <c:v>1.2170385395537525E-2</c:v>
                </c:pt>
                <c:pt idx="13">
                  <c:v>4.0567951318458417E-2</c:v>
                </c:pt>
                <c:pt idx="14">
                  <c:v>0.17647058823529413</c:v>
                </c:pt>
                <c:pt idx="15">
                  <c:v>3.6511156186612576E-2</c:v>
                </c:pt>
                <c:pt idx="16">
                  <c:v>6.2880324543610547E-2</c:v>
                </c:pt>
                <c:pt idx="17">
                  <c:v>1.2170385395537525E-2</c:v>
                </c:pt>
                <c:pt idx="18">
                  <c:v>1.0141987829614604E-2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95-4D1F-AD9C-B43D52F47B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95-4D1F-AD9C-B43D52F47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21</c:v>
                </c:pt>
                <c:pt idx="3">
                  <c:v>10</c:v>
                </c:pt>
                <c:pt idx="4">
                  <c:v>38</c:v>
                </c:pt>
                <c:pt idx="5">
                  <c:v>22</c:v>
                </c:pt>
                <c:pt idx="6">
                  <c:v>20</c:v>
                </c:pt>
                <c:pt idx="7">
                  <c:v>18</c:v>
                </c:pt>
                <c:pt idx="8">
                  <c:v>23</c:v>
                </c:pt>
                <c:pt idx="9">
                  <c:v>23</c:v>
                </c:pt>
                <c:pt idx="10">
                  <c:v>26</c:v>
                </c:pt>
                <c:pt idx="11">
                  <c:v>23</c:v>
                </c:pt>
                <c:pt idx="12">
                  <c:v>12</c:v>
                </c:pt>
                <c:pt idx="13">
                  <c:v>6</c:v>
                </c:pt>
                <c:pt idx="14">
                  <c:v>5</c:v>
                </c:pt>
                <c:pt idx="15">
                  <c:v>4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32-4956-85B2-677A106EB962}"/>
            </c:ext>
          </c:extLst>
        </c:ser>
        <c:ser>
          <c:idx val="1"/>
          <c:order val="1"/>
          <c:tx>
            <c:strRef>
              <c:f>'Table 9.43'!$S$62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9.43'!$Z$63:$Z$79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</c:v>
                </c:pt>
                <c:pt idx="4">
                  <c:v>44</c:v>
                </c:pt>
                <c:pt idx="5">
                  <c:v>32</c:v>
                </c:pt>
                <c:pt idx="6">
                  <c:v>25</c:v>
                </c:pt>
                <c:pt idx="7">
                  <c:v>16</c:v>
                </c:pt>
                <c:pt idx="8">
                  <c:v>24</c:v>
                </c:pt>
                <c:pt idx="9">
                  <c:v>16</c:v>
                </c:pt>
                <c:pt idx="10">
                  <c:v>22</c:v>
                </c:pt>
                <c:pt idx="11">
                  <c:v>15</c:v>
                </c:pt>
                <c:pt idx="12">
                  <c:v>9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32-4956-85B2-677A106EB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9.43'!$Z$83:$Z$90</c:f>
              <c:numCache>
                <c:formatCode>#,##0</c:formatCode>
                <c:ptCount val="8"/>
                <c:pt idx="0">
                  <c:v>17</c:v>
                </c:pt>
                <c:pt idx="1">
                  <c:v>3</c:v>
                </c:pt>
                <c:pt idx="2">
                  <c:v>28</c:v>
                </c:pt>
                <c:pt idx="3">
                  <c:v>7</c:v>
                </c:pt>
                <c:pt idx="4">
                  <c:v>3</c:v>
                </c:pt>
                <c:pt idx="5">
                  <c:v>3</c:v>
                </c:pt>
                <c:pt idx="6">
                  <c:v>30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57-4049-97BF-077A6EBDF7BC}"/>
            </c:ext>
          </c:extLst>
        </c:ser>
        <c:ser>
          <c:idx val="1"/>
          <c:order val="1"/>
          <c:tx>
            <c:strRef>
              <c:f>'Table 9.43'!$S$92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9.43'!$Z$93:$Z$100</c:f>
              <c:numCache>
                <c:formatCode>#,##0</c:formatCode>
                <c:ptCount val="8"/>
                <c:pt idx="0">
                  <c:v>8</c:v>
                </c:pt>
                <c:pt idx="1">
                  <c:v>12</c:v>
                </c:pt>
                <c:pt idx="2">
                  <c:v>5</c:v>
                </c:pt>
                <c:pt idx="3">
                  <c:v>16</c:v>
                </c:pt>
                <c:pt idx="4">
                  <c:v>22</c:v>
                </c:pt>
                <c:pt idx="5">
                  <c:v>7</c:v>
                </c:pt>
                <c:pt idx="6">
                  <c:v>0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57-4049-97BF-077A6EBDF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24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22</c:v>
                </c:pt>
                <c:pt idx="11">
                  <c:v>8</c:v>
                </c:pt>
                <c:pt idx="12">
                  <c:v>6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C-4301-96EC-BB400EEFEDCB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9.5'!$Y$63:$Y$79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6</c:v>
                </c:pt>
                <c:pt idx="3">
                  <c:v>12</c:v>
                </c:pt>
                <c:pt idx="4">
                  <c:v>11</c:v>
                </c:pt>
                <c:pt idx="5">
                  <c:v>8</c:v>
                </c:pt>
                <c:pt idx="6">
                  <c:v>17</c:v>
                </c:pt>
                <c:pt idx="7">
                  <c:v>14</c:v>
                </c:pt>
                <c:pt idx="8">
                  <c:v>20</c:v>
                </c:pt>
                <c:pt idx="9">
                  <c:v>21</c:v>
                </c:pt>
                <c:pt idx="10">
                  <c:v>20</c:v>
                </c:pt>
                <c:pt idx="11">
                  <c:v>5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C-4301-96EC-BB400EEFE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9.43'!$S$1</c:f>
              <c:strCache>
                <c:ptCount val="1"/>
                <c:pt idx="0">
                  <c:v>McKinlay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9.43'!$V$8:$Z$8</c:f>
              <c:numCache>
                <c:formatCode>#,##0</c:formatCode>
                <c:ptCount val="5"/>
                <c:pt idx="0">
                  <c:v>42287.12</c:v>
                </c:pt>
                <c:pt idx="1">
                  <c:v>43010</c:v>
                </c:pt>
                <c:pt idx="2">
                  <c:v>43870.75</c:v>
                </c:pt>
                <c:pt idx="3">
                  <c:v>39447</c:v>
                </c:pt>
                <c:pt idx="4">
                  <c:v>48700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0B-45A7-A276-63F4633DAC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0B-45A7-A276-63F4633DA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9.44'!$U$4:$Y$4</c:f>
              <c:numCache>
                <c:formatCode>#,##0</c:formatCode>
                <c:ptCount val="5"/>
                <c:pt idx="2">
                  <c:v>9</c:v>
                </c:pt>
                <c:pt idx="3">
                  <c:v>55</c:v>
                </c:pt>
                <c:pt idx="4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E5-46C5-BED7-42DF3CCD5D4C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9.44'!$U$7:$Y$7</c:f>
              <c:numCache>
                <c:formatCode>#,##0</c:formatCode>
                <c:ptCount val="5"/>
                <c:pt idx="2">
                  <c:v>11</c:v>
                </c:pt>
                <c:pt idx="3">
                  <c:v>38</c:v>
                </c:pt>
                <c:pt idx="4">
                  <c:v>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E5-46C5-BED7-42DF3CCD5D4C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9.44'!$U$11:$Y$11</c:f>
              <c:numCache>
                <c:formatCode>#,##0</c:formatCode>
                <c:ptCount val="5"/>
                <c:pt idx="2">
                  <c:v>10</c:v>
                </c:pt>
                <c:pt idx="3">
                  <c:v>54</c:v>
                </c:pt>
                <c:pt idx="4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E5-46C5-BED7-42DF3CCD5D4C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9.44'!$U$12:$Y$12</c:f>
              <c:numCache>
                <c:formatCode>#,##0</c:formatCode>
                <c:ptCount val="5"/>
                <c:pt idx="2">
                  <c:v>0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2E5-46C5-BED7-42DF3CCD5D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0</c:v>
                </c:pt>
                <c:pt idx="1">
                  <c:v>4.7058823529411764E-2</c:v>
                </c:pt>
                <c:pt idx="2">
                  <c:v>0</c:v>
                </c:pt>
                <c:pt idx="3">
                  <c:v>0</c:v>
                </c:pt>
                <c:pt idx="4">
                  <c:v>9.4117647058823528E-2</c:v>
                </c:pt>
                <c:pt idx="5">
                  <c:v>0</c:v>
                </c:pt>
                <c:pt idx="6">
                  <c:v>0</c:v>
                </c:pt>
                <c:pt idx="7">
                  <c:v>4.7058823529411764E-2</c:v>
                </c:pt>
                <c:pt idx="8">
                  <c:v>2.3529411764705882E-2</c:v>
                </c:pt>
                <c:pt idx="9">
                  <c:v>0</c:v>
                </c:pt>
                <c:pt idx="10">
                  <c:v>0</c:v>
                </c:pt>
                <c:pt idx="11">
                  <c:v>2.9411764705882353E-2</c:v>
                </c:pt>
                <c:pt idx="12">
                  <c:v>0</c:v>
                </c:pt>
                <c:pt idx="13">
                  <c:v>0</c:v>
                </c:pt>
                <c:pt idx="14">
                  <c:v>0.41764705882352943</c:v>
                </c:pt>
                <c:pt idx="15">
                  <c:v>0.1</c:v>
                </c:pt>
                <c:pt idx="16">
                  <c:v>0.11764705882352941</c:v>
                </c:pt>
                <c:pt idx="17">
                  <c:v>0</c:v>
                </c:pt>
                <c:pt idx="18">
                  <c:v>7.0588235294117646E-2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85-4874-829D-E11C0CDC181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85-4874-829D-E11C0CDC18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</c:v>
                </c:pt>
                <c:pt idx="4">
                  <c:v>14</c:v>
                </c:pt>
                <c:pt idx="5">
                  <c:v>11</c:v>
                </c:pt>
                <c:pt idx="6">
                  <c:v>15</c:v>
                </c:pt>
                <c:pt idx="7">
                  <c:v>3</c:v>
                </c:pt>
                <c:pt idx="8">
                  <c:v>8</c:v>
                </c:pt>
                <c:pt idx="9">
                  <c:v>0</c:v>
                </c:pt>
                <c:pt idx="10">
                  <c:v>9</c:v>
                </c:pt>
                <c:pt idx="11">
                  <c:v>12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97-49E7-9A9F-A248183940A7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20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0</c:v>
                </c:pt>
                <c:pt idx="10">
                  <c:v>10</c:v>
                </c:pt>
                <c:pt idx="11">
                  <c:v>0</c:v>
                </c:pt>
                <c:pt idx="12">
                  <c:v>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97-49E7-9A9F-A24818394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9.44'!$Y$83:$Y$90</c:f>
              <c:numCache>
                <c:formatCode>#,##0</c:formatCode>
                <c:ptCount val="8"/>
                <c:pt idx="0">
                  <c:v>0</c:v>
                </c:pt>
                <c:pt idx="1">
                  <c:v>11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B8-4882-A652-E3760042067E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9.44'!$Y$93:$Y$100</c:f>
              <c:numCache>
                <c:formatCode>#,##0</c:formatCode>
                <c:ptCount val="8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6</c:v>
                </c:pt>
                <c:pt idx="4">
                  <c:v>12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B8-4882-A652-E37600420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9.44'!$U$8:$Y$8</c:f>
              <c:numCache>
                <c:formatCode>#,##0</c:formatCode>
                <c:ptCount val="5"/>
                <c:pt idx="2">
                  <c:v>36626.800000000003</c:v>
                </c:pt>
                <c:pt idx="3">
                  <c:v>23591.11</c:v>
                </c:pt>
                <c:pt idx="4">
                  <c:v>36955.67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DE-4257-B24E-73A27B3C03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DE-4257-B24E-73A27B3C0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9.44'!$V$4:$Z$4</c:f>
              <c:numCache>
                <c:formatCode>#,##0</c:formatCode>
                <c:ptCount val="5"/>
                <c:pt idx="1">
                  <c:v>9</c:v>
                </c:pt>
                <c:pt idx="2">
                  <c:v>55</c:v>
                </c:pt>
                <c:pt idx="3">
                  <c:v>140</c:v>
                </c:pt>
                <c:pt idx="4">
                  <c:v>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35-443C-B808-E1FD9E1EB8D5}"/>
            </c:ext>
          </c:extLst>
        </c:ser>
        <c:ser>
          <c:idx val="1"/>
          <c:order val="1"/>
          <c:tx>
            <c:strRef>
              <c:f>'Table 9.44'!$S$7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9.44'!$V$7:$Z$7</c:f>
              <c:numCache>
                <c:formatCode>#,##0</c:formatCode>
                <c:ptCount val="5"/>
                <c:pt idx="1">
                  <c:v>11</c:v>
                </c:pt>
                <c:pt idx="2">
                  <c:v>38</c:v>
                </c:pt>
                <c:pt idx="3">
                  <c:v>97</c:v>
                </c:pt>
                <c:pt idx="4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35-443C-B808-E1FD9E1EB8D5}"/>
            </c:ext>
          </c:extLst>
        </c:ser>
        <c:ser>
          <c:idx val="2"/>
          <c:order val="2"/>
          <c:tx>
            <c:strRef>
              <c:f>'Table 9.44'!$S$11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9.44'!$V$11:$Z$11</c:f>
              <c:numCache>
                <c:formatCode>#,##0</c:formatCode>
                <c:ptCount val="5"/>
                <c:pt idx="1">
                  <c:v>10</c:v>
                </c:pt>
                <c:pt idx="2">
                  <c:v>54</c:v>
                </c:pt>
                <c:pt idx="3">
                  <c:v>143</c:v>
                </c:pt>
                <c:pt idx="4">
                  <c:v>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35-443C-B808-E1FD9E1EB8D5}"/>
            </c:ext>
          </c:extLst>
        </c:ser>
        <c:ser>
          <c:idx val="3"/>
          <c:order val="3"/>
          <c:tx>
            <c:strRef>
              <c:f>'Table 9.44'!$S$12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9.44'!$V$12:$Z$12</c:f>
              <c:numCache>
                <c:formatCode>#,##0</c:formatCode>
                <c:ptCount val="5"/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B35-443C-B808-E1FD9E1EB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9.44'!$AB$15:$AB$33</c:f>
              <c:numCache>
                <c:formatCode>0.0%</c:formatCode>
                <c:ptCount val="19"/>
                <c:pt idx="0">
                  <c:v>0</c:v>
                </c:pt>
                <c:pt idx="1">
                  <c:v>4.7058823529411764E-2</c:v>
                </c:pt>
                <c:pt idx="2">
                  <c:v>0</c:v>
                </c:pt>
                <c:pt idx="3">
                  <c:v>0</c:v>
                </c:pt>
                <c:pt idx="4">
                  <c:v>9.4117647058823528E-2</c:v>
                </c:pt>
                <c:pt idx="5">
                  <c:v>0</c:v>
                </c:pt>
                <c:pt idx="6">
                  <c:v>0</c:v>
                </c:pt>
                <c:pt idx="7">
                  <c:v>4.7058823529411764E-2</c:v>
                </c:pt>
                <c:pt idx="8">
                  <c:v>2.3529411764705882E-2</c:v>
                </c:pt>
                <c:pt idx="9">
                  <c:v>0</c:v>
                </c:pt>
                <c:pt idx="10">
                  <c:v>0</c:v>
                </c:pt>
                <c:pt idx="11">
                  <c:v>2.9411764705882353E-2</c:v>
                </c:pt>
                <c:pt idx="12">
                  <c:v>0</c:v>
                </c:pt>
                <c:pt idx="13">
                  <c:v>0</c:v>
                </c:pt>
                <c:pt idx="14">
                  <c:v>0.41764705882352943</c:v>
                </c:pt>
                <c:pt idx="15">
                  <c:v>0.1</c:v>
                </c:pt>
                <c:pt idx="16">
                  <c:v>0.11764705882352941</c:v>
                </c:pt>
                <c:pt idx="17">
                  <c:v>0</c:v>
                </c:pt>
                <c:pt idx="18">
                  <c:v>7.0588235294117646E-2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AF-4077-9941-CD68B9C5266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AF-4077-9941-CD68B9C52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6</c:v>
                </c:pt>
                <c:pt idx="4">
                  <c:v>5</c:v>
                </c:pt>
                <c:pt idx="5">
                  <c:v>16</c:v>
                </c:pt>
                <c:pt idx="6">
                  <c:v>10</c:v>
                </c:pt>
                <c:pt idx="7">
                  <c:v>3</c:v>
                </c:pt>
                <c:pt idx="8">
                  <c:v>8</c:v>
                </c:pt>
                <c:pt idx="9">
                  <c:v>3</c:v>
                </c:pt>
                <c:pt idx="10">
                  <c:v>10</c:v>
                </c:pt>
                <c:pt idx="11">
                  <c:v>3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0-4F18-B06C-AB8300D6DB78}"/>
            </c:ext>
          </c:extLst>
        </c:ser>
        <c:ser>
          <c:idx val="1"/>
          <c:order val="1"/>
          <c:tx>
            <c:strRef>
              <c:f>'Table 9.44'!$S$62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9.44'!$Z$63:$Z$79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7</c:v>
                </c:pt>
                <c:pt idx="3">
                  <c:v>6</c:v>
                </c:pt>
                <c:pt idx="4">
                  <c:v>8</c:v>
                </c:pt>
                <c:pt idx="5">
                  <c:v>12</c:v>
                </c:pt>
                <c:pt idx="6">
                  <c:v>8</c:v>
                </c:pt>
                <c:pt idx="7">
                  <c:v>6</c:v>
                </c:pt>
                <c:pt idx="8">
                  <c:v>6</c:v>
                </c:pt>
                <c:pt idx="9">
                  <c:v>7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B0-4F18-B06C-AB8300D6DB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9.44'!$Z$83:$Z$90</c:f>
              <c:numCache>
                <c:formatCode>#,##0</c:formatCode>
                <c:ptCount val="8"/>
                <c:pt idx="0">
                  <c:v>8</c:v>
                </c:pt>
                <c:pt idx="1">
                  <c:v>4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D-4F25-B23F-E7C7B58EF4C3}"/>
            </c:ext>
          </c:extLst>
        </c:ser>
        <c:ser>
          <c:idx val="1"/>
          <c:order val="1"/>
          <c:tx>
            <c:strRef>
              <c:f>'Table 9.44'!$S$92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9.44'!$Z$93:$Z$100</c:f>
              <c:numCache>
                <c:formatCode>#,##0</c:formatCode>
                <c:ptCount val="8"/>
                <c:pt idx="0">
                  <c:v>5</c:v>
                </c:pt>
                <c:pt idx="1">
                  <c:v>5</c:v>
                </c:pt>
                <c:pt idx="2">
                  <c:v>0</c:v>
                </c:pt>
                <c:pt idx="3">
                  <c:v>5</c:v>
                </c:pt>
                <c:pt idx="4">
                  <c:v>12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D-4F25-B23F-E7C7B58EF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9.5'!$Y$83:$Y$90</c:f>
              <c:numCache>
                <c:formatCode>#,##0</c:formatCode>
                <c:ptCount val="8"/>
                <c:pt idx="0">
                  <c:v>8</c:v>
                </c:pt>
                <c:pt idx="1">
                  <c:v>1</c:v>
                </c:pt>
                <c:pt idx="2">
                  <c:v>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66-472C-8CB4-FE8DC6D736A9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9.5'!$Y$93:$Y$100</c:f>
              <c:numCache>
                <c:formatCode>#,##0</c:formatCode>
                <c:ptCount val="8"/>
                <c:pt idx="0">
                  <c:v>12</c:v>
                </c:pt>
                <c:pt idx="1">
                  <c:v>11</c:v>
                </c:pt>
                <c:pt idx="2">
                  <c:v>5</c:v>
                </c:pt>
                <c:pt idx="3">
                  <c:v>7</c:v>
                </c:pt>
                <c:pt idx="4">
                  <c:v>23</c:v>
                </c:pt>
                <c:pt idx="5">
                  <c:v>0</c:v>
                </c:pt>
                <c:pt idx="6">
                  <c:v>0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66-472C-8CB4-FE8DC6D73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9.44'!$S$1</c:f>
              <c:strCache>
                <c:ptCount val="1"/>
                <c:pt idx="0">
                  <c:v>Mapoon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9.44'!$V$8:$Z$8</c:f>
              <c:numCache>
                <c:formatCode>#,##0</c:formatCode>
                <c:ptCount val="5"/>
                <c:pt idx="1">
                  <c:v>36626.800000000003</c:v>
                </c:pt>
                <c:pt idx="2">
                  <c:v>23591.11</c:v>
                </c:pt>
                <c:pt idx="3">
                  <c:v>36955.67</c:v>
                </c:pt>
                <c:pt idx="4">
                  <c:v>32193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58-4A49-AB36-3EB5F36A4C9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58-4A49-AB36-3EB5F36A4C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9.45'!$U$4:$Y$4</c:f>
              <c:numCache>
                <c:formatCode>#,##0</c:formatCode>
                <c:ptCount val="5"/>
                <c:pt idx="1">
                  <c:v>10125</c:v>
                </c:pt>
                <c:pt idx="2">
                  <c:v>9226</c:v>
                </c:pt>
                <c:pt idx="3">
                  <c:v>9954</c:v>
                </c:pt>
                <c:pt idx="4">
                  <c:v>11705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0-42DE-925A-AE8E149BEAF8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9.45'!$U$7:$Y$7</c:f>
              <c:numCache>
                <c:formatCode>#,##0</c:formatCode>
                <c:ptCount val="5"/>
                <c:pt idx="1">
                  <c:v>6776</c:v>
                </c:pt>
                <c:pt idx="2">
                  <c:v>6366</c:v>
                </c:pt>
                <c:pt idx="3">
                  <c:v>6640</c:v>
                </c:pt>
                <c:pt idx="4">
                  <c:v>7946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20-42DE-925A-AE8E149BEAF8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9.45'!$U$11:$Y$11</c:f>
              <c:numCache>
                <c:formatCode>#,##0</c:formatCode>
                <c:ptCount val="5"/>
                <c:pt idx="1">
                  <c:v>8405</c:v>
                </c:pt>
                <c:pt idx="2">
                  <c:v>7570</c:v>
                </c:pt>
                <c:pt idx="3">
                  <c:v>8093</c:v>
                </c:pt>
                <c:pt idx="4">
                  <c:v>9040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20-42DE-925A-AE8E149BEAF8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9.45'!$U$12:$Y$12</c:f>
              <c:numCache>
                <c:formatCode>#,##0</c:formatCode>
                <c:ptCount val="5"/>
                <c:pt idx="1">
                  <c:v>1720</c:v>
                </c:pt>
                <c:pt idx="2">
                  <c:v>1660</c:v>
                </c:pt>
                <c:pt idx="3">
                  <c:v>1861</c:v>
                </c:pt>
                <c:pt idx="4">
                  <c:v>2663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C20-42DE-925A-AE8E149BEA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0.12303835082180332</c:v>
                </c:pt>
                <c:pt idx="1">
                  <c:v>3.1293527718451113E-2</c:v>
                </c:pt>
                <c:pt idx="2">
                  <c:v>3.7979385272541556E-2</c:v>
                </c:pt>
                <c:pt idx="3">
                  <c:v>1.2164546383136781E-2</c:v>
                </c:pt>
                <c:pt idx="4">
                  <c:v>6.5651406815860333E-2</c:v>
                </c:pt>
                <c:pt idx="5">
                  <c:v>3.4357879097409227E-2</c:v>
                </c:pt>
                <c:pt idx="6">
                  <c:v>8.3387501160739161E-2</c:v>
                </c:pt>
                <c:pt idx="7">
                  <c:v>5.4601170025071963E-2</c:v>
                </c:pt>
                <c:pt idx="8">
                  <c:v>3.296499210697372E-2</c:v>
                </c:pt>
                <c:pt idx="9">
                  <c:v>1.7643235212183117E-3</c:v>
                </c:pt>
                <c:pt idx="10">
                  <c:v>2.2750487510446653E-2</c:v>
                </c:pt>
                <c:pt idx="11">
                  <c:v>1.7178939548704614E-2</c:v>
                </c:pt>
                <c:pt idx="12">
                  <c:v>3.6679357414801744E-2</c:v>
                </c:pt>
                <c:pt idx="13">
                  <c:v>4.9586776859504134E-2</c:v>
                </c:pt>
                <c:pt idx="14">
                  <c:v>7.2987278298820693E-2</c:v>
                </c:pt>
                <c:pt idx="15">
                  <c:v>6.8065744265948552E-2</c:v>
                </c:pt>
                <c:pt idx="16">
                  <c:v>9.6016343207354443E-2</c:v>
                </c:pt>
                <c:pt idx="17">
                  <c:v>1.7550376079487416E-2</c:v>
                </c:pt>
                <c:pt idx="18">
                  <c:v>3.6122202618627544E-2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C3-4873-B96C-D34BC81D6F7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C3-4873-B96C-D34BC81D6F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9.45'!$Y$44:$Y$60</c:f>
              <c:numCache>
                <c:formatCode>#,##0</c:formatCode>
                <c:ptCount val="17"/>
                <c:pt idx="0">
                  <c:v>23</c:v>
                </c:pt>
                <c:pt idx="1">
                  <c:v>217</c:v>
                </c:pt>
                <c:pt idx="2">
                  <c:v>500</c:v>
                </c:pt>
                <c:pt idx="3">
                  <c:v>578</c:v>
                </c:pt>
                <c:pt idx="4">
                  <c:v>673</c:v>
                </c:pt>
                <c:pt idx="5">
                  <c:v>640</c:v>
                </c:pt>
                <c:pt idx="6">
                  <c:v>539</c:v>
                </c:pt>
                <c:pt idx="7">
                  <c:v>480</c:v>
                </c:pt>
                <c:pt idx="8">
                  <c:v>578</c:v>
                </c:pt>
                <c:pt idx="9">
                  <c:v>538</c:v>
                </c:pt>
                <c:pt idx="10">
                  <c:v>500</c:v>
                </c:pt>
                <c:pt idx="11">
                  <c:v>386</c:v>
                </c:pt>
                <c:pt idx="12">
                  <c:v>203</c:v>
                </c:pt>
                <c:pt idx="13">
                  <c:v>134</c:v>
                </c:pt>
                <c:pt idx="14">
                  <c:v>92</c:v>
                </c:pt>
                <c:pt idx="15">
                  <c:v>37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DB-401F-A974-5E906249B390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9.45'!$Y$63:$Y$79</c:f>
              <c:numCache>
                <c:formatCode>#,##0</c:formatCode>
                <c:ptCount val="17"/>
                <c:pt idx="0">
                  <c:v>24</c:v>
                </c:pt>
                <c:pt idx="1">
                  <c:v>179</c:v>
                </c:pt>
                <c:pt idx="2">
                  <c:v>430</c:v>
                </c:pt>
                <c:pt idx="3">
                  <c:v>498</c:v>
                </c:pt>
                <c:pt idx="4">
                  <c:v>619</c:v>
                </c:pt>
                <c:pt idx="5">
                  <c:v>601</c:v>
                </c:pt>
                <c:pt idx="6">
                  <c:v>502</c:v>
                </c:pt>
                <c:pt idx="7">
                  <c:v>502</c:v>
                </c:pt>
                <c:pt idx="8">
                  <c:v>534</c:v>
                </c:pt>
                <c:pt idx="9">
                  <c:v>469</c:v>
                </c:pt>
                <c:pt idx="10">
                  <c:v>503</c:v>
                </c:pt>
                <c:pt idx="11">
                  <c:v>292</c:v>
                </c:pt>
                <c:pt idx="12">
                  <c:v>174</c:v>
                </c:pt>
                <c:pt idx="13">
                  <c:v>104</c:v>
                </c:pt>
                <c:pt idx="14">
                  <c:v>55</c:v>
                </c:pt>
                <c:pt idx="15">
                  <c:v>31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DB-401F-A974-5E906249B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9.45'!$Y$83:$Y$90</c:f>
              <c:numCache>
                <c:formatCode>#,##0</c:formatCode>
                <c:ptCount val="8"/>
                <c:pt idx="0">
                  <c:v>354</c:v>
                </c:pt>
                <c:pt idx="1">
                  <c:v>236</c:v>
                </c:pt>
                <c:pt idx="2">
                  <c:v>667</c:v>
                </c:pt>
                <c:pt idx="3">
                  <c:v>143</c:v>
                </c:pt>
                <c:pt idx="4">
                  <c:v>96</c:v>
                </c:pt>
                <c:pt idx="5">
                  <c:v>145</c:v>
                </c:pt>
                <c:pt idx="6">
                  <c:v>489</c:v>
                </c:pt>
                <c:pt idx="7">
                  <c:v>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9C-4174-BB5B-B5414EAACC57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9.45'!$Y$93:$Y$100</c:f>
              <c:numCache>
                <c:formatCode>#,##0</c:formatCode>
                <c:ptCount val="8"/>
                <c:pt idx="0">
                  <c:v>257</c:v>
                </c:pt>
                <c:pt idx="1">
                  <c:v>570</c:v>
                </c:pt>
                <c:pt idx="2">
                  <c:v>99</c:v>
                </c:pt>
                <c:pt idx="3">
                  <c:v>437</c:v>
                </c:pt>
                <c:pt idx="4">
                  <c:v>712</c:v>
                </c:pt>
                <c:pt idx="5">
                  <c:v>321</c:v>
                </c:pt>
                <c:pt idx="6">
                  <c:v>33</c:v>
                </c:pt>
                <c:pt idx="7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9C-4174-BB5B-B5414EAACC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9.45'!$U$8:$Y$8</c:f>
              <c:numCache>
                <c:formatCode>#,##0</c:formatCode>
                <c:ptCount val="5"/>
                <c:pt idx="1">
                  <c:v>40968.910000000003</c:v>
                </c:pt>
                <c:pt idx="2">
                  <c:v>42136</c:v>
                </c:pt>
                <c:pt idx="3">
                  <c:v>41428</c:v>
                </c:pt>
                <c:pt idx="4">
                  <c:v>42775.15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61-4C38-86CC-1B2FFD19D19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61-4C38-86CC-1B2FFD19D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9.45'!$V$4:$Z$4</c:f>
              <c:numCache>
                <c:formatCode>#,##0</c:formatCode>
                <c:ptCount val="5"/>
                <c:pt idx="0">
                  <c:v>10125</c:v>
                </c:pt>
                <c:pt idx="1">
                  <c:v>9226</c:v>
                </c:pt>
                <c:pt idx="2">
                  <c:v>9954</c:v>
                </c:pt>
                <c:pt idx="3">
                  <c:v>11705</c:v>
                </c:pt>
                <c:pt idx="4">
                  <c:v>10771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20-454B-B366-1E33B65F09F0}"/>
            </c:ext>
          </c:extLst>
        </c:ser>
        <c:ser>
          <c:idx val="1"/>
          <c:order val="1"/>
          <c:tx>
            <c:strRef>
              <c:f>'Table 9.45'!$S$7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9.45'!$V$7:$Z$7</c:f>
              <c:numCache>
                <c:formatCode>#,##0</c:formatCode>
                <c:ptCount val="5"/>
                <c:pt idx="0">
                  <c:v>6776</c:v>
                </c:pt>
                <c:pt idx="1">
                  <c:v>6366</c:v>
                </c:pt>
                <c:pt idx="2">
                  <c:v>6640</c:v>
                </c:pt>
                <c:pt idx="3">
                  <c:v>7946</c:v>
                </c:pt>
                <c:pt idx="4">
                  <c:v>7226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20-454B-B366-1E33B65F09F0}"/>
            </c:ext>
          </c:extLst>
        </c:ser>
        <c:ser>
          <c:idx val="2"/>
          <c:order val="2"/>
          <c:tx>
            <c:strRef>
              <c:f>'Table 9.45'!$S$11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9.45'!$V$11:$Z$11</c:f>
              <c:numCache>
                <c:formatCode>#,##0</c:formatCode>
                <c:ptCount val="5"/>
                <c:pt idx="0">
                  <c:v>8405</c:v>
                </c:pt>
                <c:pt idx="1">
                  <c:v>7570</c:v>
                </c:pt>
                <c:pt idx="2">
                  <c:v>8093</c:v>
                </c:pt>
                <c:pt idx="3">
                  <c:v>9040</c:v>
                </c:pt>
                <c:pt idx="4">
                  <c:v>8706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20-454B-B366-1E33B65F09F0}"/>
            </c:ext>
          </c:extLst>
        </c:ser>
        <c:ser>
          <c:idx val="3"/>
          <c:order val="3"/>
          <c:tx>
            <c:strRef>
              <c:f>'Table 9.45'!$S$12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9.45'!$V$12:$Z$12</c:f>
              <c:numCache>
                <c:formatCode>#,##0</c:formatCode>
                <c:ptCount val="5"/>
                <c:pt idx="0">
                  <c:v>1720</c:v>
                </c:pt>
                <c:pt idx="1">
                  <c:v>1660</c:v>
                </c:pt>
                <c:pt idx="2">
                  <c:v>1861</c:v>
                </c:pt>
                <c:pt idx="3">
                  <c:v>2663</c:v>
                </c:pt>
                <c:pt idx="4">
                  <c:v>2066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320-454B-B366-1E33B65F0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9.45'!$AB$15:$AB$33</c:f>
              <c:numCache>
                <c:formatCode>0.0%</c:formatCode>
                <c:ptCount val="19"/>
                <c:pt idx="0">
                  <c:v>0.12303835082180332</c:v>
                </c:pt>
                <c:pt idx="1">
                  <c:v>3.1293527718451113E-2</c:v>
                </c:pt>
                <c:pt idx="2">
                  <c:v>3.7979385272541556E-2</c:v>
                </c:pt>
                <c:pt idx="3">
                  <c:v>1.2164546383136781E-2</c:v>
                </c:pt>
                <c:pt idx="4">
                  <c:v>6.5651406815860333E-2</c:v>
                </c:pt>
                <c:pt idx="5">
                  <c:v>3.4357879097409227E-2</c:v>
                </c:pt>
                <c:pt idx="6">
                  <c:v>8.3387501160739161E-2</c:v>
                </c:pt>
                <c:pt idx="7">
                  <c:v>5.4601170025071963E-2</c:v>
                </c:pt>
                <c:pt idx="8">
                  <c:v>3.296499210697372E-2</c:v>
                </c:pt>
                <c:pt idx="9">
                  <c:v>1.7643235212183117E-3</c:v>
                </c:pt>
                <c:pt idx="10">
                  <c:v>2.2750487510446653E-2</c:v>
                </c:pt>
                <c:pt idx="11">
                  <c:v>1.7178939548704614E-2</c:v>
                </c:pt>
                <c:pt idx="12">
                  <c:v>3.6679357414801744E-2</c:v>
                </c:pt>
                <c:pt idx="13">
                  <c:v>4.9586776859504134E-2</c:v>
                </c:pt>
                <c:pt idx="14">
                  <c:v>7.2987278298820693E-2</c:v>
                </c:pt>
                <c:pt idx="15">
                  <c:v>6.8065744265948552E-2</c:v>
                </c:pt>
                <c:pt idx="16">
                  <c:v>9.6016343207354443E-2</c:v>
                </c:pt>
                <c:pt idx="17">
                  <c:v>1.7550376079487416E-2</c:v>
                </c:pt>
                <c:pt idx="18">
                  <c:v>3.6122202618627544E-2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E-4A31-A1D8-7363C1474FB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CE-4A31-A1D8-7363C1474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9.45'!$Z$44:$Z$60</c:f>
              <c:numCache>
                <c:formatCode>#,##0</c:formatCode>
                <c:ptCount val="17"/>
                <c:pt idx="0">
                  <c:v>31</c:v>
                </c:pt>
                <c:pt idx="1">
                  <c:v>233</c:v>
                </c:pt>
                <c:pt idx="2">
                  <c:v>485</c:v>
                </c:pt>
                <c:pt idx="3">
                  <c:v>543</c:v>
                </c:pt>
                <c:pt idx="4">
                  <c:v>626</c:v>
                </c:pt>
                <c:pt idx="5">
                  <c:v>626</c:v>
                </c:pt>
                <c:pt idx="6">
                  <c:v>526</c:v>
                </c:pt>
                <c:pt idx="7">
                  <c:v>437</c:v>
                </c:pt>
                <c:pt idx="8">
                  <c:v>475</c:v>
                </c:pt>
                <c:pt idx="9">
                  <c:v>445</c:v>
                </c:pt>
                <c:pt idx="10">
                  <c:v>489</c:v>
                </c:pt>
                <c:pt idx="11">
                  <c:v>357</c:v>
                </c:pt>
                <c:pt idx="12">
                  <c:v>167</c:v>
                </c:pt>
                <c:pt idx="13">
                  <c:v>98</c:v>
                </c:pt>
                <c:pt idx="14">
                  <c:v>70</c:v>
                </c:pt>
                <c:pt idx="15">
                  <c:v>23</c:v>
                </c:pt>
                <c:pt idx="16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F7-407D-86AA-87BC41D91132}"/>
            </c:ext>
          </c:extLst>
        </c:ser>
        <c:ser>
          <c:idx val="1"/>
          <c:order val="1"/>
          <c:tx>
            <c:strRef>
              <c:f>'Table 9.45'!$S$62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9.45'!$Z$63:$Z$79</c:f>
              <c:numCache>
                <c:formatCode>#,##0</c:formatCode>
                <c:ptCount val="17"/>
                <c:pt idx="0">
                  <c:v>18</c:v>
                </c:pt>
                <c:pt idx="1">
                  <c:v>221</c:v>
                </c:pt>
                <c:pt idx="2">
                  <c:v>341</c:v>
                </c:pt>
                <c:pt idx="3">
                  <c:v>450</c:v>
                </c:pt>
                <c:pt idx="4">
                  <c:v>577</c:v>
                </c:pt>
                <c:pt idx="5">
                  <c:v>512</c:v>
                </c:pt>
                <c:pt idx="6">
                  <c:v>550</c:v>
                </c:pt>
                <c:pt idx="7">
                  <c:v>484</c:v>
                </c:pt>
                <c:pt idx="8">
                  <c:v>485</c:v>
                </c:pt>
                <c:pt idx="9">
                  <c:v>460</c:v>
                </c:pt>
                <c:pt idx="10">
                  <c:v>437</c:v>
                </c:pt>
                <c:pt idx="11">
                  <c:v>304</c:v>
                </c:pt>
                <c:pt idx="12">
                  <c:v>133</c:v>
                </c:pt>
                <c:pt idx="13">
                  <c:v>68</c:v>
                </c:pt>
                <c:pt idx="14">
                  <c:v>48</c:v>
                </c:pt>
                <c:pt idx="15">
                  <c:v>19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F7-407D-86AA-87BC41D91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9.45'!$Z$83:$Z$90</c:f>
              <c:numCache>
                <c:formatCode>#,##0</c:formatCode>
                <c:ptCount val="8"/>
                <c:pt idx="0">
                  <c:v>336</c:v>
                </c:pt>
                <c:pt idx="1">
                  <c:v>234</c:v>
                </c:pt>
                <c:pt idx="2">
                  <c:v>678</c:v>
                </c:pt>
                <c:pt idx="3">
                  <c:v>143</c:v>
                </c:pt>
                <c:pt idx="4">
                  <c:v>95</c:v>
                </c:pt>
                <c:pt idx="5">
                  <c:v>139</c:v>
                </c:pt>
                <c:pt idx="6">
                  <c:v>474</c:v>
                </c:pt>
                <c:pt idx="7">
                  <c:v>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EF-4A31-A000-C9CE224F762D}"/>
            </c:ext>
          </c:extLst>
        </c:ser>
        <c:ser>
          <c:idx val="1"/>
          <c:order val="1"/>
          <c:tx>
            <c:strRef>
              <c:f>'Table 9.45'!$S$92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9.45'!$Z$93:$Z$100</c:f>
              <c:numCache>
                <c:formatCode>#,##0</c:formatCode>
                <c:ptCount val="8"/>
                <c:pt idx="0">
                  <c:v>238</c:v>
                </c:pt>
                <c:pt idx="1">
                  <c:v>572</c:v>
                </c:pt>
                <c:pt idx="2">
                  <c:v>89</c:v>
                </c:pt>
                <c:pt idx="3">
                  <c:v>467</c:v>
                </c:pt>
                <c:pt idx="4">
                  <c:v>670</c:v>
                </c:pt>
                <c:pt idx="5">
                  <c:v>301</c:v>
                </c:pt>
                <c:pt idx="6">
                  <c:v>40</c:v>
                </c:pt>
                <c:pt idx="7">
                  <c:v>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EF-4A31-A000-C9CE224F76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9.5'!$U$8:$Y$8</c:f>
              <c:numCache>
                <c:formatCode>#,##0</c:formatCode>
                <c:ptCount val="5"/>
                <c:pt idx="1">
                  <c:v>46560.31</c:v>
                </c:pt>
                <c:pt idx="2">
                  <c:v>48042.93</c:v>
                </c:pt>
                <c:pt idx="3">
                  <c:v>50345.97</c:v>
                </c:pt>
                <c:pt idx="4">
                  <c:v>42762.35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2-40CE-B7C7-2F9A9D4CDCC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D2-40CE-B7C7-2F9A9D4CDC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9.45'!$S$1</c:f>
              <c:strCache>
                <c:ptCount val="1"/>
                <c:pt idx="0">
                  <c:v>Maranoa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9.45'!$V$8:$Z$8</c:f>
              <c:numCache>
                <c:formatCode>#,##0</c:formatCode>
                <c:ptCount val="5"/>
                <c:pt idx="0">
                  <c:v>40968.910000000003</c:v>
                </c:pt>
                <c:pt idx="1">
                  <c:v>42136</c:v>
                </c:pt>
                <c:pt idx="2">
                  <c:v>41428</c:v>
                </c:pt>
                <c:pt idx="3">
                  <c:v>42775.15</c:v>
                </c:pt>
                <c:pt idx="4">
                  <c:v>45023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CA-477E-96B5-0709961EA3F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CA-477E-96B5-0709961EA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9.46'!$U$4:$Y$4</c:f>
              <c:numCache>
                <c:formatCode>#,##0</c:formatCode>
                <c:ptCount val="5"/>
                <c:pt idx="1">
                  <c:v>17502</c:v>
                </c:pt>
                <c:pt idx="2">
                  <c:v>17354</c:v>
                </c:pt>
                <c:pt idx="3">
                  <c:v>18479</c:v>
                </c:pt>
                <c:pt idx="4">
                  <c:v>20367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13-4DBD-98DC-88AF277482CB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9.46'!$U$7:$Y$7</c:f>
              <c:numCache>
                <c:formatCode>#,##0</c:formatCode>
                <c:ptCount val="5"/>
                <c:pt idx="1">
                  <c:v>11123</c:v>
                </c:pt>
                <c:pt idx="2">
                  <c:v>11168</c:v>
                </c:pt>
                <c:pt idx="3">
                  <c:v>11856</c:v>
                </c:pt>
                <c:pt idx="4">
                  <c:v>13071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13-4DBD-98DC-88AF277482CB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9.46'!$U$11:$Y$11</c:f>
              <c:numCache>
                <c:formatCode>#,##0</c:formatCode>
                <c:ptCount val="5"/>
                <c:pt idx="1">
                  <c:v>15063</c:v>
                </c:pt>
                <c:pt idx="2">
                  <c:v>14962</c:v>
                </c:pt>
                <c:pt idx="3">
                  <c:v>15951</c:v>
                </c:pt>
                <c:pt idx="4">
                  <c:v>17624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13-4DBD-98DC-88AF277482CB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9.46'!$U$12:$Y$12</c:f>
              <c:numCache>
                <c:formatCode>#,##0</c:formatCode>
                <c:ptCount val="5"/>
                <c:pt idx="1">
                  <c:v>2440</c:v>
                </c:pt>
                <c:pt idx="2">
                  <c:v>2391</c:v>
                </c:pt>
                <c:pt idx="3">
                  <c:v>2528</c:v>
                </c:pt>
                <c:pt idx="4">
                  <c:v>2740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13-4DBD-98DC-88AF27748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0.22935644295632479</c:v>
                </c:pt>
                <c:pt idx="1">
                  <c:v>1.7282977990053672E-2</c:v>
                </c:pt>
                <c:pt idx="2">
                  <c:v>4.6777290856270616E-2</c:v>
                </c:pt>
                <c:pt idx="3">
                  <c:v>6.4011029592791376E-3</c:v>
                </c:pt>
                <c:pt idx="4">
                  <c:v>6.0711999606085969E-2</c:v>
                </c:pt>
                <c:pt idx="5">
                  <c:v>2.506278004825447E-2</c:v>
                </c:pt>
                <c:pt idx="6">
                  <c:v>6.6325274508838447E-2</c:v>
                </c:pt>
                <c:pt idx="7">
                  <c:v>5.5049485449800581E-2</c:v>
                </c:pt>
                <c:pt idx="8">
                  <c:v>3.1857797035796935E-2</c:v>
                </c:pt>
                <c:pt idx="9">
                  <c:v>3.889901029100399E-3</c:v>
                </c:pt>
                <c:pt idx="10">
                  <c:v>1.6051996651730759E-2</c:v>
                </c:pt>
                <c:pt idx="11">
                  <c:v>1.6839824708257421E-2</c:v>
                </c:pt>
                <c:pt idx="12">
                  <c:v>3.1907036289329851E-2</c:v>
                </c:pt>
                <c:pt idx="13">
                  <c:v>8.7153478753262098E-2</c:v>
                </c:pt>
                <c:pt idx="14">
                  <c:v>5.12088236742331E-2</c:v>
                </c:pt>
                <c:pt idx="15">
                  <c:v>6.2632330493869709E-2</c:v>
                </c:pt>
                <c:pt idx="16">
                  <c:v>7.7207149539612982E-2</c:v>
                </c:pt>
                <c:pt idx="17">
                  <c:v>1.4033187256881186E-2</c:v>
                </c:pt>
                <c:pt idx="18">
                  <c:v>3.8308139248608992E-2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0F-4F14-807B-0D186AF9AE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0F-4F14-807B-0D186AF9A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9.46'!$Y$44:$Y$60</c:f>
              <c:numCache>
                <c:formatCode>#,##0</c:formatCode>
                <c:ptCount val="17"/>
                <c:pt idx="0">
                  <c:v>33</c:v>
                </c:pt>
                <c:pt idx="1">
                  <c:v>259</c:v>
                </c:pt>
                <c:pt idx="2">
                  <c:v>693</c:v>
                </c:pt>
                <c:pt idx="3">
                  <c:v>1310</c:v>
                </c:pt>
                <c:pt idx="4">
                  <c:v>1742</c:v>
                </c:pt>
                <c:pt idx="5">
                  <c:v>1148</c:v>
                </c:pt>
                <c:pt idx="6">
                  <c:v>884</c:v>
                </c:pt>
                <c:pt idx="7">
                  <c:v>852</c:v>
                </c:pt>
                <c:pt idx="8">
                  <c:v>1019</c:v>
                </c:pt>
                <c:pt idx="9">
                  <c:v>975</c:v>
                </c:pt>
                <c:pt idx="10">
                  <c:v>864</c:v>
                </c:pt>
                <c:pt idx="11">
                  <c:v>699</c:v>
                </c:pt>
                <c:pt idx="12">
                  <c:v>371</c:v>
                </c:pt>
                <c:pt idx="13">
                  <c:v>169</c:v>
                </c:pt>
                <c:pt idx="14">
                  <c:v>106</c:v>
                </c:pt>
                <c:pt idx="15">
                  <c:v>42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63-4C16-A3B8-686F67F3E942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9.46'!$Y$63:$Y$79</c:f>
              <c:numCache>
                <c:formatCode>#,##0</c:formatCode>
                <c:ptCount val="17"/>
                <c:pt idx="0">
                  <c:v>25</c:v>
                </c:pt>
                <c:pt idx="1">
                  <c:v>269</c:v>
                </c:pt>
                <c:pt idx="2">
                  <c:v>641</c:v>
                </c:pt>
                <c:pt idx="3">
                  <c:v>928</c:v>
                </c:pt>
                <c:pt idx="4">
                  <c:v>1323</c:v>
                </c:pt>
                <c:pt idx="5">
                  <c:v>796</c:v>
                </c:pt>
                <c:pt idx="6">
                  <c:v>690</c:v>
                </c:pt>
                <c:pt idx="7">
                  <c:v>769</c:v>
                </c:pt>
                <c:pt idx="8">
                  <c:v>949</c:v>
                </c:pt>
                <c:pt idx="9">
                  <c:v>830</c:v>
                </c:pt>
                <c:pt idx="10">
                  <c:v>789</c:v>
                </c:pt>
                <c:pt idx="11">
                  <c:v>574</c:v>
                </c:pt>
                <c:pt idx="12">
                  <c:v>298</c:v>
                </c:pt>
                <c:pt idx="13">
                  <c:v>131</c:v>
                </c:pt>
                <c:pt idx="14">
                  <c:v>70</c:v>
                </c:pt>
                <c:pt idx="15">
                  <c:v>19</c:v>
                </c:pt>
                <c:pt idx="16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63-4C16-A3B8-686F67F3E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9.46'!$Y$83:$Y$90</c:f>
              <c:numCache>
                <c:formatCode>#,##0</c:formatCode>
                <c:ptCount val="8"/>
                <c:pt idx="0">
                  <c:v>593</c:v>
                </c:pt>
                <c:pt idx="1">
                  <c:v>415</c:v>
                </c:pt>
                <c:pt idx="2">
                  <c:v>1036</c:v>
                </c:pt>
                <c:pt idx="3">
                  <c:v>364</c:v>
                </c:pt>
                <c:pt idx="4">
                  <c:v>138</c:v>
                </c:pt>
                <c:pt idx="5">
                  <c:v>182</c:v>
                </c:pt>
                <c:pt idx="6">
                  <c:v>658</c:v>
                </c:pt>
                <c:pt idx="7">
                  <c:v>1405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5A-4AAF-B614-4CC508426701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9.46'!$Y$93:$Y$100</c:f>
              <c:numCache>
                <c:formatCode>#,##0</c:formatCode>
                <c:ptCount val="8"/>
                <c:pt idx="0">
                  <c:v>440</c:v>
                </c:pt>
                <c:pt idx="1">
                  <c:v>840</c:v>
                </c:pt>
                <c:pt idx="2">
                  <c:v>169</c:v>
                </c:pt>
                <c:pt idx="3">
                  <c:v>858</c:v>
                </c:pt>
                <c:pt idx="4">
                  <c:v>788</c:v>
                </c:pt>
                <c:pt idx="5">
                  <c:v>514</c:v>
                </c:pt>
                <c:pt idx="6">
                  <c:v>61</c:v>
                </c:pt>
                <c:pt idx="7">
                  <c:v>867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5A-4AAF-B614-4CC508426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9.46'!$U$8:$Y$8</c:f>
              <c:numCache>
                <c:formatCode>#,##0</c:formatCode>
                <c:ptCount val="5"/>
                <c:pt idx="1">
                  <c:v>30854.11</c:v>
                </c:pt>
                <c:pt idx="2">
                  <c:v>33306</c:v>
                </c:pt>
                <c:pt idx="3">
                  <c:v>32906</c:v>
                </c:pt>
                <c:pt idx="4">
                  <c:v>35379.17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51-4918-ACF8-2652AEDBEE0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51-4918-ACF8-2652AEDBE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9.46'!$V$4:$Z$4</c:f>
              <c:numCache>
                <c:formatCode>#,##0</c:formatCode>
                <c:ptCount val="5"/>
                <c:pt idx="0">
                  <c:v>17502</c:v>
                </c:pt>
                <c:pt idx="1">
                  <c:v>17354</c:v>
                </c:pt>
                <c:pt idx="2">
                  <c:v>18479</c:v>
                </c:pt>
                <c:pt idx="3">
                  <c:v>20367</c:v>
                </c:pt>
                <c:pt idx="4">
                  <c:v>20312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08-4E1E-B682-7641D41FF64F}"/>
            </c:ext>
          </c:extLst>
        </c:ser>
        <c:ser>
          <c:idx val="1"/>
          <c:order val="1"/>
          <c:tx>
            <c:strRef>
              <c:f>'Table 9.46'!$S$7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9.46'!$V$7:$Z$7</c:f>
              <c:numCache>
                <c:formatCode>#,##0</c:formatCode>
                <c:ptCount val="5"/>
                <c:pt idx="0">
                  <c:v>11123</c:v>
                </c:pt>
                <c:pt idx="1">
                  <c:v>11168</c:v>
                </c:pt>
                <c:pt idx="2">
                  <c:v>11856</c:v>
                </c:pt>
                <c:pt idx="3">
                  <c:v>13071</c:v>
                </c:pt>
                <c:pt idx="4">
                  <c:v>12916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08-4E1E-B682-7641D41FF64F}"/>
            </c:ext>
          </c:extLst>
        </c:ser>
        <c:ser>
          <c:idx val="2"/>
          <c:order val="2"/>
          <c:tx>
            <c:strRef>
              <c:f>'Table 9.46'!$S$11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9.46'!$V$11:$Z$11</c:f>
              <c:numCache>
                <c:formatCode>#,##0</c:formatCode>
                <c:ptCount val="5"/>
                <c:pt idx="0">
                  <c:v>15063</c:v>
                </c:pt>
                <c:pt idx="1">
                  <c:v>14962</c:v>
                </c:pt>
                <c:pt idx="2">
                  <c:v>15951</c:v>
                </c:pt>
                <c:pt idx="3">
                  <c:v>17624</c:v>
                </c:pt>
                <c:pt idx="4">
                  <c:v>17770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08-4E1E-B682-7641D41FF64F}"/>
            </c:ext>
          </c:extLst>
        </c:ser>
        <c:ser>
          <c:idx val="3"/>
          <c:order val="3"/>
          <c:tx>
            <c:strRef>
              <c:f>'Table 9.46'!$S$12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9.46'!$V$12:$Z$12</c:f>
              <c:numCache>
                <c:formatCode>#,##0</c:formatCode>
                <c:ptCount val="5"/>
                <c:pt idx="0">
                  <c:v>2440</c:v>
                </c:pt>
                <c:pt idx="1">
                  <c:v>2391</c:v>
                </c:pt>
                <c:pt idx="2">
                  <c:v>2528</c:v>
                </c:pt>
                <c:pt idx="3">
                  <c:v>2740</c:v>
                </c:pt>
                <c:pt idx="4">
                  <c:v>2540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208-4E1E-B682-7641D41FF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9.46'!$AB$15:$AB$33</c:f>
              <c:numCache>
                <c:formatCode>0.0%</c:formatCode>
                <c:ptCount val="19"/>
                <c:pt idx="0">
                  <c:v>0.22935644295632479</c:v>
                </c:pt>
                <c:pt idx="1">
                  <c:v>1.7282977990053672E-2</c:v>
                </c:pt>
                <c:pt idx="2">
                  <c:v>4.6777290856270616E-2</c:v>
                </c:pt>
                <c:pt idx="3">
                  <c:v>6.4011029592791376E-3</c:v>
                </c:pt>
                <c:pt idx="4">
                  <c:v>6.0711999606085969E-2</c:v>
                </c:pt>
                <c:pt idx="5">
                  <c:v>2.506278004825447E-2</c:v>
                </c:pt>
                <c:pt idx="6">
                  <c:v>6.6325274508838447E-2</c:v>
                </c:pt>
                <c:pt idx="7">
                  <c:v>5.5049485449800581E-2</c:v>
                </c:pt>
                <c:pt idx="8">
                  <c:v>3.1857797035796935E-2</c:v>
                </c:pt>
                <c:pt idx="9">
                  <c:v>3.889901029100399E-3</c:v>
                </c:pt>
                <c:pt idx="10">
                  <c:v>1.6051996651730759E-2</c:v>
                </c:pt>
                <c:pt idx="11">
                  <c:v>1.6839824708257421E-2</c:v>
                </c:pt>
                <c:pt idx="12">
                  <c:v>3.1907036289329851E-2</c:v>
                </c:pt>
                <c:pt idx="13">
                  <c:v>8.7153478753262098E-2</c:v>
                </c:pt>
                <c:pt idx="14">
                  <c:v>5.12088236742331E-2</c:v>
                </c:pt>
                <c:pt idx="15">
                  <c:v>6.2632330493869709E-2</c:v>
                </c:pt>
                <c:pt idx="16">
                  <c:v>7.7207149539612982E-2</c:v>
                </c:pt>
                <c:pt idx="17">
                  <c:v>1.4033187256881186E-2</c:v>
                </c:pt>
                <c:pt idx="18">
                  <c:v>3.8308139248608992E-2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A8-452D-8855-04D2B63104C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A8-452D-8855-04D2B6310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9.46'!$Z$44:$Z$60</c:f>
              <c:numCache>
                <c:formatCode>#,##0</c:formatCode>
                <c:ptCount val="17"/>
                <c:pt idx="0">
                  <c:v>22</c:v>
                </c:pt>
                <c:pt idx="1">
                  <c:v>295</c:v>
                </c:pt>
                <c:pt idx="2">
                  <c:v>717</c:v>
                </c:pt>
                <c:pt idx="3">
                  <c:v>1341</c:v>
                </c:pt>
                <c:pt idx="4">
                  <c:v>1835</c:v>
                </c:pt>
                <c:pt idx="5">
                  <c:v>1154</c:v>
                </c:pt>
                <c:pt idx="6">
                  <c:v>838</c:v>
                </c:pt>
                <c:pt idx="7">
                  <c:v>879</c:v>
                </c:pt>
                <c:pt idx="8">
                  <c:v>993</c:v>
                </c:pt>
                <c:pt idx="9">
                  <c:v>901</c:v>
                </c:pt>
                <c:pt idx="10">
                  <c:v>836</c:v>
                </c:pt>
                <c:pt idx="11">
                  <c:v>633</c:v>
                </c:pt>
                <c:pt idx="12">
                  <c:v>378</c:v>
                </c:pt>
                <c:pt idx="13">
                  <c:v>129</c:v>
                </c:pt>
                <c:pt idx="14">
                  <c:v>94</c:v>
                </c:pt>
                <c:pt idx="15">
                  <c:v>43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9-40E4-931E-02908BEDE0BC}"/>
            </c:ext>
          </c:extLst>
        </c:ser>
        <c:ser>
          <c:idx val="1"/>
          <c:order val="1"/>
          <c:tx>
            <c:strRef>
              <c:f>'Table 9.46'!$S$62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9.46'!$Z$63:$Z$79</c:f>
              <c:numCache>
                <c:formatCode>#,##0</c:formatCode>
                <c:ptCount val="17"/>
                <c:pt idx="0">
                  <c:v>19</c:v>
                </c:pt>
                <c:pt idx="1">
                  <c:v>270</c:v>
                </c:pt>
                <c:pt idx="2">
                  <c:v>638</c:v>
                </c:pt>
                <c:pt idx="3">
                  <c:v>921</c:v>
                </c:pt>
                <c:pt idx="4">
                  <c:v>1459</c:v>
                </c:pt>
                <c:pt idx="5">
                  <c:v>851</c:v>
                </c:pt>
                <c:pt idx="6">
                  <c:v>743</c:v>
                </c:pt>
                <c:pt idx="7">
                  <c:v>699</c:v>
                </c:pt>
                <c:pt idx="8">
                  <c:v>915</c:v>
                </c:pt>
                <c:pt idx="9">
                  <c:v>864</c:v>
                </c:pt>
                <c:pt idx="10">
                  <c:v>741</c:v>
                </c:pt>
                <c:pt idx="11">
                  <c:v>547</c:v>
                </c:pt>
                <c:pt idx="12">
                  <c:v>292</c:v>
                </c:pt>
                <c:pt idx="13">
                  <c:v>120</c:v>
                </c:pt>
                <c:pt idx="14">
                  <c:v>74</c:v>
                </c:pt>
                <c:pt idx="15">
                  <c:v>19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D9-40E4-931E-02908BEDE0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9.46'!$Z$83:$Z$90</c:f>
              <c:numCache>
                <c:formatCode>#,##0</c:formatCode>
                <c:ptCount val="8"/>
                <c:pt idx="0">
                  <c:v>592</c:v>
                </c:pt>
                <c:pt idx="1">
                  <c:v>427</c:v>
                </c:pt>
                <c:pt idx="2">
                  <c:v>1068</c:v>
                </c:pt>
                <c:pt idx="3">
                  <c:v>381</c:v>
                </c:pt>
                <c:pt idx="4">
                  <c:v>139</c:v>
                </c:pt>
                <c:pt idx="5">
                  <c:v>177</c:v>
                </c:pt>
                <c:pt idx="6">
                  <c:v>671</c:v>
                </c:pt>
                <c:pt idx="7">
                  <c:v>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6-4E62-9797-C4B52618AD0E}"/>
            </c:ext>
          </c:extLst>
        </c:ser>
        <c:ser>
          <c:idx val="1"/>
          <c:order val="1"/>
          <c:tx>
            <c:strRef>
              <c:f>'Table 9.46'!$S$92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9.46'!$Z$93:$Z$100</c:f>
              <c:numCache>
                <c:formatCode>#,##0</c:formatCode>
                <c:ptCount val="8"/>
                <c:pt idx="0">
                  <c:v>399</c:v>
                </c:pt>
                <c:pt idx="1">
                  <c:v>874</c:v>
                </c:pt>
                <c:pt idx="2">
                  <c:v>172</c:v>
                </c:pt>
                <c:pt idx="3">
                  <c:v>897</c:v>
                </c:pt>
                <c:pt idx="4">
                  <c:v>780</c:v>
                </c:pt>
                <c:pt idx="5">
                  <c:v>495</c:v>
                </c:pt>
                <c:pt idx="6">
                  <c:v>73</c:v>
                </c:pt>
                <c:pt idx="7">
                  <c:v>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6-4E62-9797-C4B52618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9.5'!$V$4:$Z$4</c:f>
              <c:numCache>
                <c:formatCode>#,##0</c:formatCode>
                <c:ptCount val="5"/>
                <c:pt idx="0">
                  <c:v>176</c:v>
                </c:pt>
                <c:pt idx="1">
                  <c:v>189</c:v>
                </c:pt>
                <c:pt idx="2">
                  <c:v>226</c:v>
                </c:pt>
                <c:pt idx="3">
                  <c:v>302</c:v>
                </c:pt>
                <c:pt idx="4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75-40AF-8FBA-81DCF2067244}"/>
            </c:ext>
          </c:extLst>
        </c:ser>
        <c:ser>
          <c:idx val="1"/>
          <c:order val="1"/>
          <c:tx>
            <c:strRef>
              <c:f>'Table 9.5'!$S$7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9.5'!$V$7:$Z$7</c:f>
              <c:numCache>
                <c:formatCode>#,##0</c:formatCode>
                <c:ptCount val="5"/>
                <c:pt idx="0">
                  <c:v>126</c:v>
                </c:pt>
                <c:pt idx="1">
                  <c:v>130</c:v>
                </c:pt>
                <c:pt idx="2">
                  <c:v>143</c:v>
                </c:pt>
                <c:pt idx="3">
                  <c:v>197</c:v>
                </c:pt>
                <c:pt idx="4">
                  <c:v>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5-40AF-8FBA-81DCF2067244}"/>
            </c:ext>
          </c:extLst>
        </c:ser>
        <c:ser>
          <c:idx val="2"/>
          <c:order val="2"/>
          <c:tx>
            <c:strRef>
              <c:f>'Table 9.5'!$S$11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9.5'!$V$11:$Z$11</c:f>
              <c:numCache>
                <c:formatCode>#,##0</c:formatCode>
                <c:ptCount val="5"/>
                <c:pt idx="0">
                  <c:v>143</c:v>
                </c:pt>
                <c:pt idx="1">
                  <c:v>148</c:v>
                </c:pt>
                <c:pt idx="2">
                  <c:v>181</c:v>
                </c:pt>
                <c:pt idx="3">
                  <c:v>235</c:v>
                </c:pt>
                <c:pt idx="4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75-40AF-8FBA-81DCF2067244}"/>
            </c:ext>
          </c:extLst>
        </c:ser>
        <c:ser>
          <c:idx val="3"/>
          <c:order val="3"/>
          <c:tx>
            <c:strRef>
              <c:f>'Table 9.5'!$S$12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9.5'!$V$12:$Z$12</c:f>
              <c:numCache>
                <c:formatCode>#,##0</c:formatCode>
                <c:ptCount val="5"/>
                <c:pt idx="0">
                  <c:v>30</c:v>
                </c:pt>
                <c:pt idx="1">
                  <c:v>41</c:v>
                </c:pt>
                <c:pt idx="2">
                  <c:v>45</c:v>
                </c:pt>
                <c:pt idx="3">
                  <c:v>66</c:v>
                </c:pt>
                <c:pt idx="4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75-40AF-8FBA-81DCF2067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9.46'!$S$1</c:f>
              <c:strCache>
                <c:ptCount val="1"/>
                <c:pt idx="0">
                  <c:v>Mareeba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9.46'!$V$8:$Z$8</c:f>
              <c:numCache>
                <c:formatCode>#,##0</c:formatCode>
                <c:ptCount val="5"/>
                <c:pt idx="0">
                  <c:v>30854.11</c:v>
                </c:pt>
                <c:pt idx="1">
                  <c:v>33306</c:v>
                </c:pt>
                <c:pt idx="2">
                  <c:v>32906</c:v>
                </c:pt>
                <c:pt idx="3">
                  <c:v>35379.17</c:v>
                </c:pt>
                <c:pt idx="4">
                  <c:v>33387.279999999999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92-402A-81D6-423C1D3F3F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92-402A-81D6-423C1D3F3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9.47'!$U$4:$Y$4</c:f>
              <c:numCache>
                <c:formatCode>#,##0</c:formatCode>
                <c:ptCount val="5"/>
                <c:pt idx="1">
                  <c:v>309840</c:v>
                </c:pt>
                <c:pt idx="2">
                  <c:v>312800</c:v>
                </c:pt>
                <c:pt idx="3">
                  <c:v>326949</c:v>
                </c:pt>
                <c:pt idx="4">
                  <c:v>336173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0-4DAC-BEE5-AA3C650E291D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9.47'!$U$7:$Y$7</c:f>
              <c:numCache>
                <c:formatCode>#,##0</c:formatCode>
                <c:ptCount val="5"/>
                <c:pt idx="1">
                  <c:v>222132</c:v>
                </c:pt>
                <c:pt idx="2">
                  <c:v>226448</c:v>
                </c:pt>
                <c:pt idx="3">
                  <c:v>234110</c:v>
                </c:pt>
                <c:pt idx="4">
                  <c:v>241456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80-4DAC-BEE5-AA3C650E291D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9.47'!$U$11:$Y$11</c:f>
              <c:numCache>
                <c:formatCode>#,##0</c:formatCode>
                <c:ptCount val="5"/>
                <c:pt idx="1">
                  <c:v>284382</c:v>
                </c:pt>
                <c:pt idx="2">
                  <c:v>286726</c:v>
                </c:pt>
                <c:pt idx="3">
                  <c:v>300140</c:v>
                </c:pt>
                <c:pt idx="4">
                  <c:v>308681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80-4DAC-BEE5-AA3C650E291D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9.47'!$U$12:$Y$12</c:f>
              <c:numCache>
                <c:formatCode>#,##0</c:formatCode>
                <c:ptCount val="5"/>
                <c:pt idx="1">
                  <c:v>25458</c:v>
                </c:pt>
                <c:pt idx="2">
                  <c:v>26074</c:v>
                </c:pt>
                <c:pt idx="3">
                  <c:v>26809</c:v>
                </c:pt>
                <c:pt idx="4">
                  <c:v>27492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80-4DAC-BEE5-AA3C650E2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1.6190922391071279E-2</c:v>
                </c:pt>
                <c:pt idx="1">
                  <c:v>7.7692283371321976E-3</c:v>
                </c:pt>
                <c:pt idx="2">
                  <c:v>6.1846276777681647E-2</c:v>
                </c:pt>
                <c:pt idx="3">
                  <c:v>8.0854011514439033E-3</c:v>
                </c:pt>
                <c:pt idx="4">
                  <c:v>9.3854462779274006E-2</c:v>
                </c:pt>
                <c:pt idx="5">
                  <c:v>3.9685436792742973E-2</c:v>
                </c:pt>
                <c:pt idx="6">
                  <c:v>9.5831980017878141E-2</c:v>
                </c:pt>
                <c:pt idx="7">
                  <c:v>6.4180207006964418E-2</c:v>
                </c:pt>
                <c:pt idx="8">
                  <c:v>4.3229446611346006E-2</c:v>
                </c:pt>
                <c:pt idx="9">
                  <c:v>8.6085234442141809E-3</c:v>
                </c:pt>
                <c:pt idx="10">
                  <c:v>3.612418118426839E-2</c:v>
                </c:pt>
                <c:pt idx="11">
                  <c:v>1.9226181408463657E-2</c:v>
                </c:pt>
                <c:pt idx="12">
                  <c:v>6.3608221642891427E-2</c:v>
                </c:pt>
                <c:pt idx="13">
                  <c:v>9.5481315623823337E-2</c:v>
                </c:pt>
                <c:pt idx="14">
                  <c:v>5.8727663109243454E-2</c:v>
                </c:pt>
                <c:pt idx="15">
                  <c:v>6.8310573681200082E-2</c:v>
                </c:pt>
                <c:pt idx="16">
                  <c:v>0.12538838955939882</c:v>
                </c:pt>
                <c:pt idx="17">
                  <c:v>1.5276895527879256E-2</c:v>
                </c:pt>
                <c:pt idx="18">
                  <c:v>4.3764066097363982E-2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0-4368-9D49-442C0A36F4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0-4368-9D49-442C0A36F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9.47'!$Y$44:$Y$60</c:f>
              <c:numCache>
                <c:formatCode>#,##0</c:formatCode>
                <c:ptCount val="17"/>
                <c:pt idx="0">
                  <c:v>189</c:v>
                </c:pt>
                <c:pt idx="1">
                  <c:v>4212</c:v>
                </c:pt>
                <c:pt idx="2">
                  <c:v>11754</c:v>
                </c:pt>
                <c:pt idx="3">
                  <c:v>16766</c:v>
                </c:pt>
                <c:pt idx="4">
                  <c:v>20970</c:v>
                </c:pt>
                <c:pt idx="5">
                  <c:v>19346</c:v>
                </c:pt>
                <c:pt idx="6">
                  <c:v>18796</c:v>
                </c:pt>
                <c:pt idx="7">
                  <c:v>17984</c:v>
                </c:pt>
                <c:pt idx="8">
                  <c:v>19045</c:v>
                </c:pt>
                <c:pt idx="9">
                  <c:v>15689</c:v>
                </c:pt>
                <c:pt idx="10">
                  <c:v>13783</c:v>
                </c:pt>
                <c:pt idx="11">
                  <c:v>9538</c:v>
                </c:pt>
                <c:pt idx="12">
                  <c:v>4549</c:v>
                </c:pt>
                <c:pt idx="13">
                  <c:v>1714</c:v>
                </c:pt>
                <c:pt idx="14">
                  <c:v>593</c:v>
                </c:pt>
                <c:pt idx="15">
                  <c:v>301</c:v>
                </c:pt>
                <c:pt idx="16">
                  <c:v>131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2-4696-9AD0-14B0DA329F1A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9.47'!$Y$63:$Y$79</c:f>
              <c:numCache>
                <c:formatCode>#,##0</c:formatCode>
                <c:ptCount val="17"/>
                <c:pt idx="0">
                  <c:v>306</c:v>
                </c:pt>
                <c:pt idx="1">
                  <c:v>5340</c:v>
                </c:pt>
                <c:pt idx="2">
                  <c:v>11819</c:v>
                </c:pt>
                <c:pt idx="3">
                  <c:v>15455</c:v>
                </c:pt>
                <c:pt idx="4">
                  <c:v>18202</c:v>
                </c:pt>
                <c:pt idx="5">
                  <c:v>16272</c:v>
                </c:pt>
                <c:pt idx="6">
                  <c:v>16248</c:v>
                </c:pt>
                <c:pt idx="7">
                  <c:v>16592</c:v>
                </c:pt>
                <c:pt idx="8">
                  <c:v>18101</c:v>
                </c:pt>
                <c:pt idx="9">
                  <c:v>15334</c:v>
                </c:pt>
                <c:pt idx="10">
                  <c:v>12953</c:v>
                </c:pt>
                <c:pt idx="11">
                  <c:v>8309</c:v>
                </c:pt>
                <c:pt idx="12">
                  <c:v>3608</c:v>
                </c:pt>
                <c:pt idx="13">
                  <c:v>1217</c:v>
                </c:pt>
                <c:pt idx="14">
                  <c:v>485</c:v>
                </c:pt>
                <c:pt idx="15">
                  <c:v>225</c:v>
                </c:pt>
                <c:pt idx="16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2-4696-9AD0-14B0DA329F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9.47'!$Y$83:$Y$90</c:f>
              <c:numCache>
                <c:formatCode>#,##0</c:formatCode>
                <c:ptCount val="8"/>
                <c:pt idx="0">
                  <c:v>14558</c:v>
                </c:pt>
                <c:pt idx="1">
                  <c:v>13933</c:v>
                </c:pt>
                <c:pt idx="2">
                  <c:v>25882</c:v>
                </c:pt>
                <c:pt idx="3">
                  <c:v>7628</c:v>
                </c:pt>
                <c:pt idx="4">
                  <c:v>6530</c:v>
                </c:pt>
                <c:pt idx="5">
                  <c:v>6695</c:v>
                </c:pt>
                <c:pt idx="6">
                  <c:v>12819</c:v>
                </c:pt>
                <c:pt idx="7">
                  <c:v>15707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D-43CA-957A-7503170EEF89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9.47'!$Y$93:$Y$100</c:f>
              <c:numCache>
                <c:formatCode>#,##0</c:formatCode>
                <c:ptCount val="8"/>
                <c:pt idx="0">
                  <c:v>10265</c:v>
                </c:pt>
                <c:pt idx="1">
                  <c:v>20309</c:v>
                </c:pt>
                <c:pt idx="2">
                  <c:v>3827</c:v>
                </c:pt>
                <c:pt idx="3">
                  <c:v>19053</c:v>
                </c:pt>
                <c:pt idx="4">
                  <c:v>24081</c:v>
                </c:pt>
                <c:pt idx="5">
                  <c:v>13079</c:v>
                </c:pt>
                <c:pt idx="6">
                  <c:v>1419</c:v>
                </c:pt>
                <c:pt idx="7">
                  <c:v>7780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D-43CA-957A-7503170EE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9.47'!$U$8:$Y$8</c:f>
              <c:numCache>
                <c:formatCode>#,##0</c:formatCode>
                <c:ptCount val="5"/>
                <c:pt idx="1">
                  <c:v>42674.03</c:v>
                </c:pt>
                <c:pt idx="2">
                  <c:v>44207</c:v>
                </c:pt>
                <c:pt idx="3">
                  <c:v>44517</c:v>
                </c:pt>
                <c:pt idx="4">
                  <c:v>45784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FF-47F7-B7B9-2E3179D490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FF-47F7-B7B9-2E3179D490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9.47'!$V$4:$Z$4</c:f>
              <c:numCache>
                <c:formatCode>#,##0</c:formatCode>
                <c:ptCount val="5"/>
                <c:pt idx="0">
                  <c:v>309840</c:v>
                </c:pt>
                <c:pt idx="1">
                  <c:v>312800</c:v>
                </c:pt>
                <c:pt idx="2">
                  <c:v>326949</c:v>
                </c:pt>
                <c:pt idx="3">
                  <c:v>336173</c:v>
                </c:pt>
                <c:pt idx="4">
                  <c:v>347909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3F-4EEE-8ADE-8F78AA6BE7F1}"/>
            </c:ext>
          </c:extLst>
        </c:ser>
        <c:ser>
          <c:idx val="1"/>
          <c:order val="1"/>
          <c:tx>
            <c:strRef>
              <c:f>'Table 9.47'!$S$7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9.47'!$V$7:$Z$7</c:f>
              <c:numCache>
                <c:formatCode>#,##0</c:formatCode>
                <c:ptCount val="5"/>
                <c:pt idx="0">
                  <c:v>222132</c:v>
                </c:pt>
                <c:pt idx="1">
                  <c:v>226448</c:v>
                </c:pt>
                <c:pt idx="2">
                  <c:v>234110</c:v>
                </c:pt>
                <c:pt idx="3">
                  <c:v>241456</c:v>
                </c:pt>
                <c:pt idx="4">
                  <c:v>248319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F-4EEE-8ADE-8F78AA6BE7F1}"/>
            </c:ext>
          </c:extLst>
        </c:ser>
        <c:ser>
          <c:idx val="2"/>
          <c:order val="2"/>
          <c:tx>
            <c:strRef>
              <c:f>'Table 9.47'!$S$11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9.47'!$V$11:$Z$11</c:f>
              <c:numCache>
                <c:formatCode>#,##0</c:formatCode>
                <c:ptCount val="5"/>
                <c:pt idx="0">
                  <c:v>284382</c:v>
                </c:pt>
                <c:pt idx="1">
                  <c:v>286726</c:v>
                </c:pt>
                <c:pt idx="2">
                  <c:v>300140</c:v>
                </c:pt>
                <c:pt idx="3">
                  <c:v>308681</c:v>
                </c:pt>
                <c:pt idx="4">
                  <c:v>319554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3F-4EEE-8ADE-8F78AA6BE7F1}"/>
            </c:ext>
          </c:extLst>
        </c:ser>
        <c:ser>
          <c:idx val="3"/>
          <c:order val="3"/>
          <c:tx>
            <c:strRef>
              <c:f>'Table 9.47'!$S$12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9.47'!$V$12:$Z$12</c:f>
              <c:numCache>
                <c:formatCode>#,##0</c:formatCode>
                <c:ptCount val="5"/>
                <c:pt idx="0">
                  <c:v>25458</c:v>
                </c:pt>
                <c:pt idx="1">
                  <c:v>26074</c:v>
                </c:pt>
                <c:pt idx="2">
                  <c:v>26809</c:v>
                </c:pt>
                <c:pt idx="3">
                  <c:v>27492</c:v>
                </c:pt>
                <c:pt idx="4">
                  <c:v>28357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43F-4EEE-8ADE-8F78AA6BE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9.47'!$AB$15:$AB$33</c:f>
              <c:numCache>
                <c:formatCode>0.0%</c:formatCode>
                <c:ptCount val="19"/>
                <c:pt idx="0">
                  <c:v>1.6190922391071279E-2</c:v>
                </c:pt>
                <c:pt idx="1">
                  <c:v>7.7692283371321976E-3</c:v>
                </c:pt>
                <c:pt idx="2">
                  <c:v>6.1846276777681647E-2</c:v>
                </c:pt>
                <c:pt idx="3">
                  <c:v>8.0854011514439033E-3</c:v>
                </c:pt>
                <c:pt idx="4">
                  <c:v>9.3854462779274006E-2</c:v>
                </c:pt>
                <c:pt idx="5">
                  <c:v>3.9685436792742973E-2</c:v>
                </c:pt>
                <c:pt idx="6">
                  <c:v>9.5831980017878141E-2</c:v>
                </c:pt>
                <c:pt idx="7">
                  <c:v>6.4180207006964418E-2</c:v>
                </c:pt>
                <c:pt idx="8">
                  <c:v>4.3229446611346006E-2</c:v>
                </c:pt>
                <c:pt idx="9">
                  <c:v>8.6085234442141809E-3</c:v>
                </c:pt>
                <c:pt idx="10">
                  <c:v>3.612418118426839E-2</c:v>
                </c:pt>
                <c:pt idx="11">
                  <c:v>1.9226181408463657E-2</c:v>
                </c:pt>
                <c:pt idx="12">
                  <c:v>6.3608221642891427E-2</c:v>
                </c:pt>
                <c:pt idx="13">
                  <c:v>9.5481315623823337E-2</c:v>
                </c:pt>
                <c:pt idx="14">
                  <c:v>5.8727663109243454E-2</c:v>
                </c:pt>
                <c:pt idx="15">
                  <c:v>6.8310573681200082E-2</c:v>
                </c:pt>
                <c:pt idx="16">
                  <c:v>0.12538838955939882</c:v>
                </c:pt>
                <c:pt idx="17">
                  <c:v>1.5276895527879256E-2</c:v>
                </c:pt>
                <c:pt idx="18">
                  <c:v>4.3764066097363982E-2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72-4EEF-B80B-EE3C21C8C26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72-4EEF-B80B-EE3C21C8C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9.47'!$Z$44:$Z$60</c:f>
              <c:numCache>
                <c:formatCode>#,##0</c:formatCode>
                <c:ptCount val="17"/>
                <c:pt idx="0">
                  <c:v>195</c:v>
                </c:pt>
                <c:pt idx="1">
                  <c:v>4187</c:v>
                </c:pt>
                <c:pt idx="2">
                  <c:v>11572</c:v>
                </c:pt>
                <c:pt idx="3">
                  <c:v>17124</c:v>
                </c:pt>
                <c:pt idx="4">
                  <c:v>21652</c:v>
                </c:pt>
                <c:pt idx="5">
                  <c:v>19500</c:v>
                </c:pt>
                <c:pt idx="6">
                  <c:v>19667</c:v>
                </c:pt>
                <c:pt idx="7">
                  <c:v>18122</c:v>
                </c:pt>
                <c:pt idx="8">
                  <c:v>19132</c:v>
                </c:pt>
                <c:pt idx="9">
                  <c:v>16185</c:v>
                </c:pt>
                <c:pt idx="10">
                  <c:v>14300</c:v>
                </c:pt>
                <c:pt idx="11">
                  <c:v>9911</c:v>
                </c:pt>
                <c:pt idx="12">
                  <c:v>4840</c:v>
                </c:pt>
                <c:pt idx="13">
                  <c:v>1781</c:v>
                </c:pt>
                <c:pt idx="14">
                  <c:v>606</c:v>
                </c:pt>
                <c:pt idx="15">
                  <c:v>282</c:v>
                </c:pt>
                <c:pt idx="16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C1-4257-A1ED-8C2A4D0BA852}"/>
            </c:ext>
          </c:extLst>
        </c:ser>
        <c:ser>
          <c:idx val="1"/>
          <c:order val="1"/>
          <c:tx>
            <c:strRef>
              <c:f>'Table 9.47'!$S$62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9.47'!$Z$63:$Z$79</c:f>
              <c:numCache>
                <c:formatCode>#,##0</c:formatCode>
                <c:ptCount val="17"/>
                <c:pt idx="0">
                  <c:v>324</c:v>
                </c:pt>
                <c:pt idx="1">
                  <c:v>5332</c:v>
                </c:pt>
                <c:pt idx="2">
                  <c:v>12005</c:v>
                </c:pt>
                <c:pt idx="3">
                  <c:v>16352</c:v>
                </c:pt>
                <c:pt idx="4">
                  <c:v>19809</c:v>
                </c:pt>
                <c:pt idx="5">
                  <c:v>17257</c:v>
                </c:pt>
                <c:pt idx="6">
                  <c:v>17294</c:v>
                </c:pt>
                <c:pt idx="7">
                  <c:v>16982</c:v>
                </c:pt>
                <c:pt idx="8">
                  <c:v>18661</c:v>
                </c:pt>
                <c:pt idx="9">
                  <c:v>15898</c:v>
                </c:pt>
                <c:pt idx="10">
                  <c:v>13789</c:v>
                </c:pt>
                <c:pt idx="11">
                  <c:v>8919</c:v>
                </c:pt>
                <c:pt idx="12">
                  <c:v>3900</c:v>
                </c:pt>
                <c:pt idx="13">
                  <c:v>1301</c:v>
                </c:pt>
                <c:pt idx="14">
                  <c:v>474</c:v>
                </c:pt>
                <c:pt idx="15">
                  <c:v>228</c:v>
                </c:pt>
                <c:pt idx="16">
                  <c:v>181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C1-4257-A1ED-8C2A4D0BA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9.47'!$Z$83:$Z$90</c:f>
              <c:numCache>
                <c:formatCode>#,##0</c:formatCode>
                <c:ptCount val="8"/>
                <c:pt idx="0">
                  <c:v>14695</c:v>
                </c:pt>
                <c:pt idx="1">
                  <c:v>14507</c:v>
                </c:pt>
                <c:pt idx="2">
                  <c:v>26457</c:v>
                </c:pt>
                <c:pt idx="3">
                  <c:v>8010</c:v>
                </c:pt>
                <c:pt idx="4">
                  <c:v>6659</c:v>
                </c:pt>
                <c:pt idx="5">
                  <c:v>6866</c:v>
                </c:pt>
                <c:pt idx="6">
                  <c:v>13364</c:v>
                </c:pt>
                <c:pt idx="7">
                  <c:v>16423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D-42AB-BD16-7109B82CCE25}"/>
            </c:ext>
          </c:extLst>
        </c:ser>
        <c:ser>
          <c:idx val="1"/>
          <c:order val="1"/>
          <c:tx>
            <c:strRef>
              <c:f>'Table 9.47'!$S$92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9.47'!$Z$93:$Z$100</c:f>
              <c:numCache>
                <c:formatCode>#,##0</c:formatCode>
                <c:ptCount val="8"/>
                <c:pt idx="0">
                  <c:v>10726</c:v>
                </c:pt>
                <c:pt idx="1">
                  <c:v>21446</c:v>
                </c:pt>
                <c:pt idx="2">
                  <c:v>4039</c:v>
                </c:pt>
                <c:pt idx="3">
                  <c:v>20827</c:v>
                </c:pt>
                <c:pt idx="4">
                  <c:v>24703</c:v>
                </c:pt>
                <c:pt idx="5">
                  <c:v>13320</c:v>
                </c:pt>
                <c:pt idx="6">
                  <c:v>1627</c:v>
                </c:pt>
                <c:pt idx="7">
                  <c:v>8413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1D-42AB-BD16-7109B82CCE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9.5'!$AB$15:$AB$33</c:f>
              <c:numCache>
                <c:formatCode>0.0%</c:formatCode>
                <c:ptCount val="19"/>
                <c:pt idx="0">
                  <c:v>0.22962962962962963</c:v>
                </c:pt>
                <c:pt idx="1">
                  <c:v>1.8518518518518517E-2</c:v>
                </c:pt>
                <c:pt idx="2">
                  <c:v>1.1111111111111112E-2</c:v>
                </c:pt>
                <c:pt idx="3">
                  <c:v>1.1111111111111112E-2</c:v>
                </c:pt>
                <c:pt idx="4">
                  <c:v>3.7037037037037035E-2</c:v>
                </c:pt>
                <c:pt idx="5">
                  <c:v>0</c:v>
                </c:pt>
                <c:pt idx="6">
                  <c:v>3.7037037037037035E-2</c:v>
                </c:pt>
                <c:pt idx="7">
                  <c:v>7.0370370370370375E-2</c:v>
                </c:pt>
                <c:pt idx="8">
                  <c:v>1.1111111111111112E-2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2.2222222222222223E-2</c:v>
                </c:pt>
                <c:pt idx="13">
                  <c:v>3.7037037037037035E-2</c:v>
                </c:pt>
                <c:pt idx="14">
                  <c:v>0.26666666666666666</c:v>
                </c:pt>
                <c:pt idx="15">
                  <c:v>8.5185185185185183E-2</c:v>
                </c:pt>
                <c:pt idx="16">
                  <c:v>2.5925925925925925E-2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C6-4893-9938-657C5A60534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C6-4893-9938-657C5A6053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9.47'!$S$1</c:f>
              <c:strCache>
                <c:ptCount val="1"/>
                <c:pt idx="0">
                  <c:v>Moreton Bay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9.47'!$V$8:$Z$8</c:f>
              <c:numCache>
                <c:formatCode>#,##0</c:formatCode>
                <c:ptCount val="5"/>
                <c:pt idx="0">
                  <c:v>42674.03</c:v>
                </c:pt>
                <c:pt idx="1">
                  <c:v>44207</c:v>
                </c:pt>
                <c:pt idx="2">
                  <c:v>44517</c:v>
                </c:pt>
                <c:pt idx="3">
                  <c:v>45784</c:v>
                </c:pt>
                <c:pt idx="4">
                  <c:v>46733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D4-4E2F-A67F-C1E568E7245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D4-4E2F-A67F-C1E568E72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9.48'!$U$4:$Y$4</c:f>
              <c:numCache>
                <c:formatCode>#,##0</c:formatCode>
                <c:ptCount val="5"/>
                <c:pt idx="1">
                  <c:v>455</c:v>
                </c:pt>
                <c:pt idx="2">
                  <c:v>340</c:v>
                </c:pt>
                <c:pt idx="3">
                  <c:v>493</c:v>
                </c:pt>
                <c:pt idx="4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A7-4839-8168-903860EA69D6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9.48'!$U$7:$Y$7</c:f>
              <c:numCache>
                <c:formatCode>#,##0</c:formatCode>
                <c:ptCount val="5"/>
                <c:pt idx="1">
                  <c:v>347</c:v>
                </c:pt>
                <c:pt idx="2">
                  <c:v>245</c:v>
                </c:pt>
                <c:pt idx="3">
                  <c:v>372</c:v>
                </c:pt>
                <c:pt idx="4">
                  <c:v>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A7-4839-8168-903860EA69D6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9.48'!$U$11:$Y$11</c:f>
              <c:numCache>
                <c:formatCode>#,##0</c:formatCode>
                <c:ptCount val="5"/>
                <c:pt idx="1">
                  <c:v>450</c:v>
                </c:pt>
                <c:pt idx="2">
                  <c:v>333</c:v>
                </c:pt>
                <c:pt idx="3">
                  <c:v>484</c:v>
                </c:pt>
                <c:pt idx="4">
                  <c:v>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A7-4839-8168-903860EA69D6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9.48'!$U$12:$Y$12</c:f>
              <c:numCache>
                <c:formatCode>#,##0</c:formatCode>
                <c:ptCount val="5"/>
                <c:pt idx="1">
                  <c:v>8</c:v>
                </c:pt>
                <c:pt idx="2">
                  <c:v>5</c:v>
                </c:pt>
                <c:pt idx="3">
                  <c:v>7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A7-4839-8168-903860EA6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1.7636684303350969E-2</c:v>
                </c:pt>
                <c:pt idx="1">
                  <c:v>0</c:v>
                </c:pt>
                <c:pt idx="2">
                  <c:v>0</c:v>
                </c:pt>
                <c:pt idx="3">
                  <c:v>5.2910052910052907E-3</c:v>
                </c:pt>
                <c:pt idx="4">
                  <c:v>2.292768959435626E-2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7.0546737213403876E-3</c:v>
                </c:pt>
                <c:pt idx="9">
                  <c:v>0</c:v>
                </c:pt>
                <c:pt idx="10">
                  <c:v>5.2910052910052907E-3</c:v>
                </c:pt>
                <c:pt idx="11">
                  <c:v>7.0546737213403876E-3</c:v>
                </c:pt>
                <c:pt idx="12">
                  <c:v>8.8183421516754845E-3</c:v>
                </c:pt>
                <c:pt idx="13">
                  <c:v>5.4673721340388004E-2</c:v>
                </c:pt>
                <c:pt idx="14">
                  <c:v>0.33686067019400351</c:v>
                </c:pt>
                <c:pt idx="15">
                  <c:v>0.16754850088183421</c:v>
                </c:pt>
                <c:pt idx="16">
                  <c:v>0.14285714285714285</c:v>
                </c:pt>
                <c:pt idx="17">
                  <c:v>5.8201058201058198E-2</c:v>
                </c:pt>
                <c:pt idx="18">
                  <c:v>9.8765432098765427E-2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AF-4FDA-AF95-03AF20666B0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AF-4FDA-AF95-03AF20666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10</c:v>
                </c:pt>
                <c:pt idx="3">
                  <c:v>16</c:v>
                </c:pt>
                <c:pt idx="4">
                  <c:v>38</c:v>
                </c:pt>
                <c:pt idx="5">
                  <c:v>31</c:v>
                </c:pt>
                <c:pt idx="6">
                  <c:v>34</c:v>
                </c:pt>
                <c:pt idx="7">
                  <c:v>42</c:v>
                </c:pt>
                <c:pt idx="8">
                  <c:v>27</c:v>
                </c:pt>
                <c:pt idx="9">
                  <c:v>21</c:v>
                </c:pt>
                <c:pt idx="10">
                  <c:v>26</c:v>
                </c:pt>
                <c:pt idx="11">
                  <c:v>15</c:v>
                </c:pt>
                <c:pt idx="12">
                  <c:v>0</c:v>
                </c:pt>
                <c:pt idx="13">
                  <c:v>2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D-46E5-B081-9B9CF67C5013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17</c:v>
                </c:pt>
                <c:pt idx="3">
                  <c:v>17</c:v>
                </c:pt>
                <c:pt idx="4">
                  <c:v>34</c:v>
                </c:pt>
                <c:pt idx="5">
                  <c:v>26</c:v>
                </c:pt>
                <c:pt idx="6">
                  <c:v>41</c:v>
                </c:pt>
                <c:pt idx="7">
                  <c:v>29</c:v>
                </c:pt>
                <c:pt idx="8">
                  <c:v>38</c:v>
                </c:pt>
                <c:pt idx="9">
                  <c:v>29</c:v>
                </c:pt>
                <c:pt idx="10">
                  <c:v>20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BD-46E5-B081-9B9CF67C5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9.48'!$Y$83:$Y$90</c:f>
              <c:numCache>
                <c:formatCode>#,##0</c:formatCode>
                <c:ptCount val="8"/>
                <c:pt idx="0">
                  <c:v>9</c:v>
                </c:pt>
                <c:pt idx="1">
                  <c:v>21</c:v>
                </c:pt>
                <c:pt idx="2">
                  <c:v>26</c:v>
                </c:pt>
                <c:pt idx="3">
                  <c:v>31</c:v>
                </c:pt>
                <c:pt idx="4">
                  <c:v>0</c:v>
                </c:pt>
                <c:pt idx="5">
                  <c:v>5</c:v>
                </c:pt>
                <c:pt idx="6">
                  <c:v>14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F7-48A9-9DC9-373AA61FCB67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9.48'!$Y$93:$Y$100</c:f>
              <c:numCache>
                <c:formatCode>#,##0</c:formatCode>
                <c:ptCount val="8"/>
                <c:pt idx="0">
                  <c:v>12</c:v>
                </c:pt>
                <c:pt idx="1">
                  <c:v>33</c:v>
                </c:pt>
                <c:pt idx="2">
                  <c:v>0</c:v>
                </c:pt>
                <c:pt idx="3">
                  <c:v>64</c:v>
                </c:pt>
                <c:pt idx="4">
                  <c:v>27</c:v>
                </c:pt>
                <c:pt idx="5">
                  <c:v>7</c:v>
                </c:pt>
                <c:pt idx="6">
                  <c:v>0</c:v>
                </c:pt>
                <c:pt idx="7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F7-48A9-9DC9-373AA61FC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9.48'!$U$8:$Y$8</c:f>
              <c:numCache>
                <c:formatCode>#,##0</c:formatCode>
                <c:ptCount val="5"/>
                <c:pt idx="1">
                  <c:v>26605</c:v>
                </c:pt>
                <c:pt idx="2">
                  <c:v>30241.279999999999</c:v>
                </c:pt>
                <c:pt idx="3">
                  <c:v>30038</c:v>
                </c:pt>
                <c:pt idx="4">
                  <c:v>34646.480000000003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B0-43F0-82FB-57155FFE32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B0-43F0-82FB-57155FFE3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9.48'!$V$4:$Z$4</c:f>
              <c:numCache>
                <c:formatCode>#,##0</c:formatCode>
                <c:ptCount val="5"/>
                <c:pt idx="0">
                  <c:v>455</c:v>
                </c:pt>
                <c:pt idx="1">
                  <c:v>340</c:v>
                </c:pt>
                <c:pt idx="2">
                  <c:v>493</c:v>
                </c:pt>
                <c:pt idx="3">
                  <c:v>550</c:v>
                </c:pt>
                <c:pt idx="4">
                  <c:v>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B-49C1-BE5C-20EAEDDF04B6}"/>
            </c:ext>
          </c:extLst>
        </c:ser>
        <c:ser>
          <c:idx val="1"/>
          <c:order val="1"/>
          <c:tx>
            <c:strRef>
              <c:f>'Table 9.48'!$S$7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9.48'!$V$7:$Z$7</c:f>
              <c:numCache>
                <c:formatCode>#,##0</c:formatCode>
                <c:ptCount val="5"/>
                <c:pt idx="0">
                  <c:v>347</c:v>
                </c:pt>
                <c:pt idx="1">
                  <c:v>245</c:v>
                </c:pt>
                <c:pt idx="2">
                  <c:v>372</c:v>
                </c:pt>
                <c:pt idx="3">
                  <c:v>404</c:v>
                </c:pt>
                <c:pt idx="4">
                  <c:v>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7B-49C1-BE5C-20EAEDDF04B6}"/>
            </c:ext>
          </c:extLst>
        </c:ser>
        <c:ser>
          <c:idx val="2"/>
          <c:order val="2"/>
          <c:tx>
            <c:strRef>
              <c:f>'Table 9.48'!$S$11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9.48'!$V$11:$Z$11</c:f>
              <c:numCache>
                <c:formatCode>#,##0</c:formatCode>
                <c:ptCount val="5"/>
                <c:pt idx="0">
                  <c:v>450</c:v>
                </c:pt>
                <c:pt idx="1">
                  <c:v>333</c:v>
                </c:pt>
                <c:pt idx="2">
                  <c:v>484</c:v>
                </c:pt>
                <c:pt idx="3">
                  <c:v>533</c:v>
                </c:pt>
                <c:pt idx="4">
                  <c:v>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7B-49C1-BE5C-20EAEDDF04B6}"/>
            </c:ext>
          </c:extLst>
        </c:ser>
        <c:ser>
          <c:idx val="3"/>
          <c:order val="3"/>
          <c:tx>
            <c:strRef>
              <c:f>'Table 9.48'!$S$12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9.48'!$V$12:$Z$12</c:f>
              <c:numCache>
                <c:formatCode>#,##0</c:formatCode>
                <c:ptCount val="5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10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7B-49C1-BE5C-20EAEDDF0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9.48'!$AB$15:$AB$33</c:f>
              <c:numCache>
                <c:formatCode>0.0%</c:formatCode>
                <c:ptCount val="19"/>
                <c:pt idx="0">
                  <c:v>1.7636684303350969E-2</c:v>
                </c:pt>
                <c:pt idx="1">
                  <c:v>0</c:v>
                </c:pt>
                <c:pt idx="2">
                  <c:v>0</c:v>
                </c:pt>
                <c:pt idx="3">
                  <c:v>5.2910052910052907E-3</c:v>
                </c:pt>
                <c:pt idx="4">
                  <c:v>2.292768959435626E-2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7.0546737213403876E-3</c:v>
                </c:pt>
                <c:pt idx="9">
                  <c:v>0</c:v>
                </c:pt>
                <c:pt idx="10">
                  <c:v>5.2910052910052907E-3</c:v>
                </c:pt>
                <c:pt idx="11">
                  <c:v>7.0546737213403876E-3</c:v>
                </c:pt>
                <c:pt idx="12">
                  <c:v>8.8183421516754845E-3</c:v>
                </c:pt>
                <c:pt idx="13">
                  <c:v>5.4673721340388004E-2</c:v>
                </c:pt>
                <c:pt idx="14">
                  <c:v>0.33686067019400351</c:v>
                </c:pt>
                <c:pt idx="15">
                  <c:v>0.16754850088183421</c:v>
                </c:pt>
                <c:pt idx="16">
                  <c:v>0.14285714285714285</c:v>
                </c:pt>
                <c:pt idx="17">
                  <c:v>5.8201058201058198E-2</c:v>
                </c:pt>
                <c:pt idx="18">
                  <c:v>9.8765432098765427E-2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92-4ABC-B632-6E7EC0B8712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92-4ABC-B632-6E7EC0B87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22</c:v>
                </c:pt>
                <c:pt idx="3">
                  <c:v>27</c:v>
                </c:pt>
                <c:pt idx="4">
                  <c:v>41</c:v>
                </c:pt>
                <c:pt idx="5">
                  <c:v>30</c:v>
                </c:pt>
                <c:pt idx="6">
                  <c:v>32</c:v>
                </c:pt>
                <c:pt idx="7">
                  <c:v>36</c:v>
                </c:pt>
                <c:pt idx="8">
                  <c:v>35</c:v>
                </c:pt>
                <c:pt idx="9">
                  <c:v>26</c:v>
                </c:pt>
                <c:pt idx="10">
                  <c:v>19</c:v>
                </c:pt>
                <c:pt idx="11">
                  <c:v>16</c:v>
                </c:pt>
                <c:pt idx="12">
                  <c:v>4</c:v>
                </c:pt>
                <c:pt idx="13">
                  <c:v>5</c:v>
                </c:pt>
                <c:pt idx="14">
                  <c:v>4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D9-456D-A1E2-E6A7FF1823FD}"/>
            </c:ext>
          </c:extLst>
        </c:ser>
        <c:ser>
          <c:idx val="1"/>
          <c:order val="1"/>
          <c:tx>
            <c:strRef>
              <c:f>'Table 9.48'!$S$62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9.48'!$Z$63:$Z$79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20</c:v>
                </c:pt>
                <c:pt idx="4">
                  <c:v>45</c:v>
                </c:pt>
                <c:pt idx="5">
                  <c:v>35</c:v>
                </c:pt>
                <c:pt idx="6">
                  <c:v>30</c:v>
                </c:pt>
                <c:pt idx="7">
                  <c:v>33</c:v>
                </c:pt>
                <c:pt idx="8">
                  <c:v>28</c:v>
                </c:pt>
                <c:pt idx="9">
                  <c:v>18</c:v>
                </c:pt>
                <c:pt idx="10">
                  <c:v>21</c:v>
                </c:pt>
                <c:pt idx="11">
                  <c:v>9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D9-456D-A1E2-E6A7FF182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9.48'!$Z$83:$Z$90</c:f>
              <c:numCache>
                <c:formatCode>#,##0</c:formatCode>
                <c:ptCount val="8"/>
                <c:pt idx="0">
                  <c:v>12</c:v>
                </c:pt>
                <c:pt idx="1">
                  <c:v>23</c:v>
                </c:pt>
                <c:pt idx="2">
                  <c:v>38</c:v>
                </c:pt>
                <c:pt idx="3">
                  <c:v>33</c:v>
                </c:pt>
                <c:pt idx="4">
                  <c:v>4</c:v>
                </c:pt>
                <c:pt idx="5">
                  <c:v>3</c:v>
                </c:pt>
                <c:pt idx="6">
                  <c:v>15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5F-4C8F-A22A-D806CB2F1D89}"/>
            </c:ext>
          </c:extLst>
        </c:ser>
        <c:ser>
          <c:idx val="1"/>
          <c:order val="1"/>
          <c:tx>
            <c:strRef>
              <c:f>'Table 9.48'!$S$92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9.48'!$Z$93:$Z$100</c:f>
              <c:numCache>
                <c:formatCode>#,##0</c:formatCode>
                <c:ptCount val="8"/>
                <c:pt idx="0">
                  <c:v>12</c:v>
                </c:pt>
                <c:pt idx="1">
                  <c:v>33</c:v>
                </c:pt>
                <c:pt idx="2">
                  <c:v>0</c:v>
                </c:pt>
                <c:pt idx="3">
                  <c:v>58</c:v>
                </c:pt>
                <c:pt idx="4">
                  <c:v>32</c:v>
                </c:pt>
                <c:pt idx="5">
                  <c:v>11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5F-4C8F-A22A-D806CB2F1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9</c:v>
                </c:pt>
                <c:pt idx="4">
                  <c:v>20</c:v>
                </c:pt>
                <c:pt idx="5">
                  <c:v>7</c:v>
                </c:pt>
                <c:pt idx="6">
                  <c:v>17</c:v>
                </c:pt>
                <c:pt idx="7">
                  <c:v>9</c:v>
                </c:pt>
                <c:pt idx="8">
                  <c:v>13</c:v>
                </c:pt>
                <c:pt idx="9">
                  <c:v>9</c:v>
                </c:pt>
                <c:pt idx="10">
                  <c:v>13</c:v>
                </c:pt>
                <c:pt idx="11">
                  <c:v>9</c:v>
                </c:pt>
                <c:pt idx="12">
                  <c:v>10</c:v>
                </c:pt>
                <c:pt idx="13">
                  <c:v>8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5F-4DBB-83E8-B6DC726902A0}"/>
            </c:ext>
          </c:extLst>
        </c:ser>
        <c:ser>
          <c:idx val="1"/>
          <c:order val="1"/>
          <c:tx>
            <c:strRef>
              <c:f>'Table 9.5'!$S$62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9.5'!$Z$63:$Z$79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11</c:v>
                </c:pt>
                <c:pt idx="4">
                  <c:v>13</c:v>
                </c:pt>
                <c:pt idx="5">
                  <c:v>5</c:v>
                </c:pt>
                <c:pt idx="6">
                  <c:v>13</c:v>
                </c:pt>
                <c:pt idx="7">
                  <c:v>10</c:v>
                </c:pt>
                <c:pt idx="8">
                  <c:v>16</c:v>
                </c:pt>
                <c:pt idx="9">
                  <c:v>22</c:v>
                </c:pt>
                <c:pt idx="10">
                  <c:v>10</c:v>
                </c:pt>
                <c:pt idx="11">
                  <c:v>6</c:v>
                </c:pt>
                <c:pt idx="12">
                  <c:v>10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5F-4DBB-83E8-B6DC726902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9.48'!$S$1</c:f>
              <c:strCache>
                <c:ptCount val="1"/>
                <c:pt idx="0">
                  <c:v>Mornington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9.48'!$V$8:$Z$8</c:f>
              <c:numCache>
                <c:formatCode>#,##0</c:formatCode>
                <c:ptCount val="5"/>
                <c:pt idx="0">
                  <c:v>26605</c:v>
                </c:pt>
                <c:pt idx="1">
                  <c:v>30241.279999999999</c:v>
                </c:pt>
                <c:pt idx="2">
                  <c:v>30038</c:v>
                </c:pt>
                <c:pt idx="3">
                  <c:v>34646.480000000003</c:v>
                </c:pt>
                <c:pt idx="4">
                  <c:v>33384.449999999997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9A-499D-884C-3A8184C12E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9A-499D-884C-3A8184C12E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9.49'!$U$4:$Y$4</c:f>
              <c:numCache>
                <c:formatCode>#,##0</c:formatCode>
                <c:ptCount val="5"/>
                <c:pt idx="1">
                  <c:v>17109</c:v>
                </c:pt>
                <c:pt idx="2">
                  <c:v>15975</c:v>
                </c:pt>
                <c:pt idx="3">
                  <c:v>16779</c:v>
                </c:pt>
                <c:pt idx="4">
                  <c:v>17832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42-45D2-8FE9-57F8769F6F54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9.49'!$U$7:$Y$7</c:f>
              <c:numCache>
                <c:formatCode>#,##0</c:formatCode>
                <c:ptCount val="5"/>
                <c:pt idx="1">
                  <c:v>12060</c:v>
                </c:pt>
                <c:pt idx="2">
                  <c:v>11391</c:v>
                </c:pt>
                <c:pt idx="3">
                  <c:v>11470</c:v>
                </c:pt>
                <c:pt idx="4">
                  <c:v>12113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42-45D2-8FE9-57F8769F6F54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9.49'!$U$11:$Y$11</c:f>
              <c:numCache>
                <c:formatCode>#,##0</c:formatCode>
                <c:ptCount val="5"/>
                <c:pt idx="1">
                  <c:v>16202</c:v>
                </c:pt>
                <c:pt idx="2">
                  <c:v>15044</c:v>
                </c:pt>
                <c:pt idx="3">
                  <c:v>15807</c:v>
                </c:pt>
                <c:pt idx="4">
                  <c:v>16688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42-45D2-8FE9-57F8769F6F54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9.49'!$U$12:$Y$12</c:f>
              <c:numCache>
                <c:formatCode>#,##0</c:formatCode>
                <c:ptCount val="5"/>
                <c:pt idx="1">
                  <c:v>904</c:v>
                </c:pt>
                <c:pt idx="2">
                  <c:v>934</c:v>
                </c:pt>
                <c:pt idx="3">
                  <c:v>972</c:v>
                </c:pt>
                <c:pt idx="4">
                  <c:v>1144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42-45D2-8FE9-57F8769F6F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2.0002279462046958E-2</c:v>
                </c:pt>
                <c:pt idx="1">
                  <c:v>0.16999088215181218</c:v>
                </c:pt>
                <c:pt idx="2">
                  <c:v>3.6414406200136765E-2</c:v>
                </c:pt>
                <c:pt idx="3">
                  <c:v>5.0718030544791431E-3</c:v>
                </c:pt>
                <c:pt idx="4">
                  <c:v>6.70161841805334E-2</c:v>
                </c:pt>
                <c:pt idx="5">
                  <c:v>2.1426943241395029E-2</c:v>
                </c:pt>
                <c:pt idx="6">
                  <c:v>7.6361978573056752E-2</c:v>
                </c:pt>
                <c:pt idx="7">
                  <c:v>8.8101208114884894E-2</c:v>
                </c:pt>
                <c:pt idx="8">
                  <c:v>3.0088899019831319E-2</c:v>
                </c:pt>
                <c:pt idx="9">
                  <c:v>3.0202872122179164E-3</c:v>
                </c:pt>
                <c:pt idx="10">
                  <c:v>1.4645543651698199E-2</c:v>
                </c:pt>
                <c:pt idx="11">
                  <c:v>1.2764987462958741E-2</c:v>
                </c:pt>
                <c:pt idx="12">
                  <c:v>3.3963984499658081E-2</c:v>
                </c:pt>
                <c:pt idx="13">
                  <c:v>0.12007066332345566</c:v>
                </c:pt>
                <c:pt idx="14">
                  <c:v>5.5732847048096647E-2</c:v>
                </c:pt>
                <c:pt idx="15">
                  <c:v>6.8326874857533623E-2</c:v>
                </c:pt>
                <c:pt idx="16">
                  <c:v>0.10804650102575793</c:v>
                </c:pt>
                <c:pt idx="17">
                  <c:v>5.2997492591748347E-3</c:v>
                </c:pt>
                <c:pt idx="18">
                  <c:v>4.1771142010485526E-2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A-4939-8DEE-E3553831BDA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A-4939-8DEE-E3553831B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9.49'!$Y$44:$Y$60</c:f>
              <c:numCache>
                <c:formatCode>#,##0</c:formatCode>
                <c:ptCount val="17"/>
                <c:pt idx="0">
                  <c:v>20</c:v>
                </c:pt>
                <c:pt idx="1">
                  <c:v>246</c:v>
                </c:pt>
                <c:pt idx="2">
                  <c:v>536</c:v>
                </c:pt>
                <c:pt idx="3">
                  <c:v>1091</c:v>
                </c:pt>
                <c:pt idx="4">
                  <c:v>1489</c:v>
                </c:pt>
                <c:pt idx="5">
                  <c:v>1287</c:v>
                </c:pt>
                <c:pt idx="6">
                  <c:v>1029</c:v>
                </c:pt>
                <c:pt idx="7">
                  <c:v>849</c:v>
                </c:pt>
                <c:pt idx="8">
                  <c:v>861</c:v>
                </c:pt>
                <c:pt idx="9">
                  <c:v>822</c:v>
                </c:pt>
                <c:pt idx="10">
                  <c:v>706</c:v>
                </c:pt>
                <c:pt idx="11">
                  <c:v>429</c:v>
                </c:pt>
                <c:pt idx="12">
                  <c:v>192</c:v>
                </c:pt>
                <c:pt idx="13">
                  <c:v>92</c:v>
                </c:pt>
                <c:pt idx="14">
                  <c:v>32</c:v>
                </c:pt>
                <c:pt idx="15">
                  <c:v>12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5A-4855-8A8A-C7CFBD4026F8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9.49'!$Y$63:$Y$79</c:f>
              <c:numCache>
                <c:formatCode>#,##0</c:formatCode>
                <c:ptCount val="17"/>
                <c:pt idx="0">
                  <c:v>33</c:v>
                </c:pt>
                <c:pt idx="1">
                  <c:v>275</c:v>
                </c:pt>
                <c:pt idx="2">
                  <c:v>547</c:v>
                </c:pt>
                <c:pt idx="3">
                  <c:v>912</c:v>
                </c:pt>
                <c:pt idx="4">
                  <c:v>1184</c:v>
                </c:pt>
                <c:pt idx="5">
                  <c:v>1047</c:v>
                </c:pt>
                <c:pt idx="6">
                  <c:v>869</c:v>
                </c:pt>
                <c:pt idx="7">
                  <c:v>720</c:v>
                </c:pt>
                <c:pt idx="8">
                  <c:v>798</c:v>
                </c:pt>
                <c:pt idx="9">
                  <c:v>702</c:v>
                </c:pt>
                <c:pt idx="10">
                  <c:v>572</c:v>
                </c:pt>
                <c:pt idx="11">
                  <c:v>256</c:v>
                </c:pt>
                <c:pt idx="12">
                  <c:v>130</c:v>
                </c:pt>
                <c:pt idx="13">
                  <c:v>51</c:v>
                </c:pt>
                <c:pt idx="14">
                  <c:v>21</c:v>
                </c:pt>
                <c:pt idx="15">
                  <c:v>0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5A-4855-8A8A-C7CFBD4026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9.49'!$Y$83:$Y$90</c:f>
              <c:numCache>
                <c:formatCode>#,##0</c:formatCode>
                <c:ptCount val="8"/>
                <c:pt idx="0">
                  <c:v>379</c:v>
                </c:pt>
                <c:pt idx="1">
                  <c:v>515</c:v>
                </c:pt>
                <c:pt idx="2">
                  <c:v>1896</c:v>
                </c:pt>
                <c:pt idx="3">
                  <c:v>291</c:v>
                </c:pt>
                <c:pt idx="4">
                  <c:v>93</c:v>
                </c:pt>
                <c:pt idx="5">
                  <c:v>178</c:v>
                </c:pt>
                <c:pt idx="6">
                  <c:v>1268</c:v>
                </c:pt>
                <c:pt idx="7">
                  <c:v>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A-4DAD-A689-150EC338F17E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9.49'!$Y$93:$Y$100</c:f>
              <c:numCache>
                <c:formatCode>#,##0</c:formatCode>
                <c:ptCount val="8"/>
                <c:pt idx="0">
                  <c:v>420</c:v>
                </c:pt>
                <c:pt idx="1">
                  <c:v>976</c:v>
                </c:pt>
                <c:pt idx="2">
                  <c:v>249</c:v>
                </c:pt>
                <c:pt idx="3">
                  <c:v>894</c:v>
                </c:pt>
                <c:pt idx="4">
                  <c:v>1001</c:v>
                </c:pt>
                <c:pt idx="5">
                  <c:v>480</c:v>
                </c:pt>
                <c:pt idx="6">
                  <c:v>165</c:v>
                </c:pt>
                <c:pt idx="7">
                  <c:v>487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A-4DAD-A689-150EC338F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9.49'!$U$8:$Y$8</c:f>
              <c:numCache>
                <c:formatCode>#,##0</c:formatCode>
                <c:ptCount val="5"/>
                <c:pt idx="1">
                  <c:v>58594.36</c:v>
                </c:pt>
                <c:pt idx="2">
                  <c:v>59215</c:v>
                </c:pt>
                <c:pt idx="3">
                  <c:v>55855</c:v>
                </c:pt>
                <c:pt idx="4">
                  <c:v>58076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62-4207-A390-B0D81B6B54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62-4207-A390-B0D81B6B5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9.49'!$V$4:$Z$4</c:f>
              <c:numCache>
                <c:formatCode>#,##0</c:formatCode>
                <c:ptCount val="5"/>
                <c:pt idx="0">
                  <c:v>17109</c:v>
                </c:pt>
                <c:pt idx="1">
                  <c:v>15975</c:v>
                </c:pt>
                <c:pt idx="2">
                  <c:v>16779</c:v>
                </c:pt>
                <c:pt idx="3">
                  <c:v>17832</c:v>
                </c:pt>
                <c:pt idx="4">
                  <c:v>17550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5B-4446-A2A5-B144593BAB08}"/>
            </c:ext>
          </c:extLst>
        </c:ser>
        <c:ser>
          <c:idx val="1"/>
          <c:order val="1"/>
          <c:tx>
            <c:strRef>
              <c:f>'Table 9.49'!$S$7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9.49'!$V$7:$Z$7</c:f>
              <c:numCache>
                <c:formatCode>#,##0</c:formatCode>
                <c:ptCount val="5"/>
                <c:pt idx="0">
                  <c:v>12060</c:v>
                </c:pt>
                <c:pt idx="1">
                  <c:v>11391</c:v>
                </c:pt>
                <c:pt idx="2">
                  <c:v>11470</c:v>
                </c:pt>
                <c:pt idx="3">
                  <c:v>12113</c:v>
                </c:pt>
                <c:pt idx="4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5B-4446-A2A5-B144593BAB08}"/>
            </c:ext>
          </c:extLst>
        </c:ser>
        <c:ser>
          <c:idx val="2"/>
          <c:order val="2"/>
          <c:tx>
            <c:strRef>
              <c:f>'Table 9.49'!$S$11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9.49'!$V$11:$Z$11</c:f>
              <c:numCache>
                <c:formatCode>#,##0</c:formatCode>
                <c:ptCount val="5"/>
                <c:pt idx="0">
                  <c:v>16202</c:v>
                </c:pt>
                <c:pt idx="1">
                  <c:v>15044</c:v>
                </c:pt>
                <c:pt idx="2">
                  <c:v>15807</c:v>
                </c:pt>
                <c:pt idx="3">
                  <c:v>16688</c:v>
                </c:pt>
                <c:pt idx="4">
                  <c:v>16450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5B-4446-A2A5-B144593BAB08}"/>
            </c:ext>
          </c:extLst>
        </c:ser>
        <c:ser>
          <c:idx val="3"/>
          <c:order val="3"/>
          <c:tx>
            <c:strRef>
              <c:f>'Table 9.49'!$S$12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9.49'!$V$12:$Z$12</c:f>
              <c:numCache>
                <c:formatCode>#,##0</c:formatCode>
                <c:ptCount val="5"/>
                <c:pt idx="0">
                  <c:v>904</c:v>
                </c:pt>
                <c:pt idx="1">
                  <c:v>934</c:v>
                </c:pt>
                <c:pt idx="2">
                  <c:v>972</c:v>
                </c:pt>
                <c:pt idx="3">
                  <c:v>1144</c:v>
                </c:pt>
                <c:pt idx="4">
                  <c:v>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5B-4446-A2A5-B144593BAB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9.49'!$AB$15:$AB$33</c:f>
              <c:numCache>
                <c:formatCode>0.0%</c:formatCode>
                <c:ptCount val="19"/>
                <c:pt idx="0">
                  <c:v>2.0002279462046958E-2</c:v>
                </c:pt>
                <c:pt idx="1">
                  <c:v>0.16999088215181218</c:v>
                </c:pt>
                <c:pt idx="2">
                  <c:v>3.6414406200136765E-2</c:v>
                </c:pt>
                <c:pt idx="3">
                  <c:v>5.0718030544791431E-3</c:v>
                </c:pt>
                <c:pt idx="4">
                  <c:v>6.70161841805334E-2</c:v>
                </c:pt>
                <c:pt idx="5">
                  <c:v>2.1426943241395029E-2</c:v>
                </c:pt>
                <c:pt idx="6">
                  <c:v>7.6361978573056752E-2</c:v>
                </c:pt>
                <c:pt idx="7">
                  <c:v>8.8101208114884894E-2</c:v>
                </c:pt>
                <c:pt idx="8">
                  <c:v>3.0088899019831319E-2</c:v>
                </c:pt>
                <c:pt idx="9">
                  <c:v>3.0202872122179164E-3</c:v>
                </c:pt>
                <c:pt idx="10">
                  <c:v>1.4645543651698199E-2</c:v>
                </c:pt>
                <c:pt idx="11">
                  <c:v>1.2764987462958741E-2</c:v>
                </c:pt>
                <c:pt idx="12">
                  <c:v>3.3963984499658081E-2</c:v>
                </c:pt>
                <c:pt idx="13">
                  <c:v>0.12007066332345566</c:v>
                </c:pt>
                <c:pt idx="14">
                  <c:v>5.5732847048096647E-2</c:v>
                </c:pt>
                <c:pt idx="15">
                  <c:v>6.8326874857533623E-2</c:v>
                </c:pt>
                <c:pt idx="16">
                  <c:v>0.10804650102575793</c:v>
                </c:pt>
                <c:pt idx="17">
                  <c:v>5.2997492591748347E-3</c:v>
                </c:pt>
                <c:pt idx="18">
                  <c:v>4.1771142010485526E-2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28-4A2C-9A79-BF0ED280CEB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8-4A2C-9A79-BF0ED280C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9.49'!$Z$44:$Z$60</c:f>
              <c:numCache>
                <c:formatCode>#,##0</c:formatCode>
                <c:ptCount val="17"/>
                <c:pt idx="0">
                  <c:v>17</c:v>
                </c:pt>
                <c:pt idx="1">
                  <c:v>219</c:v>
                </c:pt>
                <c:pt idx="2">
                  <c:v>601</c:v>
                </c:pt>
                <c:pt idx="3">
                  <c:v>1025</c:v>
                </c:pt>
                <c:pt idx="4">
                  <c:v>1570</c:v>
                </c:pt>
                <c:pt idx="5">
                  <c:v>1267</c:v>
                </c:pt>
                <c:pt idx="6">
                  <c:v>999</c:v>
                </c:pt>
                <c:pt idx="7">
                  <c:v>812</c:v>
                </c:pt>
                <c:pt idx="8">
                  <c:v>831</c:v>
                </c:pt>
                <c:pt idx="9">
                  <c:v>733</c:v>
                </c:pt>
                <c:pt idx="10">
                  <c:v>706</c:v>
                </c:pt>
                <c:pt idx="11">
                  <c:v>423</c:v>
                </c:pt>
                <c:pt idx="12">
                  <c:v>198</c:v>
                </c:pt>
                <c:pt idx="13">
                  <c:v>71</c:v>
                </c:pt>
                <c:pt idx="14">
                  <c:v>43</c:v>
                </c:pt>
                <c:pt idx="15">
                  <c:v>10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58-4F48-8353-3EAEB4F928DD}"/>
            </c:ext>
          </c:extLst>
        </c:ser>
        <c:ser>
          <c:idx val="1"/>
          <c:order val="1"/>
          <c:tx>
            <c:strRef>
              <c:f>'Table 9.49'!$S$62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9.49'!$S$63:$S$79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9.49'!$Z$63:$Z$79</c:f>
              <c:numCache>
                <c:formatCode>#,##0</c:formatCode>
                <c:ptCount val="17"/>
                <c:pt idx="0">
                  <c:v>24</c:v>
                </c:pt>
                <c:pt idx="1">
                  <c:v>260</c:v>
                </c:pt>
                <c:pt idx="2">
                  <c:v>551</c:v>
                </c:pt>
                <c:pt idx="3">
                  <c:v>798</c:v>
                </c:pt>
                <c:pt idx="4">
                  <c:v>1224</c:v>
                </c:pt>
                <c:pt idx="5">
                  <c:v>1029</c:v>
                </c:pt>
                <c:pt idx="6">
                  <c:v>869</c:v>
                </c:pt>
                <c:pt idx="7">
                  <c:v>712</c:v>
                </c:pt>
                <c:pt idx="8">
                  <c:v>775</c:v>
                </c:pt>
                <c:pt idx="9">
                  <c:v>705</c:v>
                </c:pt>
                <c:pt idx="10">
                  <c:v>568</c:v>
                </c:pt>
                <c:pt idx="11">
                  <c:v>302</c:v>
                </c:pt>
                <c:pt idx="12">
                  <c:v>129</c:v>
                </c:pt>
                <c:pt idx="13">
                  <c:v>44</c:v>
                </c:pt>
                <c:pt idx="14">
                  <c:v>14</c:v>
                </c:pt>
                <c:pt idx="15">
                  <c:v>5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58-4F48-8353-3EAEB4F92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9.49'!$S$82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9.49'!$Z$83:$Z$90</c:f>
              <c:numCache>
                <c:formatCode>#,##0</c:formatCode>
                <c:ptCount val="8"/>
                <c:pt idx="0">
                  <c:v>369</c:v>
                </c:pt>
                <c:pt idx="1">
                  <c:v>525</c:v>
                </c:pt>
                <c:pt idx="2">
                  <c:v>1909</c:v>
                </c:pt>
                <c:pt idx="3">
                  <c:v>300</c:v>
                </c:pt>
                <c:pt idx="4">
                  <c:v>89</c:v>
                </c:pt>
                <c:pt idx="5">
                  <c:v>169</c:v>
                </c:pt>
                <c:pt idx="6">
                  <c:v>1311</c:v>
                </c:pt>
                <c:pt idx="7">
                  <c:v>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D5-4BB5-903F-A72836EAFD80}"/>
            </c:ext>
          </c:extLst>
        </c:ser>
        <c:ser>
          <c:idx val="1"/>
          <c:order val="1"/>
          <c:tx>
            <c:strRef>
              <c:f>'Table 9.49'!$S$92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9.49'!$S$83:$S$90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9.49'!$Z$93:$Z$100</c:f>
              <c:numCache>
                <c:formatCode>#,##0</c:formatCode>
                <c:ptCount val="8"/>
                <c:pt idx="0">
                  <c:v>420</c:v>
                </c:pt>
                <c:pt idx="1">
                  <c:v>1006</c:v>
                </c:pt>
                <c:pt idx="2">
                  <c:v>230</c:v>
                </c:pt>
                <c:pt idx="3">
                  <c:v>921</c:v>
                </c:pt>
                <c:pt idx="4">
                  <c:v>1034</c:v>
                </c:pt>
                <c:pt idx="5">
                  <c:v>463</c:v>
                </c:pt>
                <c:pt idx="6">
                  <c:v>187</c:v>
                </c:pt>
                <c:pt idx="7">
                  <c:v>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D5-4BB5-903F-A72836EAF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9.5'!$Z$83:$Z$90</c:f>
              <c:numCache>
                <c:formatCode>#,##0</c:formatCode>
                <c:ptCount val="8"/>
                <c:pt idx="0">
                  <c:v>9</c:v>
                </c:pt>
                <c:pt idx="1">
                  <c:v>4</c:v>
                </c:pt>
                <c:pt idx="2">
                  <c:v>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86-4CE2-9DB6-870414E88665}"/>
            </c:ext>
          </c:extLst>
        </c:ser>
        <c:ser>
          <c:idx val="1"/>
          <c:order val="1"/>
          <c:tx>
            <c:strRef>
              <c:f>'Table 9.5'!$S$92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9.5'!$Z$93:$Z$100</c:f>
              <c:numCache>
                <c:formatCode>#,##0</c:formatCode>
                <c:ptCount val="8"/>
                <c:pt idx="0">
                  <c:v>5</c:v>
                </c:pt>
                <c:pt idx="1">
                  <c:v>9</c:v>
                </c:pt>
                <c:pt idx="2">
                  <c:v>3</c:v>
                </c:pt>
                <c:pt idx="3">
                  <c:v>7</c:v>
                </c:pt>
                <c:pt idx="4">
                  <c:v>24</c:v>
                </c:pt>
                <c:pt idx="5">
                  <c:v>3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86-4CE2-9DB6-870414E88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9.49'!$S$1</c:f>
              <c:strCache>
                <c:ptCount val="1"/>
                <c:pt idx="0">
                  <c:v>Mount Isa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9.49'!$V$8:$Z$8</c:f>
              <c:numCache>
                <c:formatCode>#,##0</c:formatCode>
                <c:ptCount val="5"/>
                <c:pt idx="0">
                  <c:v>58594.36</c:v>
                </c:pt>
                <c:pt idx="1">
                  <c:v>59215</c:v>
                </c:pt>
                <c:pt idx="2">
                  <c:v>55855</c:v>
                </c:pt>
                <c:pt idx="3">
                  <c:v>58076</c:v>
                </c:pt>
                <c:pt idx="4">
                  <c:v>59129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0-481F-B70C-2E3FAB500AD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9.49'!$V$2:$Z$2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0-481F-B70C-2E3FAB500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9.50'!$U$4:$Y$4</c:f>
              <c:numCache>
                <c:formatCode>#,##0</c:formatCode>
                <c:ptCount val="5"/>
                <c:pt idx="1">
                  <c:v>3347</c:v>
                </c:pt>
                <c:pt idx="2">
                  <c:v>3083</c:v>
                </c:pt>
                <c:pt idx="3">
                  <c:v>3462</c:v>
                </c:pt>
                <c:pt idx="4">
                  <c:v>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FE-4DB2-9025-CCFDA9CBEF52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9.50'!$U$7:$Y$7</c:f>
              <c:numCache>
                <c:formatCode>#,##0</c:formatCode>
                <c:ptCount val="5"/>
                <c:pt idx="1">
                  <c:v>2196</c:v>
                </c:pt>
                <c:pt idx="2">
                  <c:v>2087</c:v>
                </c:pt>
                <c:pt idx="3">
                  <c:v>2286</c:v>
                </c:pt>
                <c:pt idx="4">
                  <c:v>2642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FE-4DB2-9025-CCFDA9CBEF52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9.50'!$U$11:$Y$11</c:f>
              <c:numCache>
                <c:formatCode>#,##0</c:formatCode>
                <c:ptCount val="5"/>
                <c:pt idx="1">
                  <c:v>2852</c:v>
                </c:pt>
                <c:pt idx="2">
                  <c:v>2639</c:v>
                </c:pt>
                <c:pt idx="3">
                  <c:v>2907</c:v>
                </c:pt>
                <c:pt idx="4">
                  <c:v>3195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FE-4DB2-9025-CCFDA9CBEF52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9.50'!$U$12:$Y$12</c:f>
              <c:numCache>
                <c:formatCode>#,##0</c:formatCode>
                <c:ptCount val="5"/>
                <c:pt idx="1">
                  <c:v>496</c:v>
                </c:pt>
                <c:pt idx="2">
                  <c:v>449</c:v>
                </c:pt>
                <c:pt idx="3">
                  <c:v>555</c:v>
                </c:pt>
                <c:pt idx="4">
                  <c:v>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FE-4DB2-9025-CCFDA9CBEF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0.14314171883892998</c:v>
                </c:pt>
                <c:pt idx="1">
                  <c:v>5.4069436539556058E-3</c:v>
                </c:pt>
                <c:pt idx="2">
                  <c:v>8.3380762663631189E-2</c:v>
                </c:pt>
                <c:pt idx="3">
                  <c:v>4.2686397268070575E-3</c:v>
                </c:pt>
                <c:pt idx="4">
                  <c:v>5.9760956175298807E-2</c:v>
                </c:pt>
                <c:pt idx="5">
                  <c:v>1.5367103016505406E-2</c:v>
                </c:pt>
                <c:pt idx="6">
                  <c:v>9.1064314171883889E-2</c:v>
                </c:pt>
                <c:pt idx="7">
                  <c:v>6.6875355719977228E-2</c:v>
                </c:pt>
                <c:pt idx="8">
                  <c:v>2.4188958451906658E-2</c:v>
                </c:pt>
                <c:pt idx="9">
                  <c:v>6.8298235628912922E-3</c:v>
                </c:pt>
                <c:pt idx="10">
                  <c:v>2.3335230506545249E-2</c:v>
                </c:pt>
                <c:pt idx="11">
                  <c:v>8.8218554354012515E-3</c:v>
                </c:pt>
                <c:pt idx="12">
                  <c:v>2.3904382470119521E-2</c:v>
                </c:pt>
                <c:pt idx="13">
                  <c:v>3.927148548662493E-2</c:v>
                </c:pt>
                <c:pt idx="14">
                  <c:v>9.1633466135458169E-2</c:v>
                </c:pt>
                <c:pt idx="15">
                  <c:v>7.9396698918611272E-2</c:v>
                </c:pt>
                <c:pt idx="16">
                  <c:v>0.11696072851451338</c:v>
                </c:pt>
                <c:pt idx="17">
                  <c:v>7.1143995446784295E-3</c:v>
                </c:pt>
                <c:pt idx="18">
                  <c:v>3.414911781445646E-2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D1-4B2A-800B-AA1592BE3BE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D1-4B2A-800B-AA1592BE3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4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9.50'!$Y$44:$Y$60</c:f>
              <c:numCache>
                <c:formatCode>#,##0</c:formatCode>
                <c:ptCount val="17"/>
                <c:pt idx="0">
                  <c:v>12</c:v>
                </c:pt>
                <c:pt idx="1">
                  <c:v>57</c:v>
                </c:pt>
                <c:pt idx="2">
                  <c:v>127</c:v>
                </c:pt>
                <c:pt idx="3">
                  <c:v>163</c:v>
                </c:pt>
                <c:pt idx="4">
                  <c:v>245</c:v>
                </c:pt>
                <c:pt idx="5">
                  <c:v>183</c:v>
                </c:pt>
                <c:pt idx="6">
                  <c:v>156</c:v>
                </c:pt>
                <c:pt idx="7">
                  <c:v>173</c:v>
                </c:pt>
                <c:pt idx="8">
                  <c:v>153</c:v>
                </c:pt>
                <c:pt idx="9">
                  <c:v>162</c:v>
                </c:pt>
                <c:pt idx="10">
                  <c:v>183</c:v>
                </c:pt>
                <c:pt idx="11">
                  <c:v>153</c:v>
                </c:pt>
                <c:pt idx="12">
                  <c:v>84</c:v>
                </c:pt>
                <c:pt idx="13">
                  <c:v>41</c:v>
                </c:pt>
                <c:pt idx="14">
                  <c:v>18</c:v>
                </c:pt>
                <c:pt idx="15">
                  <c:v>0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B-4519-8282-651E961EF908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9.50'!$Y$63:$Y$79</c:f>
              <c:numCache>
                <c:formatCode>#,##0</c:formatCode>
                <c:ptCount val="17"/>
                <c:pt idx="0">
                  <c:v>16</c:v>
                </c:pt>
                <c:pt idx="1">
                  <c:v>62</c:v>
                </c:pt>
                <c:pt idx="2">
                  <c:v>145</c:v>
                </c:pt>
                <c:pt idx="3">
                  <c:v>214</c:v>
                </c:pt>
                <c:pt idx="4">
                  <c:v>247</c:v>
                </c:pt>
                <c:pt idx="5">
                  <c:v>199</c:v>
                </c:pt>
                <c:pt idx="6">
                  <c:v>161</c:v>
                </c:pt>
                <c:pt idx="7">
                  <c:v>156</c:v>
                </c:pt>
                <c:pt idx="8">
                  <c:v>173</c:v>
                </c:pt>
                <c:pt idx="9">
                  <c:v>205</c:v>
                </c:pt>
                <c:pt idx="10">
                  <c:v>174</c:v>
                </c:pt>
                <c:pt idx="11">
                  <c:v>148</c:v>
                </c:pt>
                <c:pt idx="12">
                  <c:v>69</c:v>
                </c:pt>
                <c:pt idx="13">
                  <c:v>33</c:v>
                </c:pt>
                <c:pt idx="14">
                  <c:v>17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B-4519-8282-651E961EF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9.50'!$Y$83:$Y$90</c:f>
              <c:numCache>
                <c:formatCode>#,##0</c:formatCode>
                <c:ptCount val="8"/>
                <c:pt idx="0">
                  <c:v>97</c:v>
                </c:pt>
                <c:pt idx="1">
                  <c:v>72</c:v>
                </c:pt>
                <c:pt idx="2">
                  <c:v>160</c:v>
                </c:pt>
                <c:pt idx="3">
                  <c:v>50</c:v>
                </c:pt>
                <c:pt idx="4">
                  <c:v>40</c:v>
                </c:pt>
                <c:pt idx="5">
                  <c:v>55</c:v>
                </c:pt>
                <c:pt idx="6">
                  <c:v>108</c:v>
                </c:pt>
                <c:pt idx="7">
                  <c:v>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A1-4062-B9A1-713AACA18591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9.50'!$Y$93:$Y$100</c:f>
              <c:numCache>
                <c:formatCode>#,##0</c:formatCode>
                <c:ptCount val="8"/>
                <c:pt idx="0">
                  <c:v>91</c:v>
                </c:pt>
                <c:pt idx="1">
                  <c:v>223</c:v>
                </c:pt>
                <c:pt idx="2">
                  <c:v>34</c:v>
                </c:pt>
                <c:pt idx="3">
                  <c:v>173</c:v>
                </c:pt>
                <c:pt idx="4">
                  <c:v>187</c:v>
                </c:pt>
                <c:pt idx="5">
                  <c:v>92</c:v>
                </c:pt>
                <c:pt idx="6">
                  <c:v>11</c:v>
                </c:pt>
                <c:pt idx="7">
                  <c:v>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A1-4062-B9A1-713AACA1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9.50'!$U$8:$Y$8</c:f>
              <c:numCache>
                <c:formatCode>#,##0</c:formatCode>
                <c:ptCount val="5"/>
                <c:pt idx="1">
                  <c:v>34621.410000000003</c:v>
                </c:pt>
                <c:pt idx="2">
                  <c:v>36655.730000000003</c:v>
                </c:pt>
                <c:pt idx="3">
                  <c:v>36032</c:v>
                </c:pt>
                <c:pt idx="4">
                  <c:v>37602.339999999997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76-42F0-B383-CC87C63B105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76-42F0-B383-CC87C63B1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9.50'!$V$4:$Z$4</c:f>
              <c:numCache>
                <c:formatCode>#,##0</c:formatCode>
                <c:ptCount val="5"/>
                <c:pt idx="0">
                  <c:v>3347</c:v>
                </c:pt>
                <c:pt idx="1">
                  <c:v>3083</c:v>
                </c:pt>
                <c:pt idx="2">
                  <c:v>3462</c:v>
                </c:pt>
                <c:pt idx="3">
                  <c:v>3967</c:v>
                </c:pt>
                <c:pt idx="4">
                  <c:v>3520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84-4A62-BC46-F1800AD6404C}"/>
            </c:ext>
          </c:extLst>
        </c:ser>
        <c:ser>
          <c:idx val="1"/>
          <c:order val="1"/>
          <c:tx>
            <c:strRef>
              <c:f>'Table 9.50'!$S$7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9.50'!$V$7:$Z$7</c:f>
              <c:numCache>
                <c:formatCode>#,##0</c:formatCode>
                <c:ptCount val="5"/>
                <c:pt idx="0">
                  <c:v>2196</c:v>
                </c:pt>
                <c:pt idx="1">
                  <c:v>2087</c:v>
                </c:pt>
                <c:pt idx="2">
                  <c:v>2286</c:v>
                </c:pt>
                <c:pt idx="3">
                  <c:v>2642</c:v>
                </c:pt>
                <c:pt idx="4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84-4A62-BC46-F1800AD6404C}"/>
            </c:ext>
          </c:extLst>
        </c:ser>
        <c:ser>
          <c:idx val="2"/>
          <c:order val="2"/>
          <c:tx>
            <c:strRef>
              <c:f>'Table 9.50'!$S$11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9.50'!$V$11:$Z$11</c:f>
              <c:numCache>
                <c:formatCode>#,##0</c:formatCode>
                <c:ptCount val="5"/>
                <c:pt idx="0">
                  <c:v>2852</c:v>
                </c:pt>
                <c:pt idx="1">
                  <c:v>2639</c:v>
                </c:pt>
                <c:pt idx="2">
                  <c:v>2907</c:v>
                </c:pt>
                <c:pt idx="3">
                  <c:v>3195</c:v>
                </c:pt>
                <c:pt idx="4">
                  <c:v>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4-4A62-BC46-F1800AD6404C}"/>
            </c:ext>
          </c:extLst>
        </c:ser>
        <c:ser>
          <c:idx val="3"/>
          <c:order val="3"/>
          <c:tx>
            <c:strRef>
              <c:f>'Table 9.50'!$S$12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9.50'!$V$12:$Z$12</c:f>
              <c:numCache>
                <c:formatCode>#,##0</c:formatCode>
                <c:ptCount val="5"/>
                <c:pt idx="0">
                  <c:v>496</c:v>
                </c:pt>
                <c:pt idx="1">
                  <c:v>449</c:v>
                </c:pt>
                <c:pt idx="2">
                  <c:v>555</c:v>
                </c:pt>
                <c:pt idx="3">
                  <c:v>775</c:v>
                </c:pt>
                <c:pt idx="4">
                  <c:v>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84-4A62-BC46-F1800AD64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9.50'!$AB$15:$AB$33</c:f>
              <c:numCache>
                <c:formatCode>0.0%</c:formatCode>
                <c:ptCount val="19"/>
                <c:pt idx="0">
                  <c:v>0.14314171883892998</c:v>
                </c:pt>
                <c:pt idx="1">
                  <c:v>5.4069436539556058E-3</c:v>
                </c:pt>
                <c:pt idx="2">
                  <c:v>8.3380762663631189E-2</c:v>
                </c:pt>
                <c:pt idx="3">
                  <c:v>4.2686397268070575E-3</c:v>
                </c:pt>
                <c:pt idx="4">
                  <c:v>5.9760956175298807E-2</c:v>
                </c:pt>
                <c:pt idx="5">
                  <c:v>1.5367103016505406E-2</c:v>
                </c:pt>
                <c:pt idx="6">
                  <c:v>9.1064314171883889E-2</c:v>
                </c:pt>
                <c:pt idx="7">
                  <c:v>6.6875355719977228E-2</c:v>
                </c:pt>
                <c:pt idx="8">
                  <c:v>2.4188958451906658E-2</c:v>
                </c:pt>
                <c:pt idx="9">
                  <c:v>6.8298235628912922E-3</c:v>
                </c:pt>
                <c:pt idx="10">
                  <c:v>2.3335230506545249E-2</c:v>
                </c:pt>
                <c:pt idx="11">
                  <c:v>8.8218554354012515E-3</c:v>
                </c:pt>
                <c:pt idx="12">
                  <c:v>2.3904382470119521E-2</c:v>
                </c:pt>
                <c:pt idx="13">
                  <c:v>3.927148548662493E-2</c:v>
                </c:pt>
                <c:pt idx="14">
                  <c:v>9.1633466135458169E-2</c:v>
                </c:pt>
                <c:pt idx="15">
                  <c:v>7.9396698918611272E-2</c:v>
                </c:pt>
                <c:pt idx="16">
                  <c:v>0.11696072851451338</c:v>
                </c:pt>
                <c:pt idx="17">
                  <c:v>7.1143995446784295E-3</c:v>
                </c:pt>
                <c:pt idx="18">
                  <c:v>3.414911781445646E-2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23-413D-94C7-D98BC9576FE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23-413D-94C7-D98BC957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4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9.50'!$Z$44:$Z$60</c:f>
              <c:numCache>
                <c:formatCode>#,##0</c:formatCode>
                <c:ptCount val="17"/>
                <c:pt idx="0">
                  <c:v>3</c:v>
                </c:pt>
                <c:pt idx="1">
                  <c:v>75</c:v>
                </c:pt>
                <c:pt idx="2">
                  <c:v>109</c:v>
                </c:pt>
                <c:pt idx="3">
                  <c:v>139</c:v>
                </c:pt>
                <c:pt idx="4">
                  <c:v>215</c:v>
                </c:pt>
                <c:pt idx="5">
                  <c:v>186</c:v>
                </c:pt>
                <c:pt idx="6">
                  <c:v>138</c:v>
                </c:pt>
                <c:pt idx="7">
                  <c:v>169</c:v>
                </c:pt>
                <c:pt idx="8">
                  <c:v>139</c:v>
                </c:pt>
                <c:pt idx="9">
                  <c:v>136</c:v>
                </c:pt>
                <c:pt idx="10">
                  <c:v>157</c:v>
                </c:pt>
                <c:pt idx="11">
                  <c:v>125</c:v>
                </c:pt>
                <c:pt idx="12">
                  <c:v>90</c:v>
                </c:pt>
                <c:pt idx="13">
                  <c:v>29</c:v>
                </c:pt>
                <c:pt idx="14">
                  <c:v>8</c:v>
                </c:pt>
                <c:pt idx="15">
                  <c:v>4</c:v>
                </c:pt>
                <c:pt idx="1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17-43BC-BE41-9E3F1F42B4EA}"/>
            </c:ext>
          </c:extLst>
        </c:ser>
        <c:ser>
          <c:idx val="1"/>
          <c:order val="1"/>
          <c:tx>
            <c:strRef>
              <c:f>'Table 9.50'!$S$62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9.50'!$Z$63:$Z$79</c:f>
              <c:numCache>
                <c:formatCode>#,##0</c:formatCode>
                <c:ptCount val="17"/>
                <c:pt idx="0">
                  <c:v>9</c:v>
                </c:pt>
                <c:pt idx="1">
                  <c:v>73</c:v>
                </c:pt>
                <c:pt idx="2">
                  <c:v>110</c:v>
                </c:pt>
                <c:pt idx="3">
                  <c:v>141</c:v>
                </c:pt>
                <c:pt idx="4">
                  <c:v>242</c:v>
                </c:pt>
                <c:pt idx="5">
                  <c:v>167</c:v>
                </c:pt>
                <c:pt idx="6">
                  <c:v>176</c:v>
                </c:pt>
                <c:pt idx="7">
                  <c:v>138</c:v>
                </c:pt>
                <c:pt idx="8">
                  <c:v>157</c:v>
                </c:pt>
                <c:pt idx="9">
                  <c:v>154</c:v>
                </c:pt>
                <c:pt idx="10">
                  <c:v>180</c:v>
                </c:pt>
                <c:pt idx="11">
                  <c:v>127</c:v>
                </c:pt>
                <c:pt idx="12">
                  <c:v>58</c:v>
                </c:pt>
                <c:pt idx="13">
                  <c:v>26</c:v>
                </c:pt>
                <c:pt idx="14">
                  <c:v>15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17-43BC-BE41-9E3F1F42B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9.50'!$Z$83:$Z$90</c:f>
              <c:numCache>
                <c:formatCode>#,##0</c:formatCode>
                <c:ptCount val="8"/>
                <c:pt idx="0">
                  <c:v>86</c:v>
                </c:pt>
                <c:pt idx="1">
                  <c:v>71</c:v>
                </c:pt>
                <c:pt idx="2">
                  <c:v>157</c:v>
                </c:pt>
                <c:pt idx="3">
                  <c:v>73</c:v>
                </c:pt>
                <c:pt idx="4">
                  <c:v>29</c:v>
                </c:pt>
                <c:pt idx="5">
                  <c:v>54</c:v>
                </c:pt>
                <c:pt idx="6">
                  <c:v>98</c:v>
                </c:pt>
                <c:pt idx="7">
                  <c:v>295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F4-42ED-B550-238B958998E3}"/>
            </c:ext>
          </c:extLst>
        </c:ser>
        <c:ser>
          <c:idx val="1"/>
          <c:order val="1"/>
          <c:tx>
            <c:strRef>
              <c:f>'Table 9.50'!$S$92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9.50'!$Z$93:$Z$100</c:f>
              <c:numCache>
                <c:formatCode>#,##0</c:formatCode>
                <c:ptCount val="8"/>
                <c:pt idx="0">
                  <c:v>91</c:v>
                </c:pt>
                <c:pt idx="1">
                  <c:v>208</c:v>
                </c:pt>
                <c:pt idx="2">
                  <c:v>29</c:v>
                </c:pt>
                <c:pt idx="3">
                  <c:v>164</c:v>
                </c:pt>
                <c:pt idx="4">
                  <c:v>184</c:v>
                </c:pt>
                <c:pt idx="5">
                  <c:v>81</c:v>
                </c:pt>
                <c:pt idx="6">
                  <c:v>9</c:v>
                </c:pt>
                <c:pt idx="7">
                  <c:v>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F4-42ED-B550-238B95899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9.1'!$U$8:$Y$8</c:f>
              <c:numCache>
                <c:formatCode>#,##0</c:formatCode>
                <c:ptCount val="5"/>
                <c:pt idx="1">
                  <c:v>27812.07</c:v>
                </c:pt>
                <c:pt idx="2">
                  <c:v>28765.119999999999</c:v>
                </c:pt>
                <c:pt idx="3">
                  <c:v>26033</c:v>
                </c:pt>
                <c:pt idx="4">
                  <c:v>22048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5D-41C0-BD8D-EEFE753DF21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D-41C0-BD8D-EEFE753DF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9.5'!$S$1</c:f>
              <c:strCache>
                <c:ptCount val="1"/>
                <c:pt idx="0">
                  <c:v>Barcoo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9.5'!$V$8:$Z$8</c:f>
              <c:numCache>
                <c:formatCode>#,##0</c:formatCode>
                <c:ptCount val="5"/>
                <c:pt idx="0">
                  <c:v>46560.31</c:v>
                </c:pt>
                <c:pt idx="1">
                  <c:v>48042.93</c:v>
                </c:pt>
                <c:pt idx="2">
                  <c:v>50345.97</c:v>
                </c:pt>
                <c:pt idx="3">
                  <c:v>42762.35</c:v>
                </c:pt>
                <c:pt idx="4">
                  <c:v>44365.23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87-49BE-9505-EA7547D17E1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87-49BE-9505-EA7547D17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9.50'!$S$1</c:f>
              <c:strCache>
                <c:ptCount val="1"/>
                <c:pt idx="0">
                  <c:v>Murweh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9.50'!$V$8:$Z$8</c:f>
              <c:numCache>
                <c:formatCode>#,##0</c:formatCode>
                <c:ptCount val="5"/>
                <c:pt idx="0">
                  <c:v>34621.410000000003</c:v>
                </c:pt>
                <c:pt idx="1">
                  <c:v>36655.730000000003</c:v>
                </c:pt>
                <c:pt idx="2">
                  <c:v>36032</c:v>
                </c:pt>
                <c:pt idx="3">
                  <c:v>37602.339999999997</c:v>
                </c:pt>
                <c:pt idx="4">
                  <c:v>41380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DF-47CA-A3D1-1C0D1C739B3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DF-47CA-A3D1-1C0D1C739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9.51'!$U$4:$Y$4</c:f>
              <c:numCache>
                <c:formatCode>#,##0</c:formatCode>
                <c:ptCount val="5"/>
                <c:pt idx="1">
                  <c:v>367</c:v>
                </c:pt>
                <c:pt idx="2">
                  <c:v>286</c:v>
                </c:pt>
                <c:pt idx="3">
                  <c:v>473</c:v>
                </c:pt>
                <c:pt idx="4">
                  <c:v>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0D-4BE5-9B06-59B5CE3BE5DF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9.51'!$U$7:$Y$7</c:f>
              <c:numCache>
                <c:formatCode>#,##0</c:formatCode>
                <c:ptCount val="5"/>
                <c:pt idx="1">
                  <c:v>281</c:v>
                </c:pt>
                <c:pt idx="2">
                  <c:v>226</c:v>
                </c:pt>
                <c:pt idx="3">
                  <c:v>323</c:v>
                </c:pt>
                <c:pt idx="4">
                  <c:v>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0D-4BE5-9B06-59B5CE3BE5DF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9.51'!$U$11:$Y$11</c:f>
              <c:numCache>
                <c:formatCode>#,##0</c:formatCode>
                <c:ptCount val="5"/>
                <c:pt idx="1">
                  <c:v>368</c:v>
                </c:pt>
                <c:pt idx="2">
                  <c:v>285</c:v>
                </c:pt>
                <c:pt idx="3">
                  <c:v>471</c:v>
                </c:pt>
                <c:pt idx="4">
                  <c:v>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D-4BE5-9B06-59B5CE3BE5DF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9.51'!$U$12:$Y$12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0D-4BE5-9B06-59B5CE3BE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8.9928057553956831E-3</c:v>
                </c:pt>
                <c:pt idx="1">
                  <c:v>9.8920863309352514E-2</c:v>
                </c:pt>
                <c:pt idx="2">
                  <c:v>1.7985611510791366E-2</c:v>
                </c:pt>
                <c:pt idx="3">
                  <c:v>0</c:v>
                </c:pt>
                <c:pt idx="4">
                  <c:v>0.25539568345323743</c:v>
                </c:pt>
                <c:pt idx="5">
                  <c:v>0</c:v>
                </c:pt>
                <c:pt idx="6">
                  <c:v>3.0575539568345324E-2</c:v>
                </c:pt>
                <c:pt idx="7">
                  <c:v>9.172661870503597E-2</c:v>
                </c:pt>
                <c:pt idx="8">
                  <c:v>4.1366906474820143E-2</c:v>
                </c:pt>
                <c:pt idx="9">
                  <c:v>0</c:v>
                </c:pt>
                <c:pt idx="10">
                  <c:v>0</c:v>
                </c:pt>
                <c:pt idx="11">
                  <c:v>1.0791366906474821E-2</c:v>
                </c:pt>
                <c:pt idx="12">
                  <c:v>2.5179856115107913E-2</c:v>
                </c:pt>
                <c:pt idx="13">
                  <c:v>5.5755395683453238E-2</c:v>
                </c:pt>
                <c:pt idx="14">
                  <c:v>0.15467625899280577</c:v>
                </c:pt>
                <c:pt idx="15">
                  <c:v>4.4964028776978415E-2</c:v>
                </c:pt>
                <c:pt idx="16">
                  <c:v>5.2158273381294966E-2</c:v>
                </c:pt>
                <c:pt idx="17">
                  <c:v>0</c:v>
                </c:pt>
                <c:pt idx="18">
                  <c:v>9.3525179856115109E-2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5D-4E6F-A1D9-48E1691F7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5D-4E6F-A1D9-48E1691F7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12</c:v>
                </c:pt>
                <c:pt idx="3">
                  <c:v>29</c:v>
                </c:pt>
                <c:pt idx="4">
                  <c:v>39</c:v>
                </c:pt>
                <c:pt idx="5">
                  <c:v>39</c:v>
                </c:pt>
                <c:pt idx="6">
                  <c:v>27</c:v>
                </c:pt>
                <c:pt idx="7">
                  <c:v>44</c:v>
                </c:pt>
                <c:pt idx="8">
                  <c:v>38</c:v>
                </c:pt>
                <c:pt idx="9">
                  <c:v>29</c:v>
                </c:pt>
                <c:pt idx="10">
                  <c:v>23</c:v>
                </c:pt>
                <c:pt idx="11">
                  <c:v>7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13-4CE9-920E-9B8C0B47FB4D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9</c:v>
                </c:pt>
                <c:pt idx="3">
                  <c:v>18</c:v>
                </c:pt>
                <c:pt idx="4">
                  <c:v>46</c:v>
                </c:pt>
                <c:pt idx="5">
                  <c:v>24</c:v>
                </c:pt>
                <c:pt idx="6">
                  <c:v>26</c:v>
                </c:pt>
                <c:pt idx="7">
                  <c:v>39</c:v>
                </c:pt>
                <c:pt idx="8">
                  <c:v>22</c:v>
                </c:pt>
                <c:pt idx="9">
                  <c:v>29</c:v>
                </c:pt>
                <c:pt idx="10">
                  <c:v>17</c:v>
                </c:pt>
                <c:pt idx="11">
                  <c:v>9</c:v>
                </c:pt>
                <c:pt idx="12">
                  <c:v>6</c:v>
                </c:pt>
                <c:pt idx="13">
                  <c:v>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13-4CE9-920E-9B8C0B47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9.51'!$Y$83:$Y$90</c:f>
              <c:numCache>
                <c:formatCode>#,##0</c:formatCode>
                <c:ptCount val="8"/>
                <c:pt idx="0">
                  <c:v>2</c:v>
                </c:pt>
                <c:pt idx="1">
                  <c:v>8</c:v>
                </c:pt>
                <c:pt idx="2">
                  <c:v>27</c:v>
                </c:pt>
                <c:pt idx="3">
                  <c:v>17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DD-4D5D-86F5-DD7B32855F95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9.51'!$Y$93:$Y$100</c:f>
              <c:numCache>
                <c:formatCode>#,##0</c:formatCode>
                <c:ptCount val="8"/>
                <c:pt idx="0">
                  <c:v>8</c:v>
                </c:pt>
                <c:pt idx="1">
                  <c:v>5</c:v>
                </c:pt>
                <c:pt idx="2">
                  <c:v>8</c:v>
                </c:pt>
                <c:pt idx="3">
                  <c:v>29</c:v>
                </c:pt>
                <c:pt idx="4">
                  <c:v>12</c:v>
                </c:pt>
                <c:pt idx="5">
                  <c:v>0</c:v>
                </c:pt>
                <c:pt idx="6">
                  <c:v>14</c:v>
                </c:pt>
                <c:pt idx="7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DD-4D5D-86F5-DD7B32855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9.51'!$U$8:$Y$8</c:f>
              <c:numCache>
                <c:formatCode>#,##0</c:formatCode>
                <c:ptCount val="5"/>
                <c:pt idx="1">
                  <c:v>27244.53</c:v>
                </c:pt>
                <c:pt idx="2">
                  <c:v>35569</c:v>
                </c:pt>
                <c:pt idx="3">
                  <c:v>24238.49</c:v>
                </c:pt>
                <c:pt idx="4">
                  <c:v>27598.25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8-405D-B10D-27982605456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38-405D-B10D-2798260545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9.51'!$V$4:$Z$4</c:f>
              <c:numCache>
                <c:formatCode>#,##0</c:formatCode>
                <c:ptCount val="5"/>
                <c:pt idx="0">
                  <c:v>367</c:v>
                </c:pt>
                <c:pt idx="1">
                  <c:v>286</c:v>
                </c:pt>
                <c:pt idx="2">
                  <c:v>473</c:v>
                </c:pt>
                <c:pt idx="3">
                  <c:v>553</c:v>
                </c:pt>
                <c:pt idx="4">
                  <c:v>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F-488E-82C2-ACD97658C7FF}"/>
            </c:ext>
          </c:extLst>
        </c:ser>
        <c:ser>
          <c:idx val="1"/>
          <c:order val="1"/>
          <c:tx>
            <c:strRef>
              <c:f>'Table 9.51'!$S$7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9.51'!$V$7:$Z$7</c:f>
              <c:numCache>
                <c:formatCode>#,##0</c:formatCode>
                <c:ptCount val="5"/>
                <c:pt idx="0">
                  <c:v>281</c:v>
                </c:pt>
                <c:pt idx="1">
                  <c:v>226</c:v>
                </c:pt>
                <c:pt idx="2">
                  <c:v>323</c:v>
                </c:pt>
                <c:pt idx="3">
                  <c:v>366</c:v>
                </c:pt>
                <c:pt idx="4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F-488E-82C2-ACD97658C7FF}"/>
            </c:ext>
          </c:extLst>
        </c:ser>
        <c:ser>
          <c:idx val="2"/>
          <c:order val="2"/>
          <c:tx>
            <c:strRef>
              <c:f>'Table 9.51'!$S$11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9.51'!$V$11:$Z$11</c:f>
              <c:numCache>
                <c:formatCode>#,##0</c:formatCode>
                <c:ptCount val="5"/>
                <c:pt idx="0">
                  <c:v>368</c:v>
                </c:pt>
                <c:pt idx="1">
                  <c:v>285</c:v>
                </c:pt>
                <c:pt idx="2">
                  <c:v>471</c:v>
                </c:pt>
                <c:pt idx="3">
                  <c:v>548</c:v>
                </c:pt>
                <c:pt idx="4">
                  <c:v>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2F-488E-82C2-ACD97658C7FF}"/>
            </c:ext>
          </c:extLst>
        </c:ser>
        <c:ser>
          <c:idx val="3"/>
          <c:order val="3"/>
          <c:tx>
            <c:strRef>
              <c:f>'Table 9.51'!$S$12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9.51'!$V$12:$Z$12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2F-488E-82C2-ACD97658C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9.51'!$AB$15:$AB$33</c:f>
              <c:numCache>
                <c:formatCode>0.0%</c:formatCode>
                <c:ptCount val="19"/>
                <c:pt idx="0">
                  <c:v>8.9928057553956831E-3</c:v>
                </c:pt>
                <c:pt idx="1">
                  <c:v>9.8920863309352514E-2</c:v>
                </c:pt>
                <c:pt idx="2">
                  <c:v>1.7985611510791366E-2</c:v>
                </c:pt>
                <c:pt idx="3">
                  <c:v>0</c:v>
                </c:pt>
                <c:pt idx="4">
                  <c:v>0.25539568345323743</c:v>
                </c:pt>
                <c:pt idx="5">
                  <c:v>0</c:v>
                </c:pt>
                <c:pt idx="6">
                  <c:v>3.0575539568345324E-2</c:v>
                </c:pt>
                <c:pt idx="7">
                  <c:v>9.172661870503597E-2</c:v>
                </c:pt>
                <c:pt idx="8">
                  <c:v>4.1366906474820143E-2</c:v>
                </c:pt>
                <c:pt idx="9">
                  <c:v>0</c:v>
                </c:pt>
                <c:pt idx="10">
                  <c:v>0</c:v>
                </c:pt>
                <c:pt idx="11">
                  <c:v>1.0791366906474821E-2</c:v>
                </c:pt>
                <c:pt idx="12">
                  <c:v>2.5179856115107913E-2</c:v>
                </c:pt>
                <c:pt idx="13">
                  <c:v>5.5755395683453238E-2</c:v>
                </c:pt>
                <c:pt idx="14">
                  <c:v>0.15467625899280577</c:v>
                </c:pt>
                <c:pt idx="15">
                  <c:v>4.4964028776978415E-2</c:v>
                </c:pt>
                <c:pt idx="16">
                  <c:v>5.2158273381294966E-2</c:v>
                </c:pt>
                <c:pt idx="17">
                  <c:v>0</c:v>
                </c:pt>
                <c:pt idx="18">
                  <c:v>9.3525179856115109E-2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06-4224-9A09-794A1105F1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06-4224-9A09-794A1105F1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20</c:v>
                </c:pt>
                <c:pt idx="3">
                  <c:v>28</c:v>
                </c:pt>
                <c:pt idx="4">
                  <c:v>33</c:v>
                </c:pt>
                <c:pt idx="5">
                  <c:v>27</c:v>
                </c:pt>
                <c:pt idx="6">
                  <c:v>29</c:v>
                </c:pt>
                <c:pt idx="7">
                  <c:v>41</c:v>
                </c:pt>
                <c:pt idx="8">
                  <c:v>28</c:v>
                </c:pt>
                <c:pt idx="9">
                  <c:v>36</c:v>
                </c:pt>
                <c:pt idx="10">
                  <c:v>25</c:v>
                </c:pt>
                <c:pt idx="11">
                  <c:v>10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F2-4DD4-8D13-B5F38CB8DD84}"/>
            </c:ext>
          </c:extLst>
        </c:ser>
        <c:ser>
          <c:idx val="1"/>
          <c:order val="1"/>
          <c:tx>
            <c:strRef>
              <c:f>'Table 9.51'!$S$62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9.51'!$Z$63:$Z$79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6</c:v>
                </c:pt>
                <c:pt idx="3">
                  <c:v>24</c:v>
                </c:pt>
                <c:pt idx="4">
                  <c:v>26</c:v>
                </c:pt>
                <c:pt idx="5">
                  <c:v>31</c:v>
                </c:pt>
                <c:pt idx="6">
                  <c:v>26</c:v>
                </c:pt>
                <c:pt idx="7">
                  <c:v>39</c:v>
                </c:pt>
                <c:pt idx="8">
                  <c:v>24</c:v>
                </c:pt>
                <c:pt idx="9">
                  <c:v>35</c:v>
                </c:pt>
                <c:pt idx="10">
                  <c:v>25</c:v>
                </c:pt>
                <c:pt idx="11">
                  <c:v>4</c:v>
                </c:pt>
                <c:pt idx="12">
                  <c:v>3</c:v>
                </c:pt>
                <c:pt idx="13">
                  <c:v>3</c:v>
                </c:pt>
                <c:pt idx="14">
                  <c:v>6</c:v>
                </c:pt>
                <c:pt idx="15">
                  <c:v>5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F2-4DD4-8D13-B5F38CB8D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9.51'!$Z$83:$Z$90</c:f>
              <c:numCache>
                <c:formatCode>#,##0</c:formatCode>
                <c:ptCount val="8"/>
                <c:pt idx="0">
                  <c:v>7</c:v>
                </c:pt>
                <c:pt idx="1">
                  <c:v>16</c:v>
                </c:pt>
                <c:pt idx="2">
                  <c:v>28</c:v>
                </c:pt>
                <c:pt idx="3">
                  <c:v>14</c:v>
                </c:pt>
                <c:pt idx="4">
                  <c:v>5</c:v>
                </c:pt>
                <c:pt idx="5">
                  <c:v>0</c:v>
                </c:pt>
                <c:pt idx="6">
                  <c:v>52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D8-46C3-9BA0-3176AE85E878}"/>
            </c:ext>
          </c:extLst>
        </c:ser>
        <c:ser>
          <c:idx val="1"/>
          <c:order val="1"/>
          <c:tx>
            <c:strRef>
              <c:f>'Table 9.51'!$S$92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9.51'!$Z$93:$Z$100</c:f>
              <c:numCache>
                <c:formatCode>#,##0</c:formatCode>
                <c:ptCount val="8"/>
                <c:pt idx="0">
                  <c:v>9</c:v>
                </c:pt>
                <c:pt idx="1">
                  <c:v>12</c:v>
                </c:pt>
                <c:pt idx="2">
                  <c:v>8</c:v>
                </c:pt>
                <c:pt idx="3">
                  <c:v>26</c:v>
                </c:pt>
                <c:pt idx="4">
                  <c:v>15</c:v>
                </c:pt>
                <c:pt idx="5">
                  <c:v>9</c:v>
                </c:pt>
                <c:pt idx="6">
                  <c:v>14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D8-46C3-9BA0-3176AE85E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9.6'!$U$4:$Y$4</c:f>
              <c:numCache>
                <c:formatCode>#,##0</c:formatCode>
                <c:ptCount val="5"/>
                <c:pt idx="1">
                  <c:v>1268</c:v>
                </c:pt>
                <c:pt idx="2">
                  <c:v>1164</c:v>
                </c:pt>
                <c:pt idx="3">
                  <c:v>1302</c:v>
                </c:pt>
                <c:pt idx="4">
                  <c:v>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45-4F69-A9AB-7ED889B78141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9.6'!$U$7:$Y$7</c:f>
              <c:numCache>
                <c:formatCode>#,##0</c:formatCode>
                <c:ptCount val="5"/>
                <c:pt idx="1">
                  <c:v>854</c:v>
                </c:pt>
                <c:pt idx="2">
                  <c:v>797</c:v>
                </c:pt>
                <c:pt idx="3">
                  <c:v>878</c:v>
                </c:pt>
                <c:pt idx="4">
                  <c:v>1123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45-4F69-A9AB-7ED889B78141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9.6'!$U$11:$Y$11</c:f>
              <c:numCache>
                <c:formatCode>#,##0</c:formatCode>
                <c:ptCount val="5"/>
                <c:pt idx="1">
                  <c:v>985</c:v>
                </c:pt>
                <c:pt idx="2">
                  <c:v>906</c:v>
                </c:pt>
                <c:pt idx="3">
                  <c:v>1004</c:v>
                </c:pt>
                <c:pt idx="4">
                  <c:v>1159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45-4F69-A9AB-7ED889B78141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9.6'!$U$12:$Y$12</c:f>
              <c:numCache>
                <c:formatCode>#,##0</c:formatCode>
                <c:ptCount val="5"/>
                <c:pt idx="1">
                  <c:v>283</c:v>
                </c:pt>
                <c:pt idx="2">
                  <c:v>263</c:v>
                </c:pt>
                <c:pt idx="3">
                  <c:v>298</c:v>
                </c:pt>
                <c:pt idx="4">
                  <c:v>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45-4F69-A9AB-7ED889B781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9.51'!$S$1</c:f>
              <c:strCache>
                <c:ptCount val="1"/>
                <c:pt idx="0">
                  <c:v>Napranum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9.51'!$V$8:$Z$8</c:f>
              <c:numCache>
                <c:formatCode>#,##0</c:formatCode>
                <c:ptCount val="5"/>
                <c:pt idx="0">
                  <c:v>27244.53</c:v>
                </c:pt>
                <c:pt idx="1">
                  <c:v>35569</c:v>
                </c:pt>
                <c:pt idx="2">
                  <c:v>24238.49</c:v>
                </c:pt>
                <c:pt idx="3">
                  <c:v>27598.25</c:v>
                </c:pt>
                <c:pt idx="4">
                  <c:v>23772.45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BC-4A4E-96BD-940451D04E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BC-4A4E-96BD-940451D04E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9.52'!$U$4:$Y$4</c:f>
              <c:numCache>
                <c:formatCode>#,##0</c:formatCode>
                <c:ptCount val="5"/>
                <c:pt idx="1">
                  <c:v>38851</c:v>
                </c:pt>
                <c:pt idx="2">
                  <c:v>38991</c:v>
                </c:pt>
                <c:pt idx="3">
                  <c:v>40296</c:v>
                </c:pt>
                <c:pt idx="4">
                  <c:v>41682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FB-4941-9B2B-407111184042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9.52'!$U$7:$Y$7</c:f>
              <c:numCache>
                <c:formatCode>#,##0</c:formatCode>
                <c:ptCount val="5"/>
                <c:pt idx="1">
                  <c:v>27537</c:v>
                </c:pt>
                <c:pt idx="2">
                  <c:v>27963</c:v>
                </c:pt>
                <c:pt idx="3">
                  <c:v>28676</c:v>
                </c:pt>
                <c:pt idx="4">
                  <c:v>29729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FB-4941-9B2B-407111184042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9.52'!$U$11:$Y$11</c:f>
              <c:numCache>
                <c:formatCode>#,##0</c:formatCode>
                <c:ptCount val="5"/>
                <c:pt idx="1">
                  <c:v>32977</c:v>
                </c:pt>
                <c:pt idx="2">
                  <c:v>32972</c:v>
                </c:pt>
                <c:pt idx="3">
                  <c:v>33991</c:v>
                </c:pt>
                <c:pt idx="4">
                  <c:v>35186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B-4941-9B2B-407111184042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9.52'!$U$12:$Y$12</c:f>
              <c:numCache>
                <c:formatCode>#,##0</c:formatCode>
                <c:ptCount val="5"/>
                <c:pt idx="1">
                  <c:v>5872</c:v>
                </c:pt>
                <c:pt idx="2">
                  <c:v>6016</c:v>
                </c:pt>
                <c:pt idx="3">
                  <c:v>6305</c:v>
                </c:pt>
                <c:pt idx="4">
                  <c:v>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FB-4941-9B2B-407111184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1.8324294622165945E-2</c:v>
                </c:pt>
                <c:pt idx="1">
                  <c:v>1.1157034665647323E-2</c:v>
                </c:pt>
                <c:pt idx="2">
                  <c:v>4.0805600019112695E-2</c:v>
                </c:pt>
                <c:pt idx="3">
                  <c:v>5.2559906347803232E-3</c:v>
                </c:pt>
                <c:pt idx="4">
                  <c:v>9.5444011754306335E-2</c:v>
                </c:pt>
                <c:pt idx="5">
                  <c:v>2.4679265116945792E-2</c:v>
                </c:pt>
                <c:pt idx="6">
                  <c:v>9.6089065150393005E-2</c:v>
                </c:pt>
                <c:pt idx="7">
                  <c:v>0.12953627828081324</c:v>
                </c:pt>
                <c:pt idx="8">
                  <c:v>2.3221922259120339E-2</c:v>
                </c:pt>
                <c:pt idx="9">
                  <c:v>7.4061686217359105E-3</c:v>
                </c:pt>
                <c:pt idx="10">
                  <c:v>3.313663186563777E-2</c:v>
                </c:pt>
                <c:pt idx="11">
                  <c:v>3.9873856224765275E-2</c:v>
                </c:pt>
                <c:pt idx="12">
                  <c:v>7.0573619705186705E-2</c:v>
                </c:pt>
                <c:pt idx="13">
                  <c:v>6.8232314786057291E-2</c:v>
                </c:pt>
                <c:pt idx="14">
                  <c:v>3.4498411257376307E-2</c:v>
                </c:pt>
                <c:pt idx="15">
                  <c:v>7.2317652961272905E-2</c:v>
                </c:pt>
                <c:pt idx="16">
                  <c:v>0.11106863845951692</c:v>
                </c:pt>
                <c:pt idx="17">
                  <c:v>1.8348185488687673E-2</c:v>
                </c:pt>
                <c:pt idx="18">
                  <c:v>4.1713452946938387E-2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B-4E3C-8817-53495D2E07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B-4E3C-8817-53495D2E0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9.52'!$Y$44:$Y$60</c:f>
              <c:numCache>
                <c:formatCode>#,##0</c:formatCode>
                <c:ptCount val="17"/>
                <c:pt idx="0">
                  <c:v>27</c:v>
                </c:pt>
                <c:pt idx="1">
                  <c:v>630</c:v>
                </c:pt>
                <c:pt idx="2">
                  <c:v>1312</c:v>
                </c:pt>
                <c:pt idx="3">
                  <c:v>1687</c:v>
                </c:pt>
                <c:pt idx="4">
                  <c:v>1941</c:v>
                </c:pt>
                <c:pt idx="5">
                  <c:v>1735</c:v>
                </c:pt>
                <c:pt idx="6">
                  <c:v>1801</c:v>
                </c:pt>
                <c:pt idx="7">
                  <c:v>2020</c:v>
                </c:pt>
                <c:pt idx="8">
                  <c:v>2241</c:v>
                </c:pt>
                <c:pt idx="9">
                  <c:v>2091</c:v>
                </c:pt>
                <c:pt idx="10">
                  <c:v>2028</c:v>
                </c:pt>
                <c:pt idx="11">
                  <c:v>1609</c:v>
                </c:pt>
                <c:pt idx="12">
                  <c:v>997</c:v>
                </c:pt>
                <c:pt idx="13">
                  <c:v>465</c:v>
                </c:pt>
                <c:pt idx="14">
                  <c:v>185</c:v>
                </c:pt>
                <c:pt idx="15">
                  <c:v>91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01-4E17-91FB-B68C26295AA2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9.52'!$Y$63:$Y$79</c:f>
              <c:numCache>
                <c:formatCode>#,##0</c:formatCode>
                <c:ptCount val="17"/>
                <c:pt idx="0">
                  <c:v>41</c:v>
                </c:pt>
                <c:pt idx="1">
                  <c:v>712</c:v>
                </c:pt>
                <c:pt idx="2">
                  <c:v>1287</c:v>
                </c:pt>
                <c:pt idx="3">
                  <c:v>1624</c:v>
                </c:pt>
                <c:pt idx="4">
                  <c:v>1766</c:v>
                </c:pt>
                <c:pt idx="5">
                  <c:v>1690</c:v>
                </c:pt>
                <c:pt idx="6">
                  <c:v>1762</c:v>
                </c:pt>
                <c:pt idx="7">
                  <c:v>2021</c:v>
                </c:pt>
                <c:pt idx="8">
                  <c:v>2430</c:v>
                </c:pt>
                <c:pt idx="9">
                  <c:v>2395</c:v>
                </c:pt>
                <c:pt idx="10">
                  <c:v>2250</c:v>
                </c:pt>
                <c:pt idx="11">
                  <c:v>1533</c:v>
                </c:pt>
                <c:pt idx="12">
                  <c:v>746</c:v>
                </c:pt>
                <c:pt idx="13">
                  <c:v>287</c:v>
                </c:pt>
                <c:pt idx="14">
                  <c:v>117</c:v>
                </c:pt>
                <c:pt idx="15">
                  <c:v>46</c:v>
                </c:pt>
                <c:pt idx="16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01-4E17-91FB-B68C26295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9.52'!$Y$83:$Y$90</c:f>
              <c:numCache>
                <c:formatCode>#,##0</c:formatCode>
                <c:ptCount val="8"/>
                <c:pt idx="0">
                  <c:v>1905</c:v>
                </c:pt>
                <c:pt idx="1">
                  <c:v>1691</c:v>
                </c:pt>
                <c:pt idx="2">
                  <c:v>2716</c:v>
                </c:pt>
                <c:pt idx="3">
                  <c:v>1006</c:v>
                </c:pt>
                <c:pt idx="4">
                  <c:v>424</c:v>
                </c:pt>
                <c:pt idx="5">
                  <c:v>890</c:v>
                </c:pt>
                <c:pt idx="6">
                  <c:v>870</c:v>
                </c:pt>
                <c:pt idx="7">
                  <c:v>1495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1-44BA-9997-DAA74B99DD24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9.52'!$Y$93:$Y$100</c:f>
              <c:numCache>
                <c:formatCode>#,##0</c:formatCode>
                <c:ptCount val="8"/>
                <c:pt idx="0">
                  <c:v>1382</c:v>
                </c:pt>
                <c:pt idx="1">
                  <c:v>2546</c:v>
                </c:pt>
                <c:pt idx="2">
                  <c:v>483</c:v>
                </c:pt>
                <c:pt idx="3">
                  <c:v>2302</c:v>
                </c:pt>
                <c:pt idx="4">
                  <c:v>2255</c:v>
                </c:pt>
                <c:pt idx="5">
                  <c:v>1546</c:v>
                </c:pt>
                <c:pt idx="6">
                  <c:v>85</c:v>
                </c:pt>
                <c:pt idx="7">
                  <c:v>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61-44BA-9997-DAA74B99D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9.52'!$U$8:$Y$8</c:f>
              <c:numCache>
                <c:formatCode>#,##0</c:formatCode>
                <c:ptCount val="5"/>
                <c:pt idx="1">
                  <c:v>33644</c:v>
                </c:pt>
                <c:pt idx="2">
                  <c:v>34515</c:v>
                </c:pt>
                <c:pt idx="3">
                  <c:v>35110</c:v>
                </c:pt>
                <c:pt idx="4">
                  <c:v>35774.639999999999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C-4764-99C9-315EEF04459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1C-4764-99C9-315EEF044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9.52'!$V$4:$Z$4</c:f>
              <c:numCache>
                <c:formatCode>#,##0</c:formatCode>
                <c:ptCount val="5"/>
                <c:pt idx="0">
                  <c:v>38851</c:v>
                </c:pt>
                <c:pt idx="1">
                  <c:v>38991</c:v>
                </c:pt>
                <c:pt idx="2">
                  <c:v>40296</c:v>
                </c:pt>
                <c:pt idx="3">
                  <c:v>41682</c:v>
                </c:pt>
                <c:pt idx="4">
                  <c:v>41855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D-42CF-8F75-04D70D9B6A4F}"/>
            </c:ext>
          </c:extLst>
        </c:ser>
        <c:ser>
          <c:idx val="1"/>
          <c:order val="1"/>
          <c:tx>
            <c:strRef>
              <c:f>'Table 9.52'!$S$7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9.52'!$V$7:$Z$7</c:f>
              <c:numCache>
                <c:formatCode>#,##0</c:formatCode>
                <c:ptCount val="5"/>
                <c:pt idx="0">
                  <c:v>27537</c:v>
                </c:pt>
                <c:pt idx="1">
                  <c:v>27963</c:v>
                </c:pt>
                <c:pt idx="2">
                  <c:v>28676</c:v>
                </c:pt>
                <c:pt idx="3">
                  <c:v>29729</c:v>
                </c:pt>
                <c:pt idx="4">
                  <c:v>29555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FD-42CF-8F75-04D70D9B6A4F}"/>
            </c:ext>
          </c:extLst>
        </c:ser>
        <c:ser>
          <c:idx val="2"/>
          <c:order val="2"/>
          <c:tx>
            <c:strRef>
              <c:f>'Table 9.52'!$S$11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9.52'!$V$11:$Z$11</c:f>
              <c:numCache>
                <c:formatCode>#,##0</c:formatCode>
                <c:ptCount val="5"/>
                <c:pt idx="0">
                  <c:v>32977</c:v>
                </c:pt>
                <c:pt idx="1">
                  <c:v>32972</c:v>
                </c:pt>
                <c:pt idx="2">
                  <c:v>33991</c:v>
                </c:pt>
                <c:pt idx="3">
                  <c:v>35186</c:v>
                </c:pt>
                <c:pt idx="4">
                  <c:v>35344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FD-42CF-8F75-04D70D9B6A4F}"/>
            </c:ext>
          </c:extLst>
        </c:ser>
        <c:ser>
          <c:idx val="3"/>
          <c:order val="3"/>
          <c:tx>
            <c:strRef>
              <c:f>'Table 9.52'!$S$12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9.52'!$V$12:$Z$12</c:f>
              <c:numCache>
                <c:formatCode>#,##0</c:formatCode>
                <c:ptCount val="5"/>
                <c:pt idx="0">
                  <c:v>5872</c:v>
                </c:pt>
                <c:pt idx="1">
                  <c:v>6016</c:v>
                </c:pt>
                <c:pt idx="2">
                  <c:v>6305</c:v>
                </c:pt>
                <c:pt idx="3">
                  <c:v>6496</c:v>
                </c:pt>
                <c:pt idx="4">
                  <c:v>6513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DFD-42CF-8F75-04D70D9B6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9.52'!$AB$15:$AB$33</c:f>
              <c:numCache>
                <c:formatCode>0.0%</c:formatCode>
                <c:ptCount val="19"/>
                <c:pt idx="0">
                  <c:v>1.8324294622165945E-2</c:v>
                </c:pt>
                <c:pt idx="1">
                  <c:v>1.1157034665647323E-2</c:v>
                </c:pt>
                <c:pt idx="2">
                  <c:v>4.0805600019112695E-2</c:v>
                </c:pt>
                <c:pt idx="3">
                  <c:v>5.2559906347803232E-3</c:v>
                </c:pt>
                <c:pt idx="4">
                  <c:v>9.5444011754306335E-2</c:v>
                </c:pt>
                <c:pt idx="5">
                  <c:v>2.4679265116945792E-2</c:v>
                </c:pt>
                <c:pt idx="6">
                  <c:v>9.6089065150393005E-2</c:v>
                </c:pt>
                <c:pt idx="7">
                  <c:v>0.12953627828081324</c:v>
                </c:pt>
                <c:pt idx="8">
                  <c:v>2.3221922259120339E-2</c:v>
                </c:pt>
                <c:pt idx="9">
                  <c:v>7.4061686217359105E-3</c:v>
                </c:pt>
                <c:pt idx="10">
                  <c:v>3.313663186563777E-2</c:v>
                </c:pt>
                <c:pt idx="11">
                  <c:v>3.9873856224765275E-2</c:v>
                </c:pt>
                <c:pt idx="12">
                  <c:v>7.0573619705186705E-2</c:v>
                </c:pt>
                <c:pt idx="13">
                  <c:v>6.8232314786057291E-2</c:v>
                </c:pt>
                <c:pt idx="14">
                  <c:v>3.4498411257376307E-2</c:v>
                </c:pt>
                <c:pt idx="15">
                  <c:v>7.2317652961272905E-2</c:v>
                </c:pt>
                <c:pt idx="16">
                  <c:v>0.11106863845951692</c:v>
                </c:pt>
                <c:pt idx="17">
                  <c:v>1.8348185488687673E-2</c:v>
                </c:pt>
                <c:pt idx="18">
                  <c:v>4.1713452946938387E-2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3-41A9-AB4D-4A4E89767B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3-41A9-AB4D-4A4E89767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9.52'!$Z$44:$Z$60</c:f>
              <c:numCache>
                <c:formatCode>#,##0</c:formatCode>
                <c:ptCount val="17"/>
                <c:pt idx="0">
                  <c:v>37</c:v>
                </c:pt>
                <c:pt idx="1">
                  <c:v>650</c:v>
                </c:pt>
                <c:pt idx="2">
                  <c:v>1250</c:v>
                </c:pt>
                <c:pt idx="3">
                  <c:v>1616</c:v>
                </c:pt>
                <c:pt idx="4">
                  <c:v>1915</c:v>
                </c:pt>
                <c:pt idx="5">
                  <c:v>1829</c:v>
                </c:pt>
                <c:pt idx="6">
                  <c:v>1735</c:v>
                </c:pt>
                <c:pt idx="7">
                  <c:v>1956</c:v>
                </c:pt>
                <c:pt idx="8">
                  <c:v>2299</c:v>
                </c:pt>
                <c:pt idx="9">
                  <c:v>2004</c:v>
                </c:pt>
                <c:pt idx="10">
                  <c:v>1990</c:v>
                </c:pt>
                <c:pt idx="11">
                  <c:v>1609</c:v>
                </c:pt>
                <c:pt idx="12">
                  <c:v>981</c:v>
                </c:pt>
                <c:pt idx="13">
                  <c:v>493</c:v>
                </c:pt>
                <c:pt idx="14">
                  <c:v>194</c:v>
                </c:pt>
                <c:pt idx="15">
                  <c:v>81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8E-4CD5-8CBF-C501A8730686}"/>
            </c:ext>
          </c:extLst>
        </c:ser>
        <c:ser>
          <c:idx val="1"/>
          <c:order val="1"/>
          <c:tx>
            <c:strRef>
              <c:f>'Table 9.52'!$S$62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9.52'!$Z$63:$Z$79</c:f>
              <c:numCache>
                <c:formatCode>#,##0</c:formatCode>
                <c:ptCount val="17"/>
                <c:pt idx="0">
                  <c:v>50</c:v>
                </c:pt>
                <c:pt idx="1">
                  <c:v>671</c:v>
                </c:pt>
                <c:pt idx="2">
                  <c:v>1336</c:v>
                </c:pt>
                <c:pt idx="3">
                  <c:v>1590</c:v>
                </c:pt>
                <c:pt idx="4">
                  <c:v>1956</c:v>
                </c:pt>
                <c:pt idx="5">
                  <c:v>1757</c:v>
                </c:pt>
                <c:pt idx="6">
                  <c:v>1764</c:v>
                </c:pt>
                <c:pt idx="7">
                  <c:v>2073</c:v>
                </c:pt>
                <c:pt idx="8">
                  <c:v>2515</c:v>
                </c:pt>
                <c:pt idx="9">
                  <c:v>2319</c:v>
                </c:pt>
                <c:pt idx="10">
                  <c:v>2280</c:v>
                </c:pt>
                <c:pt idx="11">
                  <c:v>1606</c:v>
                </c:pt>
                <c:pt idx="12">
                  <c:v>747</c:v>
                </c:pt>
                <c:pt idx="13">
                  <c:v>319</c:v>
                </c:pt>
                <c:pt idx="14">
                  <c:v>113</c:v>
                </c:pt>
                <c:pt idx="15">
                  <c:v>48</c:v>
                </c:pt>
                <c:pt idx="16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8E-4CD5-8CBF-C501A87306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9.52'!$Z$83:$Z$90</c:f>
              <c:numCache>
                <c:formatCode>#,##0</c:formatCode>
                <c:ptCount val="8"/>
                <c:pt idx="0">
                  <c:v>1926</c:v>
                </c:pt>
                <c:pt idx="1">
                  <c:v>1715</c:v>
                </c:pt>
                <c:pt idx="2">
                  <c:v>2707</c:v>
                </c:pt>
                <c:pt idx="3">
                  <c:v>1015</c:v>
                </c:pt>
                <c:pt idx="4">
                  <c:v>416</c:v>
                </c:pt>
                <c:pt idx="5">
                  <c:v>862</c:v>
                </c:pt>
                <c:pt idx="6">
                  <c:v>879</c:v>
                </c:pt>
                <c:pt idx="7">
                  <c:v>1465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5D-4952-B34F-EAB0B06ABC7C}"/>
            </c:ext>
          </c:extLst>
        </c:ser>
        <c:ser>
          <c:idx val="1"/>
          <c:order val="1"/>
          <c:tx>
            <c:strRef>
              <c:f>'Table 9.52'!$S$92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9.52'!$Z$93:$Z$100</c:f>
              <c:numCache>
                <c:formatCode>#,##0</c:formatCode>
                <c:ptCount val="8"/>
                <c:pt idx="0">
                  <c:v>1439</c:v>
                </c:pt>
                <c:pt idx="1">
                  <c:v>2628</c:v>
                </c:pt>
                <c:pt idx="2">
                  <c:v>500</c:v>
                </c:pt>
                <c:pt idx="3">
                  <c:v>2394</c:v>
                </c:pt>
                <c:pt idx="4">
                  <c:v>2153</c:v>
                </c:pt>
                <c:pt idx="5">
                  <c:v>1525</c:v>
                </c:pt>
                <c:pt idx="6">
                  <c:v>98</c:v>
                </c:pt>
                <c:pt idx="7">
                  <c:v>836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5D-4952-B34F-EAB0B06ABC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0.1913978494623656</c:v>
                </c:pt>
                <c:pt idx="1">
                  <c:v>1.0752688172043012E-2</c:v>
                </c:pt>
                <c:pt idx="2">
                  <c:v>2.7956989247311829E-2</c:v>
                </c:pt>
                <c:pt idx="3">
                  <c:v>1.2903225806451613E-2</c:v>
                </c:pt>
                <c:pt idx="4">
                  <c:v>5.2329749103942655E-2</c:v>
                </c:pt>
                <c:pt idx="5">
                  <c:v>3.5125448028673838E-2</c:v>
                </c:pt>
                <c:pt idx="6">
                  <c:v>6.0215053763440864E-2</c:v>
                </c:pt>
                <c:pt idx="7">
                  <c:v>4.5161290322580643E-2</c:v>
                </c:pt>
                <c:pt idx="8">
                  <c:v>2.9390681003584228E-2</c:v>
                </c:pt>
                <c:pt idx="9">
                  <c:v>0</c:v>
                </c:pt>
                <c:pt idx="10">
                  <c:v>2.078853046594982E-2</c:v>
                </c:pt>
                <c:pt idx="11">
                  <c:v>1.2903225806451613E-2</c:v>
                </c:pt>
                <c:pt idx="12">
                  <c:v>3.6559139784946237E-2</c:v>
                </c:pt>
                <c:pt idx="13">
                  <c:v>3.2258064516129031E-2</c:v>
                </c:pt>
                <c:pt idx="14">
                  <c:v>0.12616487455197134</c:v>
                </c:pt>
                <c:pt idx="15">
                  <c:v>7.1684587813620068E-2</c:v>
                </c:pt>
                <c:pt idx="16">
                  <c:v>8.8172043010752682E-2</c:v>
                </c:pt>
                <c:pt idx="17">
                  <c:v>4.3010752688172043E-3</c:v>
                </c:pt>
                <c:pt idx="18">
                  <c:v>2.2939068100358423E-2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C2-4314-B02C-A9034912A5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C2-4314-B02C-A9034912A5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9.52'!$S$1</c:f>
              <c:strCache>
                <c:ptCount val="1"/>
                <c:pt idx="0">
                  <c:v>Noosa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9.52'!$V$8:$Z$8</c:f>
              <c:numCache>
                <c:formatCode>#,##0</c:formatCode>
                <c:ptCount val="5"/>
                <c:pt idx="0">
                  <c:v>33644</c:v>
                </c:pt>
                <c:pt idx="1">
                  <c:v>34515</c:v>
                </c:pt>
                <c:pt idx="2">
                  <c:v>35110</c:v>
                </c:pt>
                <c:pt idx="3">
                  <c:v>35774.639999999999</c:v>
                </c:pt>
                <c:pt idx="4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0-49CB-A7B9-29A9187C426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0-49CB-A7B9-29A9187C42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9.53'!$U$4:$Y$4</c:f>
              <c:numCache>
                <c:formatCode>#,##0</c:formatCode>
                <c:ptCount val="5"/>
                <c:pt idx="1">
                  <c:v>9114</c:v>
                </c:pt>
                <c:pt idx="2">
                  <c:v>8821</c:v>
                </c:pt>
                <c:pt idx="3">
                  <c:v>9478</c:v>
                </c:pt>
                <c:pt idx="4">
                  <c:v>10863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5-4AAD-9E08-259A7FC5499B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9.53'!$U$7:$Y$7</c:f>
              <c:numCache>
                <c:formatCode>#,##0</c:formatCode>
                <c:ptCount val="5"/>
                <c:pt idx="1">
                  <c:v>5505</c:v>
                </c:pt>
                <c:pt idx="2">
                  <c:v>5389</c:v>
                </c:pt>
                <c:pt idx="3">
                  <c:v>5782</c:v>
                </c:pt>
                <c:pt idx="4">
                  <c:v>6669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95-4AAD-9E08-259A7FC5499B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9.53'!$U$11:$Y$11</c:f>
              <c:numCache>
                <c:formatCode>#,##0</c:formatCode>
                <c:ptCount val="5"/>
                <c:pt idx="1">
                  <c:v>7329</c:v>
                </c:pt>
                <c:pt idx="2">
                  <c:v>7081</c:v>
                </c:pt>
                <c:pt idx="3">
                  <c:v>7521</c:v>
                </c:pt>
                <c:pt idx="4">
                  <c:v>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5-4AAD-9E08-259A7FC5499B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9.53'!$U$12:$Y$12</c:f>
              <c:numCache>
                <c:formatCode>#,##0</c:formatCode>
                <c:ptCount val="5"/>
                <c:pt idx="1">
                  <c:v>1781</c:v>
                </c:pt>
                <c:pt idx="2">
                  <c:v>1744</c:v>
                </c:pt>
                <c:pt idx="3">
                  <c:v>1957</c:v>
                </c:pt>
                <c:pt idx="4">
                  <c:v>2221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C95-4AAD-9E08-259A7FC54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0.32571203311323543</c:v>
                </c:pt>
                <c:pt idx="1">
                  <c:v>2.2075490292697349E-2</c:v>
                </c:pt>
                <c:pt idx="2">
                  <c:v>3.1339312111954273E-2</c:v>
                </c:pt>
                <c:pt idx="3">
                  <c:v>4.6319109096284615E-3</c:v>
                </c:pt>
                <c:pt idx="4">
                  <c:v>3.9716172267665321E-2</c:v>
                </c:pt>
                <c:pt idx="5">
                  <c:v>2.3849413619789102E-2</c:v>
                </c:pt>
                <c:pt idx="6">
                  <c:v>5.3414802404651622E-2</c:v>
                </c:pt>
                <c:pt idx="7">
                  <c:v>3.3803094510692813E-2</c:v>
                </c:pt>
                <c:pt idx="8">
                  <c:v>2.2469695476495515E-2</c:v>
                </c:pt>
                <c:pt idx="9">
                  <c:v>1.6753720311422095E-3</c:v>
                </c:pt>
                <c:pt idx="10">
                  <c:v>1.478269439243126E-2</c:v>
                </c:pt>
                <c:pt idx="11">
                  <c:v>2.0498669557504682E-2</c:v>
                </c:pt>
                <c:pt idx="12">
                  <c:v>2.3356657140041391E-2</c:v>
                </c:pt>
                <c:pt idx="13">
                  <c:v>8.1009165270523306E-2</c:v>
                </c:pt>
                <c:pt idx="14">
                  <c:v>4.0504582635261653E-2</c:v>
                </c:pt>
                <c:pt idx="15">
                  <c:v>5.213363555730758E-2</c:v>
                </c:pt>
                <c:pt idx="16">
                  <c:v>6.7113432541637916E-2</c:v>
                </c:pt>
                <c:pt idx="17">
                  <c:v>4.2377057258302948E-3</c:v>
                </c:pt>
                <c:pt idx="18">
                  <c:v>2.5820439538779934E-2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DB-4C35-9A57-2B52B0D8032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DB-4C35-9A57-2B52B0D80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9.53'!$Y$44:$Y$60</c:f>
              <c:numCache>
                <c:formatCode>#,##0</c:formatCode>
                <c:ptCount val="17"/>
                <c:pt idx="0">
                  <c:v>11</c:v>
                </c:pt>
                <c:pt idx="1">
                  <c:v>130</c:v>
                </c:pt>
                <c:pt idx="2">
                  <c:v>311</c:v>
                </c:pt>
                <c:pt idx="3">
                  <c:v>814</c:v>
                </c:pt>
                <c:pt idx="4">
                  <c:v>1153</c:v>
                </c:pt>
                <c:pt idx="5">
                  <c:v>559</c:v>
                </c:pt>
                <c:pt idx="6">
                  <c:v>425</c:v>
                </c:pt>
                <c:pt idx="7">
                  <c:v>387</c:v>
                </c:pt>
                <c:pt idx="8">
                  <c:v>507</c:v>
                </c:pt>
                <c:pt idx="9">
                  <c:v>441</c:v>
                </c:pt>
                <c:pt idx="10">
                  <c:v>429</c:v>
                </c:pt>
                <c:pt idx="11">
                  <c:v>357</c:v>
                </c:pt>
                <c:pt idx="12">
                  <c:v>221</c:v>
                </c:pt>
                <c:pt idx="13">
                  <c:v>150</c:v>
                </c:pt>
                <c:pt idx="14">
                  <c:v>90</c:v>
                </c:pt>
                <c:pt idx="15">
                  <c:v>40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BB-4C93-B78F-66B051BEBF76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9.53'!$Y$63:$Y$79</c:f>
              <c:numCache>
                <c:formatCode>#,##0</c:formatCode>
                <c:ptCount val="17"/>
                <c:pt idx="0">
                  <c:v>3</c:v>
                </c:pt>
                <c:pt idx="1">
                  <c:v>113</c:v>
                </c:pt>
                <c:pt idx="2">
                  <c:v>314</c:v>
                </c:pt>
                <c:pt idx="3">
                  <c:v>685</c:v>
                </c:pt>
                <c:pt idx="4">
                  <c:v>743</c:v>
                </c:pt>
                <c:pt idx="5">
                  <c:v>393</c:v>
                </c:pt>
                <c:pt idx="6">
                  <c:v>309</c:v>
                </c:pt>
                <c:pt idx="7">
                  <c:v>373</c:v>
                </c:pt>
                <c:pt idx="8">
                  <c:v>398</c:v>
                </c:pt>
                <c:pt idx="9">
                  <c:v>401</c:v>
                </c:pt>
                <c:pt idx="10">
                  <c:v>377</c:v>
                </c:pt>
                <c:pt idx="11">
                  <c:v>319</c:v>
                </c:pt>
                <c:pt idx="12">
                  <c:v>192</c:v>
                </c:pt>
                <c:pt idx="13">
                  <c:v>91</c:v>
                </c:pt>
                <c:pt idx="14">
                  <c:v>42</c:v>
                </c:pt>
                <c:pt idx="15">
                  <c:v>30</c:v>
                </c:pt>
                <c:pt idx="16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BB-4C93-B78F-66B051BEB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9.53'!$Y$83:$Y$90</c:f>
              <c:numCache>
                <c:formatCode>#,##0</c:formatCode>
                <c:ptCount val="8"/>
                <c:pt idx="0">
                  <c:v>232</c:v>
                </c:pt>
                <c:pt idx="1">
                  <c:v>121</c:v>
                </c:pt>
                <c:pt idx="2">
                  <c:v>320</c:v>
                </c:pt>
                <c:pt idx="3">
                  <c:v>91</c:v>
                </c:pt>
                <c:pt idx="4">
                  <c:v>50</c:v>
                </c:pt>
                <c:pt idx="5">
                  <c:v>72</c:v>
                </c:pt>
                <c:pt idx="6">
                  <c:v>338</c:v>
                </c:pt>
                <c:pt idx="7">
                  <c:v>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EC-49CA-93AC-7A4FA6FADFBC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9.53'!$Y$93:$Y$100</c:f>
              <c:numCache>
                <c:formatCode>#,##0</c:formatCode>
                <c:ptCount val="8"/>
                <c:pt idx="0">
                  <c:v>126</c:v>
                </c:pt>
                <c:pt idx="1">
                  <c:v>310</c:v>
                </c:pt>
                <c:pt idx="2">
                  <c:v>57</c:v>
                </c:pt>
                <c:pt idx="3">
                  <c:v>370</c:v>
                </c:pt>
                <c:pt idx="4">
                  <c:v>338</c:v>
                </c:pt>
                <c:pt idx="5">
                  <c:v>243</c:v>
                </c:pt>
                <c:pt idx="6">
                  <c:v>33</c:v>
                </c:pt>
                <c:pt idx="7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EC-49CA-93AC-7A4FA6FAD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9.53'!$U$8:$Y$8</c:f>
              <c:numCache>
                <c:formatCode>#,##0</c:formatCode>
                <c:ptCount val="5"/>
                <c:pt idx="1">
                  <c:v>26049</c:v>
                </c:pt>
                <c:pt idx="2">
                  <c:v>27737.65</c:v>
                </c:pt>
                <c:pt idx="3">
                  <c:v>27358</c:v>
                </c:pt>
                <c:pt idx="4">
                  <c:v>27728.41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8-4C88-8ECB-6A1368E9562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8-4C88-8ECB-6A1368E956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9.53'!$V$4:$Z$4</c:f>
              <c:numCache>
                <c:formatCode>#,##0</c:formatCode>
                <c:ptCount val="5"/>
                <c:pt idx="0">
                  <c:v>9114</c:v>
                </c:pt>
                <c:pt idx="1">
                  <c:v>8821</c:v>
                </c:pt>
                <c:pt idx="2">
                  <c:v>9478</c:v>
                </c:pt>
                <c:pt idx="3">
                  <c:v>10863</c:v>
                </c:pt>
                <c:pt idx="4">
                  <c:v>10145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3B-45AC-A599-9D7D4B6A45DA}"/>
            </c:ext>
          </c:extLst>
        </c:ser>
        <c:ser>
          <c:idx val="1"/>
          <c:order val="1"/>
          <c:tx>
            <c:strRef>
              <c:f>'Table 9.53'!$S$7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9.53'!$V$7:$Z$7</c:f>
              <c:numCache>
                <c:formatCode>#,##0</c:formatCode>
                <c:ptCount val="5"/>
                <c:pt idx="0">
                  <c:v>5505</c:v>
                </c:pt>
                <c:pt idx="1">
                  <c:v>5389</c:v>
                </c:pt>
                <c:pt idx="2">
                  <c:v>5782</c:v>
                </c:pt>
                <c:pt idx="3">
                  <c:v>6669</c:v>
                </c:pt>
                <c:pt idx="4">
                  <c:v>6216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3B-45AC-A599-9D7D4B6A45DA}"/>
            </c:ext>
          </c:extLst>
        </c:ser>
        <c:ser>
          <c:idx val="2"/>
          <c:order val="2"/>
          <c:tx>
            <c:strRef>
              <c:f>'Table 9.53'!$S$11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9.53'!$V$11:$Z$11</c:f>
              <c:numCache>
                <c:formatCode>#,##0</c:formatCode>
                <c:ptCount val="5"/>
                <c:pt idx="0">
                  <c:v>7329</c:v>
                </c:pt>
                <c:pt idx="1">
                  <c:v>7081</c:v>
                </c:pt>
                <c:pt idx="2">
                  <c:v>7521</c:v>
                </c:pt>
                <c:pt idx="3">
                  <c:v>8640</c:v>
                </c:pt>
                <c:pt idx="4">
                  <c:v>8143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3B-45AC-A599-9D7D4B6A45DA}"/>
            </c:ext>
          </c:extLst>
        </c:ser>
        <c:ser>
          <c:idx val="3"/>
          <c:order val="3"/>
          <c:tx>
            <c:strRef>
              <c:f>'Table 9.53'!$S$12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9.53'!$V$12:$Z$12</c:f>
              <c:numCache>
                <c:formatCode>#,##0</c:formatCode>
                <c:ptCount val="5"/>
                <c:pt idx="0">
                  <c:v>1781</c:v>
                </c:pt>
                <c:pt idx="1">
                  <c:v>1744</c:v>
                </c:pt>
                <c:pt idx="2">
                  <c:v>1957</c:v>
                </c:pt>
                <c:pt idx="3">
                  <c:v>2221</c:v>
                </c:pt>
                <c:pt idx="4">
                  <c:v>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03B-45AC-A599-9D7D4B6A4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9.53'!$AB$15:$AB$33</c:f>
              <c:numCache>
                <c:formatCode>0.0%</c:formatCode>
                <c:ptCount val="19"/>
                <c:pt idx="0">
                  <c:v>0.32571203311323543</c:v>
                </c:pt>
                <c:pt idx="1">
                  <c:v>2.2075490292697349E-2</c:v>
                </c:pt>
                <c:pt idx="2">
                  <c:v>3.1339312111954273E-2</c:v>
                </c:pt>
                <c:pt idx="3">
                  <c:v>4.6319109096284615E-3</c:v>
                </c:pt>
                <c:pt idx="4">
                  <c:v>3.9716172267665321E-2</c:v>
                </c:pt>
                <c:pt idx="5">
                  <c:v>2.3849413619789102E-2</c:v>
                </c:pt>
                <c:pt idx="6">
                  <c:v>5.3414802404651622E-2</c:v>
                </c:pt>
                <c:pt idx="7">
                  <c:v>3.3803094510692813E-2</c:v>
                </c:pt>
                <c:pt idx="8">
                  <c:v>2.2469695476495515E-2</c:v>
                </c:pt>
                <c:pt idx="9">
                  <c:v>1.6753720311422095E-3</c:v>
                </c:pt>
                <c:pt idx="10">
                  <c:v>1.478269439243126E-2</c:v>
                </c:pt>
                <c:pt idx="11">
                  <c:v>2.0498669557504682E-2</c:v>
                </c:pt>
                <c:pt idx="12">
                  <c:v>2.3356657140041391E-2</c:v>
                </c:pt>
                <c:pt idx="13">
                  <c:v>8.1009165270523306E-2</c:v>
                </c:pt>
                <c:pt idx="14">
                  <c:v>4.0504582635261653E-2</c:v>
                </c:pt>
                <c:pt idx="15">
                  <c:v>5.213363555730758E-2</c:v>
                </c:pt>
                <c:pt idx="16">
                  <c:v>6.7113432541637916E-2</c:v>
                </c:pt>
                <c:pt idx="17">
                  <c:v>4.2377057258302948E-3</c:v>
                </c:pt>
                <c:pt idx="18">
                  <c:v>2.5820439538779934E-2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FB-4819-8453-9E72AF546C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FB-4819-8453-9E72AF546C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9.53'!$Z$44:$Z$60</c:f>
              <c:numCache>
                <c:formatCode>#,##0</c:formatCode>
                <c:ptCount val="17"/>
                <c:pt idx="0">
                  <c:v>11</c:v>
                </c:pt>
                <c:pt idx="1">
                  <c:v>120</c:v>
                </c:pt>
                <c:pt idx="2">
                  <c:v>261</c:v>
                </c:pt>
                <c:pt idx="3">
                  <c:v>763</c:v>
                </c:pt>
                <c:pt idx="4">
                  <c:v>943</c:v>
                </c:pt>
                <c:pt idx="5">
                  <c:v>577</c:v>
                </c:pt>
                <c:pt idx="6">
                  <c:v>352</c:v>
                </c:pt>
                <c:pt idx="7">
                  <c:v>340</c:v>
                </c:pt>
                <c:pt idx="8">
                  <c:v>434</c:v>
                </c:pt>
                <c:pt idx="9">
                  <c:v>417</c:v>
                </c:pt>
                <c:pt idx="10">
                  <c:v>405</c:v>
                </c:pt>
                <c:pt idx="11">
                  <c:v>339</c:v>
                </c:pt>
                <c:pt idx="12">
                  <c:v>220</c:v>
                </c:pt>
                <c:pt idx="13">
                  <c:v>135</c:v>
                </c:pt>
                <c:pt idx="14">
                  <c:v>83</c:v>
                </c:pt>
                <c:pt idx="15">
                  <c:v>29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95-4BB8-A96A-75FA54B7D4A8}"/>
            </c:ext>
          </c:extLst>
        </c:ser>
        <c:ser>
          <c:idx val="1"/>
          <c:order val="1"/>
          <c:tx>
            <c:strRef>
              <c:f>'Table 9.53'!$S$62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9.53'!$Z$63:$Z$79</c:f>
              <c:numCache>
                <c:formatCode>#,##0</c:formatCode>
                <c:ptCount val="17"/>
                <c:pt idx="0">
                  <c:v>9</c:v>
                </c:pt>
                <c:pt idx="1">
                  <c:v>90</c:v>
                </c:pt>
                <c:pt idx="2">
                  <c:v>334</c:v>
                </c:pt>
                <c:pt idx="3">
                  <c:v>667</c:v>
                </c:pt>
                <c:pt idx="4">
                  <c:v>746</c:v>
                </c:pt>
                <c:pt idx="5">
                  <c:v>378</c:v>
                </c:pt>
                <c:pt idx="6">
                  <c:v>305</c:v>
                </c:pt>
                <c:pt idx="7">
                  <c:v>321</c:v>
                </c:pt>
                <c:pt idx="8">
                  <c:v>387</c:v>
                </c:pt>
                <c:pt idx="9">
                  <c:v>374</c:v>
                </c:pt>
                <c:pt idx="10">
                  <c:v>391</c:v>
                </c:pt>
                <c:pt idx="11">
                  <c:v>316</c:v>
                </c:pt>
                <c:pt idx="12">
                  <c:v>184</c:v>
                </c:pt>
                <c:pt idx="13">
                  <c:v>92</c:v>
                </c:pt>
                <c:pt idx="14">
                  <c:v>49</c:v>
                </c:pt>
                <c:pt idx="15">
                  <c:v>24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95-4BB8-A96A-75FA54B7D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9.53'!$Z$83:$Z$90</c:f>
              <c:numCache>
                <c:formatCode>#,##0</c:formatCode>
                <c:ptCount val="8"/>
                <c:pt idx="0">
                  <c:v>191</c:v>
                </c:pt>
                <c:pt idx="1">
                  <c:v>127</c:v>
                </c:pt>
                <c:pt idx="2">
                  <c:v>346</c:v>
                </c:pt>
                <c:pt idx="3">
                  <c:v>94</c:v>
                </c:pt>
                <c:pt idx="4">
                  <c:v>60</c:v>
                </c:pt>
                <c:pt idx="5">
                  <c:v>61</c:v>
                </c:pt>
                <c:pt idx="6">
                  <c:v>337</c:v>
                </c:pt>
                <c:pt idx="7">
                  <c:v>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D7-45CB-9B26-E5720EC924BB}"/>
            </c:ext>
          </c:extLst>
        </c:ser>
        <c:ser>
          <c:idx val="1"/>
          <c:order val="1"/>
          <c:tx>
            <c:strRef>
              <c:f>'Table 9.53'!$S$92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9.53'!$Z$93:$Z$100</c:f>
              <c:numCache>
                <c:formatCode>#,##0</c:formatCode>
                <c:ptCount val="8"/>
                <c:pt idx="0">
                  <c:v>131</c:v>
                </c:pt>
                <c:pt idx="1">
                  <c:v>294</c:v>
                </c:pt>
                <c:pt idx="2">
                  <c:v>58</c:v>
                </c:pt>
                <c:pt idx="3">
                  <c:v>371</c:v>
                </c:pt>
                <c:pt idx="4">
                  <c:v>340</c:v>
                </c:pt>
                <c:pt idx="5">
                  <c:v>230</c:v>
                </c:pt>
                <c:pt idx="6">
                  <c:v>30</c:v>
                </c:pt>
                <c:pt idx="7">
                  <c:v>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D7-45CB-9B26-E5720EC924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9.6'!$Y$44:$Y$60</c:f>
              <c:numCache>
                <c:formatCode>#,##0</c:formatCode>
                <c:ptCount val="17"/>
                <c:pt idx="0">
                  <c:v>11</c:v>
                </c:pt>
                <c:pt idx="1">
                  <c:v>28</c:v>
                </c:pt>
                <c:pt idx="2">
                  <c:v>46</c:v>
                </c:pt>
                <c:pt idx="3">
                  <c:v>45</c:v>
                </c:pt>
                <c:pt idx="4">
                  <c:v>61</c:v>
                </c:pt>
                <c:pt idx="5">
                  <c:v>67</c:v>
                </c:pt>
                <c:pt idx="6">
                  <c:v>81</c:v>
                </c:pt>
                <c:pt idx="7">
                  <c:v>79</c:v>
                </c:pt>
                <c:pt idx="8">
                  <c:v>64</c:v>
                </c:pt>
                <c:pt idx="9">
                  <c:v>81</c:v>
                </c:pt>
                <c:pt idx="10">
                  <c:v>67</c:v>
                </c:pt>
                <c:pt idx="11">
                  <c:v>80</c:v>
                </c:pt>
                <c:pt idx="12">
                  <c:v>44</c:v>
                </c:pt>
                <c:pt idx="13">
                  <c:v>22</c:v>
                </c:pt>
                <c:pt idx="14">
                  <c:v>16</c:v>
                </c:pt>
                <c:pt idx="15">
                  <c:v>6</c:v>
                </c:pt>
                <c:pt idx="1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42-4155-B944-BA2F19345E30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9.6'!$Y$63:$Y$79</c:f>
              <c:numCache>
                <c:formatCode>#,##0</c:formatCode>
                <c:ptCount val="17"/>
                <c:pt idx="0">
                  <c:v>0</c:v>
                </c:pt>
                <c:pt idx="1">
                  <c:v>18</c:v>
                </c:pt>
                <c:pt idx="2">
                  <c:v>48</c:v>
                </c:pt>
                <c:pt idx="3">
                  <c:v>60</c:v>
                </c:pt>
                <c:pt idx="4">
                  <c:v>69</c:v>
                </c:pt>
                <c:pt idx="5">
                  <c:v>86</c:v>
                </c:pt>
                <c:pt idx="6">
                  <c:v>89</c:v>
                </c:pt>
                <c:pt idx="7">
                  <c:v>67</c:v>
                </c:pt>
                <c:pt idx="8">
                  <c:v>78</c:v>
                </c:pt>
                <c:pt idx="9">
                  <c:v>71</c:v>
                </c:pt>
                <c:pt idx="10">
                  <c:v>96</c:v>
                </c:pt>
                <c:pt idx="11">
                  <c:v>61</c:v>
                </c:pt>
                <c:pt idx="12">
                  <c:v>39</c:v>
                </c:pt>
                <c:pt idx="13">
                  <c:v>19</c:v>
                </c:pt>
                <c:pt idx="14">
                  <c:v>15</c:v>
                </c:pt>
                <c:pt idx="15">
                  <c:v>0</c:v>
                </c:pt>
                <c:pt idx="16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42-4155-B944-BA2F19345E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9.53'!$S$1</c:f>
              <c:strCache>
                <c:ptCount val="1"/>
                <c:pt idx="0">
                  <c:v>North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9.53'!$V$8:$Z$8</c:f>
              <c:numCache>
                <c:formatCode>#,##0</c:formatCode>
                <c:ptCount val="5"/>
                <c:pt idx="0">
                  <c:v>26049</c:v>
                </c:pt>
                <c:pt idx="1">
                  <c:v>27737.65</c:v>
                </c:pt>
                <c:pt idx="2">
                  <c:v>27358</c:v>
                </c:pt>
                <c:pt idx="3">
                  <c:v>27728.41</c:v>
                </c:pt>
                <c:pt idx="4">
                  <c:v>27105.9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3C-4269-A855-2C14A204357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3C-4269-A855-2C14A20435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9.54'!$U$4:$Y$4</c:f>
              <c:numCache>
                <c:formatCode>#,##0</c:formatCode>
                <c:ptCount val="5"/>
                <c:pt idx="1">
                  <c:v>1262</c:v>
                </c:pt>
                <c:pt idx="2">
                  <c:v>1115</c:v>
                </c:pt>
                <c:pt idx="3">
                  <c:v>1383</c:v>
                </c:pt>
                <c:pt idx="4">
                  <c:v>1361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68-4E8F-AB20-3751FD5CF37B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9.54'!$U$7:$Y$7</c:f>
              <c:numCache>
                <c:formatCode>#,##0</c:formatCode>
                <c:ptCount val="5"/>
                <c:pt idx="1">
                  <c:v>951</c:v>
                </c:pt>
                <c:pt idx="2">
                  <c:v>839</c:v>
                </c:pt>
                <c:pt idx="3">
                  <c:v>1018</c:v>
                </c:pt>
                <c:pt idx="4">
                  <c:v>1007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68-4E8F-AB20-3751FD5CF37B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9.54'!$U$11:$Y$11</c:f>
              <c:numCache>
                <c:formatCode>#,##0</c:formatCode>
                <c:ptCount val="5"/>
                <c:pt idx="1">
                  <c:v>1228</c:v>
                </c:pt>
                <c:pt idx="2">
                  <c:v>1087</c:v>
                </c:pt>
                <c:pt idx="3">
                  <c:v>1344</c:v>
                </c:pt>
                <c:pt idx="4">
                  <c:v>1319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68-4E8F-AB20-3751FD5CF37B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9.54'!$U$12:$Y$12</c:f>
              <c:numCache>
                <c:formatCode>#,##0</c:formatCode>
                <c:ptCount val="5"/>
                <c:pt idx="1">
                  <c:v>36</c:v>
                </c:pt>
                <c:pt idx="2">
                  <c:v>31</c:v>
                </c:pt>
                <c:pt idx="3">
                  <c:v>39</c:v>
                </c:pt>
                <c:pt idx="4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68-4E8F-AB20-3751FD5CF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3.0883261272390363E-3</c:v>
                </c:pt>
                <c:pt idx="1">
                  <c:v>2.0382952439777641E-2</c:v>
                </c:pt>
                <c:pt idx="2">
                  <c:v>4.3236565781346508E-3</c:v>
                </c:pt>
                <c:pt idx="3">
                  <c:v>4.9413218035824586E-3</c:v>
                </c:pt>
                <c:pt idx="4">
                  <c:v>0.12785670166769611</c:v>
                </c:pt>
                <c:pt idx="5">
                  <c:v>0</c:v>
                </c:pt>
                <c:pt idx="6">
                  <c:v>8.9561457689932053E-2</c:v>
                </c:pt>
                <c:pt idx="7">
                  <c:v>6.732550957381099E-2</c:v>
                </c:pt>
                <c:pt idx="8">
                  <c:v>2.9030265596046944E-2</c:v>
                </c:pt>
                <c:pt idx="9">
                  <c:v>0</c:v>
                </c:pt>
                <c:pt idx="10">
                  <c:v>6.1766522544780727E-3</c:v>
                </c:pt>
                <c:pt idx="11">
                  <c:v>1.8529956763434219E-3</c:v>
                </c:pt>
                <c:pt idx="12">
                  <c:v>1.8529956763434219E-2</c:v>
                </c:pt>
                <c:pt idx="13">
                  <c:v>2.1000617665225447E-2</c:v>
                </c:pt>
                <c:pt idx="14">
                  <c:v>0.19147621988882027</c:v>
                </c:pt>
                <c:pt idx="15">
                  <c:v>0.14762198888202593</c:v>
                </c:pt>
                <c:pt idx="16">
                  <c:v>0.22791846819024089</c:v>
                </c:pt>
                <c:pt idx="17">
                  <c:v>0</c:v>
                </c:pt>
                <c:pt idx="18">
                  <c:v>2.3471278567016678E-2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1E-4FCF-91BC-40A9FC250F7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1E-4FCF-91BC-40A9FC250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9.54'!$Y$44:$Y$60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36</c:v>
                </c:pt>
                <c:pt idx="3">
                  <c:v>73</c:v>
                </c:pt>
                <c:pt idx="4">
                  <c:v>109</c:v>
                </c:pt>
                <c:pt idx="5">
                  <c:v>82</c:v>
                </c:pt>
                <c:pt idx="6">
                  <c:v>76</c:v>
                </c:pt>
                <c:pt idx="7">
                  <c:v>75</c:v>
                </c:pt>
                <c:pt idx="8">
                  <c:v>61</c:v>
                </c:pt>
                <c:pt idx="9">
                  <c:v>52</c:v>
                </c:pt>
                <c:pt idx="10">
                  <c:v>51</c:v>
                </c:pt>
                <c:pt idx="11">
                  <c:v>33</c:v>
                </c:pt>
                <c:pt idx="12">
                  <c:v>13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E2-4C4C-BC81-F295DB5C8249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9.54'!$Y$63:$Y$79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47</c:v>
                </c:pt>
                <c:pt idx="3">
                  <c:v>70</c:v>
                </c:pt>
                <c:pt idx="4">
                  <c:v>131</c:v>
                </c:pt>
                <c:pt idx="5">
                  <c:v>84</c:v>
                </c:pt>
                <c:pt idx="6">
                  <c:v>54</c:v>
                </c:pt>
                <c:pt idx="7">
                  <c:v>69</c:v>
                </c:pt>
                <c:pt idx="8">
                  <c:v>78</c:v>
                </c:pt>
                <c:pt idx="9">
                  <c:v>58</c:v>
                </c:pt>
                <c:pt idx="10">
                  <c:v>47</c:v>
                </c:pt>
                <c:pt idx="11">
                  <c:v>28</c:v>
                </c:pt>
                <c:pt idx="12">
                  <c:v>4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E2-4C4C-BC81-F295DB5C8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9.54'!$Y$83:$Y$90</c:f>
              <c:numCache>
                <c:formatCode>#,##0</c:formatCode>
                <c:ptCount val="8"/>
                <c:pt idx="0">
                  <c:v>33</c:v>
                </c:pt>
                <c:pt idx="1">
                  <c:v>59</c:v>
                </c:pt>
                <c:pt idx="2">
                  <c:v>69</c:v>
                </c:pt>
                <c:pt idx="3">
                  <c:v>45</c:v>
                </c:pt>
                <c:pt idx="4">
                  <c:v>18</c:v>
                </c:pt>
                <c:pt idx="5">
                  <c:v>22</c:v>
                </c:pt>
                <c:pt idx="6">
                  <c:v>44</c:v>
                </c:pt>
                <c:pt idx="7">
                  <c:v>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F7-4189-B13F-7C53211C3F64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9.54'!$Y$93:$Y$100</c:f>
              <c:numCache>
                <c:formatCode>#,##0</c:formatCode>
                <c:ptCount val="8"/>
                <c:pt idx="0">
                  <c:v>32</c:v>
                </c:pt>
                <c:pt idx="1">
                  <c:v>78</c:v>
                </c:pt>
                <c:pt idx="2">
                  <c:v>15</c:v>
                </c:pt>
                <c:pt idx="3">
                  <c:v>129</c:v>
                </c:pt>
                <c:pt idx="4">
                  <c:v>93</c:v>
                </c:pt>
                <c:pt idx="5">
                  <c:v>53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F7-4189-B13F-7C53211C3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9.54'!$U$8:$Y$8</c:f>
              <c:numCache>
                <c:formatCode>#,##0</c:formatCode>
                <c:ptCount val="5"/>
                <c:pt idx="1">
                  <c:v>30053</c:v>
                </c:pt>
                <c:pt idx="2">
                  <c:v>32680.46</c:v>
                </c:pt>
                <c:pt idx="3">
                  <c:v>30122</c:v>
                </c:pt>
                <c:pt idx="4">
                  <c:v>30987.06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31-409C-9EF0-76237841AFE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31-409C-9EF0-76237841A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9.54'!$V$4:$Z$4</c:f>
              <c:numCache>
                <c:formatCode>#,##0</c:formatCode>
                <c:ptCount val="5"/>
                <c:pt idx="0">
                  <c:v>1262</c:v>
                </c:pt>
                <c:pt idx="1">
                  <c:v>1115</c:v>
                </c:pt>
                <c:pt idx="2">
                  <c:v>1383</c:v>
                </c:pt>
                <c:pt idx="3">
                  <c:v>1361</c:v>
                </c:pt>
                <c:pt idx="4">
                  <c:v>1617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4D-4EAB-9D91-9A4509882F00}"/>
            </c:ext>
          </c:extLst>
        </c:ser>
        <c:ser>
          <c:idx val="1"/>
          <c:order val="1"/>
          <c:tx>
            <c:strRef>
              <c:f>'Table 9.54'!$S$7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9.54'!$V$7:$Z$7</c:f>
              <c:numCache>
                <c:formatCode>#,##0</c:formatCode>
                <c:ptCount val="5"/>
                <c:pt idx="0">
                  <c:v>951</c:v>
                </c:pt>
                <c:pt idx="1">
                  <c:v>839</c:v>
                </c:pt>
                <c:pt idx="2">
                  <c:v>1018</c:v>
                </c:pt>
                <c:pt idx="3">
                  <c:v>1007</c:v>
                </c:pt>
                <c:pt idx="4">
                  <c:v>1135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4D-4EAB-9D91-9A4509882F00}"/>
            </c:ext>
          </c:extLst>
        </c:ser>
        <c:ser>
          <c:idx val="2"/>
          <c:order val="2"/>
          <c:tx>
            <c:strRef>
              <c:f>'Table 9.54'!$S$11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9.54'!$V$11:$Z$11</c:f>
              <c:numCache>
                <c:formatCode>#,##0</c:formatCode>
                <c:ptCount val="5"/>
                <c:pt idx="0">
                  <c:v>1228</c:v>
                </c:pt>
                <c:pt idx="1">
                  <c:v>1087</c:v>
                </c:pt>
                <c:pt idx="2">
                  <c:v>1344</c:v>
                </c:pt>
                <c:pt idx="3">
                  <c:v>1319</c:v>
                </c:pt>
                <c:pt idx="4">
                  <c:v>1579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4D-4EAB-9D91-9A4509882F00}"/>
            </c:ext>
          </c:extLst>
        </c:ser>
        <c:ser>
          <c:idx val="3"/>
          <c:order val="3"/>
          <c:tx>
            <c:strRef>
              <c:f>'Table 9.54'!$S$12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9.54'!$V$12:$Z$12</c:f>
              <c:numCache>
                <c:formatCode>#,##0</c:formatCode>
                <c:ptCount val="5"/>
                <c:pt idx="0">
                  <c:v>36</c:v>
                </c:pt>
                <c:pt idx="1">
                  <c:v>31</c:v>
                </c:pt>
                <c:pt idx="2">
                  <c:v>39</c:v>
                </c:pt>
                <c:pt idx="3">
                  <c:v>41</c:v>
                </c:pt>
                <c:pt idx="4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54D-4EAB-9D91-9A4509882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9.54'!$AB$15:$AB$33</c:f>
              <c:numCache>
                <c:formatCode>0.0%</c:formatCode>
                <c:ptCount val="19"/>
                <c:pt idx="0">
                  <c:v>3.0883261272390363E-3</c:v>
                </c:pt>
                <c:pt idx="1">
                  <c:v>2.0382952439777641E-2</c:v>
                </c:pt>
                <c:pt idx="2">
                  <c:v>4.3236565781346508E-3</c:v>
                </c:pt>
                <c:pt idx="3">
                  <c:v>4.9413218035824586E-3</c:v>
                </c:pt>
                <c:pt idx="4">
                  <c:v>0.12785670166769611</c:v>
                </c:pt>
                <c:pt idx="5">
                  <c:v>0</c:v>
                </c:pt>
                <c:pt idx="6">
                  <c:v>8.9561457689932053E-2</c:v>
                </c:pt>
                <c:pt idx="7">
                  <c:v>6.732550957381099E-2</c:v>
                </c:pt>
                <c:pt idx="8">
                  <c:v>2.9030265596046944E-2</c:v>
                </c:pt>
                <c:pt idx="9">
                  <c:v>0</c:v>
                </c:pt>
                <c:pt idx="10">
                  <c:v>6.1766522544780727E-3</c:v>
                </c:pt>
                <c:pt idx="11">
                  <c:v>1.8529956763434219E-3</c:v>
                </c:pt>
                <c:pt idx="12">
                  <c:v>1.8529956763434219E-2</c:v>
                </c:pt>
                <c:pt idx="13">
                  <c:v>2.1000617665225447E-2</c:v>
                </c:pt>
                <c:pt idx="14">
                  <c:v>0.19147621988882027</c:v>
                </c:pt>
                <c:pt idx="15">
                  <c:v>0.14762198888202593</c:v>
                </c:pt>
                <c:pt idx="16">
                  <c:v>0.22791846819024089</c:v>
                </c:pt>
                <c:pt idx="17">
                  <c:v>0</c:v>
                </c:pt>
                <c:pt idx="18">
                  <c:v>2.3471278567016678E-2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B-48EC-94A8-FD5DCFBBB8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6B-48EC-94A8-FD5DCFBBB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9.54'!$Z$44:$Z$60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58</c:v>
                </c:pt>
                <c:pt idx="3">
                  <c:v>74</c:v>
                </c:pt>
                <c:pt idx="4">
                  <c:v>131</c:v>
                </c:pt>
                <c:pt idx="5">
                  <c:v>101</c:v>
                </c:pt>
                <c:pt idx="6">
                  <c:v>79</c:v>
                </c:pt>
                <c:pt idx="7">
                  <c:v>90</c:v>
                </c:pt>
                <c:pt idx="8">
                  <c:v>75</c:v>
                </c:pt>
                <c:pt idx="9">
                  <c:v>58</c:v>
                </c:pt>
                <c:pt idx="10">
                  <c:v>54</c:v>
                </c:pt>
                <c:pt idx="11">
                  <c:v>51</c:v>
                </c:pt>
                <c:pt idx="12">
                  <c:v>18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3A-4F6E-A113-3D43C63302E6}"/>
            </c:ext>
          </c:extLst>
        </c:ser>
        <c:ser>
          <c:idx val="1"/>
          <c:order val="1"/>
          <c:tx>
            <c:strRef>
              <c:f>'Table 9.54'!$S$62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9.54'!$Z$63:$Z$79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41</c:v>
                </c:pt>
                <c:pt idx="3">
                  <c:v>109</c:v>
                </c:pt>
                <c:pt idx="4">
                  <c:v>148</c:v>
                </c:pt>
                <c:pt idx="5">
                  <c:v>98</c:v>
                </c:pt>
                <c:pt idx="6">
                  <c:v>82</c:v>
                </c:pt>
                <c:pt idx="7">
                  <c:v>86</c:v>
                </c:pt>
                <c:pt idx="8">
                  <c:v>53</c:v>
                </c:pt>
                <c:pt idx="9">
                  <c:v>83</c:v>
                </c:pt>
                <c:pt idx="10">
                  <c:v>44</c:v>
                </c:pt>
                <c:pt idx="11">
                  <c:v>36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3A-4F6E-A113-3D43C63302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9.54'!$Z$83:$Z$90</c:f>
              <c:numCache>
                <c:formatCode>#,##0</c:formatCode>
                <c:ptCount val="8"/>
                <c:pt idx="0">
                  <c:v>37</c:v>
                </c:pt>
                <c:pt idx="1">
                  <c:v>70</c:v>
                </c:pt>
                <c:pt idx="2">
                  <c:v>84</c:v>
                </c:pt>
                <c:pt idx="3">
                  <c:v>44</c:v>
                </c:pt>
                <c:pt idx="4">
                  <c:v>27</c:v>
                </c:pt>
                <c:pt idx="5">
                  <c:v>27</c:v>
                </c:pt>
                <c:pt idx="6">
                  <c:v>74</c:v>
                </c:pt>
                <c:pt idx="7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2-4BB6-84D5-D8D1A50FE3C4}"/>
            </c:ext>
          </c:extLst>
        </c:ser>
        <c:ser>
          <c:idx val="1"/>
          <c:order val="1"/>
          <c:tx>
            <c:strRef>
              <c:f>'Table 9.54'!$S$92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9.54'!$Z$93:$Z$100</c:f>
              <c:numCache>
                <c:formatCode>#,##0</c:formatCode>
                <c:ptCount val="8"/>
                <c:pt idx="0">
                  <c:v>47</c:v>
                </c:pt>
                <c:pt idx="1">
                  <c:v>82</c:v>
                </c:pt>
                <c:pt idx="2">
                  <c:v>16</c:v>
                </c:pt>
                <c:pt idx="3">
                  <c:v>149</c:v>
                </c:pt>
                <c:pt idx="4">
                  <c:v>93</c:v>
                </c:pt>
                <c:pt idx="5">
                  <c:v>57</c:v>
                </c:pt>
                <c:pt idx="6">
                  <c:v>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62-4BB6-84D5-D8D1A50FE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9.6'!$Y$83:$Y$90</c:f>
              <c:numCache>
                <c:formatCode>#,##0</c:formatCode>
                <c:ptCount val="8"/>
                <c:pt idx="0">
                  <c:v>45</c:v>
                </c:pt>
                <c:pt idx="1">
                  <c:v>22</c:v>
                </c:pt>
                <c:pt idx="2">
                  <c:v>61</c:v>
                </c:pt>
                <c:pt idx="3">
                  <c:v>17</c:v>
                </c:pt>
                <c:pt idx="4">
                  <c:v>10</c:v>
                </c:pt>
                <c:pt idx="5">
                  <c:v>23</c:v>
                </c:pt>
                <c:pt idx="6">
                  <c:v>50</c:v>
                </c:pt>
                <c:pt idx="7">
                  <c:v>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4F-42FF-83B4-14A766F131C0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9.6'!$Y$93:$Y$100</c:f>
              <c:numCache>
                <c:formatCode>#,##0</c:formatCode>
                <c:ptCount val="8"/>
                <c:pt idx="0">
                  <c:v>28</c:v>
                </c:pt>
                <c:pt idx="1">
                  <c:v>84</c:v>
                </c:pt>
                <c:pt idx="2">
                  <c:v>17</c:v>
                </c:pt>
                <c:pt idx="3">
                  <c:v>78</c:v>
                </c:pt>
                <c:pt idx="4">
                  <c:v>73</c:v>
                </c:pt>
                <c:pt idx="5">
                  <c:v>58</c:v>
                </c:pt>
                <c:pt idx="6">
                  <c:v>10</c:v>
                </c:pt>
                <c:pt idx="7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4F-42FF-83B4-14A766F13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9.54'!$S$1</c:f>
              <c:strCache>
                <c:ptCount val="1"/>
                <c:pt idx="0">
                  <c:v>Northern Peninsula Area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9.54'!$V$8:$Z$8</c:f>
              <c:numCache>
                <c:formatCode>#,##0</c:formatCode>
                <c:ptCount val="5"/>
                <c:pt idx="0">
                  <c:v>30053</c:v>
                </c:pt>
                <c:pt idx="1">
                  <c:v>32680.46</c:v>
                </c:pt>
                <c:pt idx="2">
                  <c:v>30122</c:v>
                </c:pt>
                <c:pt idx="3">
                  <c:v>30987.06</c:v>
                </c:pt>
                <c:pt idx="4">
                  <c:v>36339.800000000003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FB-4C62-B303-DBC8924A046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CFB-4C62-B303-DBC8924A0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9.55'!$U$4:$Y$4</c:f>
              <c:numCache>
                <c:formatCode>#,##0</c:formatCode>
                <c:ptCount val="5"/>
                <c:pt idx="1">
                  <c:v>768</c:v>
                </c:pt>
                <c:pt idx="2">
                  <c:v>614</c:v>
                </c:pt>
                <c:pt idx="3">
                  <c:v>892</c:v>
                </c:pt>
                <c:pt idx="4">
                  <c:v>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31-4E5A-A630-DBAED55EF684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9.55'!$U$7:$Y$7</c:f>
              <c:numCache>
                <c:formatCode>#,##0</c:formatCode>
                <c:ptCount val="5"/>
                <c:pt idx="1">
                  <c:v>596</c:v>
                </c:pt>
                <c:pt idx="2">
                  <c:v>484</c:v>
                </c:pt>
                <c:pt idx="3">
                  <c:v>661</c:v>
                </c:pt>
                <c:pt idx="4">
                  <c:v>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1-4E5A-A630-DBAED55EF684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9.55'!$U$11:$Y$11</c:f>
              <c:numCache>
                <c:formatCode>#,##0</c:formatCode>
                <c:ptCount val="5"/>
                <c:pt idx="1">
                  <c:v>757</c:v>
                </c:pt>
                <c:pt idx="2">
                  <c:v>611</c:v>
                </c:pt>
                <c:pt idx="3">
                  <c:v>883</c:v>
                </c:pt>
                <c:pt idx="4">
                  <c:v>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31-4E5A-A630-DBAED55EF684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9.55'!$U$12:$Y$12</c:f>
              <c:numCache>
                <c:formatCode>#,##0</c:formatCode>
                <c:ptCount val="5"/>
                <c:pt idx="1">
                  <c:v>8</c:v>
                </c:pt>
                <c:pt idx="2">
                  <c:v>7</c:v>
                </c:pt>
                <c:pt idx="3">
                  <c:v>8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31-4E5A-A630-DBAED55EF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5.7471264367816091E-3</c:v>
                </c:pt>
                <c:pt idx="3">
                  <c:v>0</c:v>
                </c:pt>
                <c:pt idx="4">
                  <c:v>4.4827586206896551E-2</c:v>
                </c:pt>
                <c:pt idx="5">
                  <c:v>1.0344827586206896E-2</c:v>
                </c:pt>
                <c:pt idx="6">
                  <c:v>5.6321839080459769E-2</c:v>
                </c:pt>
                <c:pt idx="7">
                  <c:v>1.9540229885057471E-2</c:v>
                </c:pt>
                <c:pt idx="8">
                  <c:v>1.4942528735632184E-2</c:v>
                </c:pt>
                <c:pt idx="9">
                  <c:v>0</c:v>
                </c:pt>
                <c:pt idx="10">
                  <c:v>8.0459770114942528E-3</c:v>
                </c:pt>
                <c:pt idx="11">
                  <c:v>0</c:v>
                </c:pt>
                <c:pt idx="12">
                  <c:v>1.7241379310344827E-2</c:v>
                </c:pt>
                <c:pt idx="13">
                  <c:v>9.3103448275862075E-2</c:v>
                </c:pt>
                <c:pt idx="14">
                  <c:v>0.23333333333333334</c:v>
                </c:pt>
                <c:pt idx="15">
                  <c:v>0.17586206896551723</c:v>
                </c:pt>
                <c:pt idx="16">
                  <c:v>0.16436781609195403</c:v>
                </c:pt>
                <c:pt idx="17">
                  <c:v>0</c:v>
                </c:pt>
                <c:pt idx="18">
                  <c:v>0.15862068965517243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91-4940-A190-4FC1BA334E7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91-4940-A190-4FC1BA334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9.55'!$Y$44:$Y$60</c:f>
              <c:numCache>
                <c:formatCode>#,##0</c:formatCode>
                <c:ptCount val="17"/>
                <c:pt idx="0">
                  <c:v>0</c:v>
                </c:pt>
                <c:pt idx="1">
                  <c:v>16</c:v>
                </c:pt>
                <c:pt idx="2">
                  <c:v>41</c:v>
                </c:pt>
                <c:pt idx="3">
                  <c:v>28</c:v>
                </c:pt>
                <c:pt idx="4">
                  <c:v>64</c:v>
                </c:pt>
                <c:pt idx="5">
                  <c:v>47</c:v>
                </c:pt>
                <c:pt idx="6">
                  <c:v>47</c:v>
                </c:pt>
                <c:pt idx="7">
                  <c:v>52</c:v>
                </c:pt>
                <c:pt idx="8">
                  <c:v>52</c:v>
                </c:pt>
                <c:pt idx="9">
                  <c:v>46</c:v>
                </c:pt>
                <c:pt idx="10">
                  <c:v>36</c:v>
                </c:pt>
                <c:pt idx="11">
                  <c:v>25</c:v>
                </c:pt>
                <c:pt idx="12">
                  <c:v>13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BB-4250-8245-F3CDC0B8B4FE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54</c:v>
                </c:pt>
                <c:pt idx="3">
                  <c:v>27</c:v>
                </c:pt>
                <c:pt idx="4">
                  <c:v>59</c:v>
                </c:pt>
                <c:pt idx="5">
                  <c:v>50</c:v>
                </c:pt>
                <c:pt idx="6">
                  <c:v>44</c:v>
                </c:pt>
                <c:pt idx="7">
                  <c:v>38</c:v>
                </c:pt>
                <c:pt idx="8">
                  <c:v>38</c:v>
                </c:pt>
                <c:pt idx="9">
                  <c:v>38</c:v>
                </c:pt>
                <c:pt idx="10">
                  <c:v>34</c:v>
                </c:pt>
                <c:pt idx="11">
                  <c:v>28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BB-4250-8245-F3CDC0B8B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9.55'!$Y$83:$Y$90</c:f>
              <c:numCache>
                <c:formatCode>#,##0</c:formatCode>
                <c:ptCount val="8"/>
                <c:pt idx="0">
                  <c:v>13</c:v>
                </c:pt>
                <c:pt idx="1">
                  <c:v>27</c:v>
                </c:pt>
                <c:pt idx="2">
                  <c:v>41</c:v>
                </c:pt>
                <c:pt idx="3">
                  <c:v>70</c:v>
                </c:pt>
                <c:pt idx="4">
                  <c:v>9</c:v>
                </c:pt>
                <c:pt idx="5">
                  <c:v>5</c:v>
                </c:pt>
                <c:pt idx="6">
                  <c:v>25</c:v>
                </c:pt>
                <c:pt idx="7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C-48AB-81B2-DF0D0207AF09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9.55'!$Y$93:$Y$100</c:f>
              <c:numCache>
                <c:formatCode>#,##0</c:formatCode>
                <c:ptCount val="8"/>
                <c:pt idx="0">
                  <c:v>14</c:v>
                </c:pt>
                <c:pt idx="1">
                  <c:v>58</c:v>
                </c:pt>
                <c:pt idx="2">
                  <c:v>8</c:v>
                </c:pt>
                <c:pt idx="3">
                  <c:v>109</c:v>
                </c:pt>
                <c:pt idx="4">
                  <c:v>39</c:v>
                </c:pt>
                <c:pt idx="5">
                  <c:v>19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C-48AB-81B2-DF0D0207AF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9.55'!$U$8:$Y$8</c:f>
              <c:numCache>
                <c:formatCode>#,##0</c:formatCode>
                <c:ptCount val="5"/>
                <c:pt idx="1">
                  <c:v>30376.31</c:v>
                </c:pt>
                <c:pt idx="2">
                  <c:v>38932</c:v>
                </c:pt>
                <c:pt idx="3">
                  <c:v>30751.25</c:v>
                </c:pt>
                <c:pt idx="4">
                  <c:v>34437.660000000003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7-42BB-B819-1B35E07A6A3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B7-42BB-B819-1B35E07A6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9.55'!$V$4:$Z$4</c:f>
              <c:numCache>
                <c:formatCode>#,##0</c:formatCode>
                <c:ptCount val="5"/>
                <c:pt idx="0">
                  <c:v>768</c:v>
                </c:pt>
                <c:pt idx="1">
                  <c:v>614</c:v>
                </c:pt>
                <c:pt idx="2">
                  <c:v>892</c:v>
                </c:pt>
                <c:pt idx="3">
                  <c:v>887</c:v>
                </c:pt>
                <c:pt idx="4">
                  <c:v>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41-4E42-87CD-C10891E92910}"/>
            </c:ext>
          </c:extLst>
        </c:ser>
        <c:ser>
          <c:idx val="1"/>
          <c:order val="1"/>
          <c:tx>
            <c:strRef>
              <c:f>'Table 9.55'!$S$7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9.55'!$V$7:$Z$7</c:f>
              <c:numCache>
                <c:formatCode>#,##0</c:formatCode>
                <c:ptCount val="5"/>
                <c:pt idx="0">
                  <c:v>596</c:v>
                </c:pt>
                <c:pt idx="1">
                  <c:v>484</c:v>
                </c:pt>
                <c:pt idx="2">
                  <c:v>661</c:v>
                </c:pt>
                <c:pt idx="3">
                  <c:v>688</c:v>
                </c:pt>
                <c:pt idx="4">
                  <c:v>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41-4E42-87CD-C10891E92910}"/>
            </c:ext>
          </c:extLst>
        </c:ser>
        <c:ser>
          <c:idx val="2"/>
          <c:order val="2"/>
          <c:tx>
            <c:strRef>
              <c:f>'Table 9.55'!$S$11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9.55'!$V$11:$Z$11</c:f>
              <c:numCache>
                <c:formatCode>#,##0</c:formatCode>
                <c:ptCount val="5"/>
                <c:pt idx="0">
                  <c:v>757</c:v>
                </c:pt>
                <c:pt idx="1">
                  <c:v>611</c:v>
                </c:pt>
                <c:pt idx="2">
                  <c:v>883</c:v>
                </c:pt>
                <c:pt idx="3">
                  <c:v>879</c:v>
                </c:pt>
                <c:pt idx="4">
                  <c:v>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41-4E42-87CD-C10891E92910}"/>
            </c:ext>
          </c:extLst>
        </c:ser>
        <c:ser>
          <c:idx val="3"/>
          <c:order val="3"/>
          <c:tx>
            <c:strRef>
              <c:f>'Table 9.55'!$S$12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9.55'!$V$12:$Z$12</c:f>
              <c:numCache>
                <c:formatCode>#,##0</c:formatCode>
                <c:ptCount val="5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13</c:v>
                </c:pt>
                <c:pt idx="4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41-4E42-87CD-C10891E92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9.55'!$AB$15:$AB$33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5.7471264367816091E-3</c:v>
                </c:pt>
                <c:pt idx="3">
                  <c:v>0</c:v>
                </c:pt>
                <c:pt idx="4">
                  <c:v>4.4827586206896551E-2</c:v>
                </c:pt>
                <c:pt idx="5">
                  <c:v>1.0344827586206896E-2</c:v>
                </c:pt>
                <c:pt idx="6">
                  <c:v>5.6321839080459769E-2</c:v>
                </c:pt>
                <c:pt idx="7">
                  <c:v>1.9540229885057471E-2</c:v>
                </c:pt>
                <c:pt idx="8">
                  <c:v>1.4942528735632184E-2</c:v>
                </c:pt>
                <c:pt idx="9">
                  <c:v>0</c:v>
                </c:pt>
                <c:pt idx="10">
                  <c:v>8.0459770114942528E-3</c:v>
                </c:pt>
                <c:pt idx="11">
                  <c:v>0</c:v>
                </c:pt>
                <c:pt idx="12">
                  <c:v>1.7241379310344827E-2</c:v>
                </c:pt>
                <c:pt idx="13">
                  <c:v>9.3103448275862075E-2</c:v>
                </c:pt>
                <c:pt idx="14">
                  <c:v>0.23333333333333334</c:v>
                </c:pt>
                <c:pt idx="15">
                  <c:v>0.17586206896551723</c:v>
                </c:pt>
                <c:pt idx="16">
                  <c:v>0.16436781609195403</c:v>
                </c:pt>
                <c:pt idx="17">
                  <c:v>0</c:v>
                </c:pt>
                <c:pt idx="18">
                  <c:v>0.15862068965517243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5-48B9-8131-9921DF066F3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5-48B9-8131-9921DF066F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9.55'!$Z$44:$Z$60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37</c:v>
                </c:pt>
                <c:pt idx="3">
                  <c:v>33</c:v>
                </c:pt>
                <c:pt idx="4">
                  <c:v>47</c:v>
                </c:pt>
                <c:pt idx="5">
                  <c:v>41</c:v>
                </c:pt>
                <c:pt idx="6">
                  <c:v>53</c:v>
                </c:pt>
                <c:pt idx="7">
                  <c:v>41</c:v>
                </c:pt>
                <c:pt idx="8">
                  <c:v>47</c:v>
                </c:pt>
                <c:pt idx="9">
                  <c:v>37</c:v>
                </c:pt>
                <c:pt idx="10">
                  <c:v>38</c:v>
                </c:pt>
                <c:pt idx="11">
                  <c:v>30</c:v>
                </c:pt>
                <c:pt idx="12">
                  <c:v>14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AF-4332-8861-9D78B74FE06E}"/>
            </c:ext>
          </c:extLst>
        </c:ser>
        <c:ser>
          <c:idx val="1"/>
          <c:order val="1"/>
          <c:tx>
            <c:strRef>
              <c:f>'Table 9.55'!$S$62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9.55'!$Z$63:$Z$79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39</c:v>
                </c:pt>
                <c:pt idx="3">
                  <c:v>32</c:v>
                </c:pt>
                <c:pt idx="4">
                  <c:v>64</c:v>
                </c:pt>
                <c:pt idx="5">
                  <c:v>47</c:v>
                </c:pt>
                <c:pt idx="6">
                  <c:v>47</c:v>
                </c:pt>
                <c:pt idx="7">
                  <c:v>43</c:v>
                </c:pt>
                <c:pt idx="8">
                  <c:v>42</c:v>
                </c:pt>
                <c:pt idx="9">
                  <c:v>28</c:v>
                </c:pt>
                <c:pt idx="10">
                  <c:v>35</c:v>
                </c:pt>
                <c:pt idx="11">
                  <c:v>19</c:v>
                </c:pt>
                <c:pt idx="12">
                  <c:v>17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AF-4332-8861-9D78B74FE0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9.55'!$Z$83:$Z$90</c:f>
              <c:numCache>
                <c:formatCode>#,##0</c:formatCode>
                <c:ptCount val="8"/>
                <c:pt idx="0">
                  <c:v>17</c:v>
                </c:pt>
                <c:pt idx="1">
                  <c:v>27</c:v>
                </c:pt>
                <c:pt idx="2">
                  <c:v>42</c:v>
                </c:pt>
                <c:pt idx="3">
                  <c:v>72</c:v>
                </c:pt>
                <c:pt idx="4">
                  <c:v>14</c:v>
                </c:pt>
                <c:pt idx="5">
                  <c:v>8</c:v>
                </c:pt>
                <c:pt idx="6">
                  <c:v>27</c:v>
                </c:pt>
                <c:pt idx="7">
                  <c:v>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8F-49C2-BEAC-F6AC57821A76}"/>
            </c:ext>
          </c:extLst>
        </c:ser>
        <c:ser>
          <c:idx val="1"/>
          <c:order val="1"/>
          <c:tx>
            <c:strRef>
              <c:f>'Table 9.55'!$S$92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9.55'!$Z$93:$Z$100</c:f>
              <c:numCache>
                <c:formatCode>#,##0</c:formatCode>
                <c:ptCount val="8"/>
                <c:pt idx="0">
                  <c:v>13</c:v>
                </c:pt>
                <c:pt idx="1">
                  <c:v>58</c:v>
                </c:pt>
                <c:pt idx="2">
                  <c:v>12</c:v>
                </c:pt>
                <c:pt idx="3">
                  <c:v>109</c:v>
                </c:pt>
                <c:pt idx="4">
                  <c:v>41</c:v>
                </c:pt>
                <c:pt idx="5">
                  <c:v>17</c:v>
                </c:pt>
                <c:pt idx="6">
                  <c:v>6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8F-49C2-BEAC-F6AC57821A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9.6'!$U$8:$Y$8</c:f>
              <c:numCache>
                <c:formatCode>#,##0</c:formatCode>
                <c:ptCount val="5"/>
                <c:pt idx="1">
                  <c:v>33393.64</c:v>
                </c:pt>
                <c:pt idx="2">
                  <c:v>32008</c:v>
                </c:pt>
                <c:pt idx="3">
                  <c:v>32979.5</c:v>
                </c:pt>
                <c:pt idx="4">
                  <c:v>35357.5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C9-408C-B8DC-863B068F952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C9-408C-B8DC-863B068F9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9.55'!$S$1</c:f>
              <c:strCache>
                <c:ptCount val="1"/>
                <c:pt idx="0">
                  <c:v>Palm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9.55'!$V$8:$Z$8</c:f>
              <c:numCache>
                <c:formatCode>#,##0</c:formatCode>
                <c:ptCount val="5"/>
                <c:pt idx="0">
                  <c:v>30376.31</c:v>
                </c:pt>
                <c:pt idx="1">
                  <c:v>38932</c:v>
                </c:pt>
                <c:pt idx="2">
                  <c:v>30751.25</c:v>
                </c:pt>
                <c:pt idx="3">
                  <c:v>34437.660000000003</c:v>
                </c:pt>
                <c:pt idx="4">
                  <c:v>35994.46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C7-4DD4-B42C-C4AED6A901A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C7-4DD4-B42C-C4AED6A901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9.56'!$U$4:$Y$4</c:f>
              <c:numCache>
                <c:formatCode>#,##0</c:formatCode>
                <c:ptCount val="5"/>
                <c:pt idx="1">
                  <c:v>1117</c:v>
                </c:pt>
                <c:pt idx="2">
                  <c:v>943</c:v>
                </c:pt>
                <c:pt idx="3">
                  <c:v>1054</c:v>
                </c:pt>
                <c:pt idx="4">
                  <c:v>1230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1-4873-A24E-959EB1B6897E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9.56'!$U$7:$Y$7</c:f>
              <c:numCache>
                <c:formatCode>#,##0</c:formatCode>
                <c:ptCount val="5"/>
                <c:pt idx="1">
                  <c:v>713</c:v>
                </c:pt>
                <c:pt idx="2">
                  <c:v>646</c:v>
                </c:pt>
                <c:pt idx="3">
                  <c:v>707</c:v>
                </c:pt>
                <c:pt idx="4">
                  <c:v>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1-4873-A24E-959EB1B6897E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9.56'!$U$11:$Y$11</c:f>
              <c:numCache>
                <c:formatCode>#,##0</c:formatCode>
                <c:ptCount val="5"/>
                <c:pt idx="1">
                  <c:v>889</c:v>
                </c:pt>
                <c:pt idx="2">
                  <c:v>758</c:v>
                </c:pt>
                <c:pt idx="3">
                  <c:v>850</c:v>
                </c:pt>
                <c:pt idx="4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81-4873-A24E-959EB1B6897E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9.56'!$U$12:$Y$12</c:f>
              <c:numCache>
                <c:formatCode>#,##0</c:formatCode>
                <c:ptCount val="5"/>
                <c:pt idx="1">
                  <c:v>230</c:v>
                </c:pt>
                <c:pt idx="2">
                  <c:v>186</c:v>
                </c:pt>
                <c:pt idx="3">
                  <c:v>204</c:v>
                </c:pt>
                <c:pt idx="4">
                  <c:v>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81-4873-A24E-959EB1B689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0.20955882352941177</c:v>
                </c:pt>
                <c:pt idx="1">
                  <c:v>1.0110294117647059E-2</c:v>
                </c:pt>
                <c:pt idx="2">
                  <c:v>1.2867647058823529E-2</c:v>
                </c:pt>
                <c:pt idx="3">
                  <c:v>1.1948529411764705E-2</c:v>
                </c:pt>
                <c:pt idx="4">
                  <c:v>2.9411764705882353E-2</c:v>
                </c:pt>
                <c:pt idx="5">
                  <c:v>2.4816176470588234E-2</c:v>
                </c:pt>
                <c:pt idx="6">
                  <c:v>7.169117647058823E-2</c:v>
                </c:pt>
                <c:pt idx="7">
                  <c:v>3.125E-2</c:v>
                </c:pt>
                <c:pt idx="8">
                  <c:v>4.0441176470588237E-2</c:v>
                </c:pt>
                <c:pt idx="9">
                  <c:v>0</c:v>
                </c:pt>
                <c:pt idx="10">
                  <c:v>1.8382352941176471E-2</c:v>
                </c:pt>
                <c:pt idx="11">
                  <c:v>2.0220588235294119E-2</c:v>
                </c:pt>
                <c:pt idx="12">
                  <c:v>3.4926470588235295E-2</c:v>
                </c:pt>
                <c:pt idx="13">
                  <c:v>2.1139705882352942E-2</c:v>
                </c:pt>
                <c:pt idx="14">
                  <c:v>0.12224264705882353</c:v>
                </c:pt>
                <c:pt idx="15">
                  <c:v>0.10294117647058823</c:v>
                </c:pt>
                <c:pt idx="16">
                  <c:v>0.10753676470588236</c:v>
                </c:pt>
                <c:pt idx="17">
                  <c:v>4.5955882352941178E-3</c:v>
                </c:pt>
                <c:pt idx="18">
                  <c:v>2.9411764705882353E-2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9F-43E4-9DB2-A6A27DB7B4D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9F-43E4-9DB2-A6A27DB7B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9.56'!$Y$44:$Y$60</c:f>
              <c:numCache>
                <c:formatCode>#,##0</c:formatCode>
                <c:ptCount val="17"/>
                <c:pt idx="0">
                  <c:v>0</c:v>
                </c:pt>
                <c:pt idx="1">
                  <c:v>12</c:v>
                </c:pt>
                <c:pt idx="2">
                  <c:v>33</c:v>
                </c:pt>
                <c:pt idx="3">
                  <c:v>36</c:v>
                </c:pt>
                <c:pt idx="4">
                  <c:v>88</c:v>
                </c:pt>
                <c:pt idx="5">
                  <c:v>56</c:v>
                </c:pt>
                <c:pt idx="6">
                  <c:v>60</c:v>
                </c:pt>
                <c:pt idx="7">
                  <c:v>53</c:v>
                </c:pt>
                <c:pt idx="8">
                  <c:v>52</c:v>
                </c:pt>
                <c:pt idx="9">
                  <c:v>40</c:v>
                </c:pt>
                <c:pt idx="10">
                  <c:v>66</c:v>
                </c:pt>
                <c:pt idx="11">
                  <c:v>65</c:v>
                </c:pt>
                <c:pt idx="12">
                  <c:v>24</c:v>
                </c:pt>
                <c:pt idx="13">
                  <c:v>21</c:v>
                </c:pt>
                <c:pt idx="14">
                  <c:v>12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87-4C20-8631-CBEA725EBA56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9.56'!$Y$63:$Y$79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40</c:v>
                </c:pt>
                <c:pt idx="3">
                  <c:v>47</c:v>
                </c:pt>
                <c:pt idx="4">
                  <c:v>73</c:v>
                </c:pt>
                <c:pt idx="5">
                  <c:v>56</c:v>
                </c:pt>
                <c:pt idx="6">
                  <c:v>41</c:v>
                </c:pt>
                <c:pt idx="7">
                  <c:v>46</c:v>
                </c:pt>
                <c:pt idx="8">
                  <c:v>73</c:v>
                </c:pt>
                <c:pt idx="9">
                  <c:v>66</c:v>
                </c:pt>
                <c:pt idx="10">
                  <c:v>63</c:v>
                </c:pt>
                <c:pt idx="11">
                  <c:v>43</c:v>
                </c:pt>
                <c:pt idx="12">
                  <c:v>26</c:v>
                </c:pt>
                <c:pt idx="13">
                  <c:v>14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87-4C20-8631-CBEA725EB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9.56'!$Y$83:$Y$90</c:f>
              <c:numCache>
                <c:formatCode>#,##0</c:formatCode>
                <c:ptCount val="8"/>
                <c:pt idx="0">
                  <c:v>40</c:v>
                </c:pt>
                <c:pt idx="1">
                  <c:v>5</c:v>
                </c:pt>
                <c:pt idx="2">
                  <c:v>46</c:v>
                </c:pt>
                <c:pt idx="3">
                  <c:v>27</c:v>
                </c:pt>
                <c:pt idx="4">
                  <c:v>12</c:v>
                </c:pt>
                <c:pt idx="5">
                  <c:v>8</c:v>
                </c:pt>
                <c:pt idx="6">
                  <c:v>31</c:v>
                </c:pt>
                <c:pt idx="7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8-4988-B360-9991A4AF3809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9.56'!$Y$93:$Y$100</c:f>
              <c:numCache>
                <c:formatCode>#,##0</c:formatCode>
                <c:ptCount val="8"/>
                <c:pt idx="0">
                  <c:v>29</c:v>
                </c:pt>
                <c:pt idx="1">
                  <c:v>63</c:v>
                </c:pt>
                <c:pt idx="2">
                  <c:v>7</c:v>
                </c:pt>
                <c:pt idx="3">
                  <c:v>85</c:v>
                </c:pt>
                <c:pt idx="4">
                  <c:v>47</c:v>
                </c:pt>
                <c:pt idx="5">
                  <c:v>26</c:v>
                </c:pt>
                <c:pt idx="6">
                  <c:v>0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28-4988-B360-9991A4AF3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9.56'!$U$8:$Y$8</c:f>
              <c:numCache>
                <c:formatCode>#,##0</c:formatCode>
                <c:ptCount val="5"/>
                <c:pt idx="1">
                  <c:v>24312.28</c:v>
                </c:pt>
                <c:pt idx="2">
                  <c:v>31283.25</c:v>
                </c:pt>
                <c:pt idx="3">
                  <c:v>32883.29</c:v>
                </c:pt>
                <c:pt idx="4">
                  <c:v>33966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B8-4892-A0DC-8639D7020D6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B8-4892-A0DC-8639D7020D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9.56'!$V$4:$Z$4</c:f>
              <c:numCache>
                <c:formatCode>#,##0</c:formatCode>
                <c:ptCount val="5"/>
                <c:pt idx="0">
                  <c:v>1117</c:v>
                </c:pt>
                <c:pt idx="1">
                  <c:v>943</c:v>
                </c:pt>
                <c:pt idx="2">
                  <c:v>1054</c:v>
                </c:pt>
                <c:pt idx="3">
                  <c:v>1230</c:v>
                </c:pt>
                <c:pt idx="4">
                  <c:v>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7-4842-9AB9-335551141E07}"/>
            </c:ext>
          </c:extLst>
        </c:ser>
        <c:ser>
          <c:idx val="1"/>
          <c:order val="1"/>
          <c:tx>
            <c:strRef>
              <c:f>'Table 9.56'!$S$7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9.56'!$V$7:$Z$7</c:f>
              <c:numCache>
                <c:formatCode>#,##0</c:formatCode>
                <c:ptCount val="5"/>
                <c:pt idx="0">
                  <c:v>713</c:v>
                </c:pt>
                <c:pt idx="1">
                  <c:v>646</c:v>
                </c:pt>
                <c:pt idx="2">
                  <c:v>707</c:v>
                </c:pt>
                <c:pt idx="3">
                  <c:v>813</c:v>
                </c:pt>
                <c:pt idx="4">
                  <c:v>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7-4842-9AB9-335551141E07}"/>
            </c:ext>
          </c:extLst>
        </c:ser>
        <c:ser>
          <c:idx val="2"/>
          <c:order val="2"/>
          <c:tx>
            <c:strRef>
              <c:f>'Table 9.56'!$S$11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9.56'!$V$11:$Z$11</c:f>
              <c:numCache>
                <c:formatCode>#,##0</c:formatCode>
                <c:ptCount val="5"/>
                <c:pt idx="0">
                  <c:v>889</c:v>
                </c:pt>
                <c:pt idx="1">
                  <c:v>758</c:v>
                </c:pt>
                <c:pt idx="2">
                  <c:v>850</c:v>
                </c:pt>
                <c:pt idx="3">
                  <c:v>973</c:v>
                </c:pt>
                <c:pt idx="4">
                  <c:v>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37-4842-9AB9-335551141E07}"/>
            </c:ext>
          </c:extLst>
        </c:ser>
        <c:ser>
          <c:idx val="3"/>
          <c:order val="3"/>
          <c:tx>
            <c:strRef>
              <c:f>'Table 9.56'!$S$12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9.56'!$V$12:$Z$12</c:f>
              <c:numCache>
                <c:formatCode>#,##0</c:formatCode>
                <c:ptCount val="5"/>
                <c:pt idx="0">
                  <c:v>230</c:v>
                </c:pt>
                <c:pt idx="1">
                  <c:v>186</c:v>
                </c:pt>
                <c:pt idx="2">
                  <c:v>204</c:v>
                </c:pt>
                <c:pt idx="3">
                  <c:v>256</c:v>
                </c:pt>
                <c:pt idx="4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337-4842-9AB9-335551141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9.56'!$AB$15:$AB$33</c:f>
              <c:numCache>
                <c:formatCode>0.0%</c:formatCode>
                <c:ptCount val="19"/>
                <c:pt idx="0">
                  <c:v>0.20955882352941177</c:v>
                </c:pt>
                <c:pt idx="1">
                  <c:v>1.0110294117647059E-2</c:v>
                </c:pt>
                <c:pt idx="2">
                  <c:v>1.2867647058823529E-2</c:v>
                </c:pt>
                <c:pt idx="3">
                  <c:v>1.1948529411764705E-2</c:v>
                </c:pt>
                <c:pt idx="4">
                  <c:v>2.9411764705882353E-2</c:v>
                </c:pt>
                <c:pt idx="5">
                  <c:v>2.4816176470588234E-2</c:v>
                </c:pt>
                <c:pt idx="6">
                  <c:v>7.169117647058823E-2</c:v>
                </c:pt>
                <c:pt idx="7">
                  <c:v>3.125E-2</c:v>
                </c:pt>
                <c:pt idx="8">
                  <c:v>4.0441176470588237E-2</c:v>
                </c:pt>
                <c:pt idx="9">
                  <c:v>0</c:v>
                </c:pt>
                <c:pt idx="10">
                  <c:v>1.8382352941176471E-2</c:v>
                </c:pt>
                <c:pt idx="11">
                  <c:v>2.0220588235294119E-2</c:v>
                </c:pt>
                <c:pt idx="12">
                  <c:v>3.4926470588235295E-2</c:v>
                </c:pt>
                <c:pt idx="13">
                  <c:v>2.1139705882352942E-2</c:v>
                </c:pt>
                <c:pt idx="14">
                  <c:v>0.12224264705882353</c:v>
                </c:pt>
                <c:pt idx="15">
                  <c:v>0.10294117647058823</c:v>
                </c:pt>
                <c:pt idx="16">
                  <c:v>0.10753676470588236</c:v>
                </c:pt>
                <c:pt idx="17">
                  <c:v>4.5955882352941178E-3</c:v>
                </c:pt>
                <c:pt idx="18">
                  <c:v>2.9411764705882353E-2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B8-43A0-8772-7B513BF9812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B8-43A0-8772-7B513BF9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9.56'!$Z$44:$Z$60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24</c:v>
                </c:pt>
                <c:pt idx="3">
                  <c:v>38</c:v>
                </c:pt>
                <c:pt idx="4">
                  <c:v>106</c:v>
                </c:pt>
                <c:pt idx="5">
                  <c:v>45</c:v>
                </c:pt>
                <c:pt idx="6">
                  <c:v>46</c:v>
                </c:pt>
                <c:pt idx="7">
                  <c:v>34</c:v>
                </c:pt>
                <c:pt idx="8">
                  <c:v>41</c:v>
                </c:pt>
                <c:pt idx="9">
                  <c:v>45</c:v>
                </c:pt>
                <c:pt idx="10">
                  <c:v>57</c:v>
                </c:pt>
                <c:pt idx="11">
                  <c:v>64</c:v>
                </c:pt>
                <c:pt idx="12">
                  <c:v>22</c:v>
                </c:pt>
                <c:pt idx="13">
                  <c:v>7</c:v>
                </c:pt>
                <c:pt idx="14">
                  <c:v>9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33-4599-9EC5-BD1C16D53066}"/>
            </c:ext>
          </c:extLst>
        </c:ser>
        <c:ser>
          <c:idx val="1"/>
          <c:order val="1"/>
          <c:tx>
            <c:strRef>
              <c:f>'Table 9.56'!$S$62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9.56'!$Z$63:$Z$79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31</c:v>
                </c:pt>
                <c:pt idx="3">
                  <c:v>31</c:v>
                </c:pt>
                <c:pt idx="4">
                  <c:v>55</c:v>
                </c:pt>
                <c:pt idx="5">
                  <c:v>60</c:v>
                </c:pt>
                <c:pt idx="6">
                  <c:v>52</c:v>
                </c:pt>
                <c:pt idx="7">
                  <c:v>44</c:v>
                </c:pt>
                <c:pt idx="8">
                  <c:v>62</c:v>
                </c:pt>
                <c:pt idx="9">
                  <c:v>54</c:v>
                </c:pt>
                <c:pt idx="10">
                  <c:v>53</c:v>
                </c:pt>
                <c:pt idx="11">
                  <c:v>52</c:v>
                </c:pt>
                <c:pt idx="12">
                  <c:v>29</c:v>
                </c:pt>
                <c:pt idx="13">
                  <c:v>12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33-4599-9EC5-BD1C16D530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9.56'!$Z$83:$Z$90</c:f>
              <c:numCache>
                <c:formatCode>#,##0</c:formatCode>
                <c:ptCount val="8"/>
                <c:pt idx="0">
                  <c:v>28</c:v>
                </c:pt>
                <c:pt idx="1">
                  <c:v>14</c:v>
                </c:pt>
                <c:pt idx="2">
                  <c:v>51</c:v>
                </c:pt>
                <c:pt idx="3">
                  <c:v>25</c:v>
                </c:pt>
                <c:pt idx="4">
                  <c:v>6</c:v>
                </c:pt>
                <c:pt idx="5">
                  <c:v>5</c:v>
                </c:pt>
                <c:pt idx="6">
                  <c:v>38</c:v>
                </c:pt>
                <c:pt idx="7">
                  <c:v>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D3-46BB-821E-A6DD6158611F}"/>
            </c:ext>
          </c:extLst>
        </c:ser>
        <c:ser>
          <c:idx val="1"/>
          <c:order val="1"/>
          <c:tx>
            <c:strRef>
              <c:f>'Table 9.56'!$S$92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9.56'!$Z$93:$Z$100</c:f>
              <c:numCache>
                <c:formatCode>#,##0</c:formatCode>
                <c:ptCount val="8"/>
                <c:pt idx="0">
                  <c:v>29</c:v>
                </c:pt>
                <c:pt idx="1">
                  <c:v>55</c:v>
                </c:pt>
                <c:pt idx="2">
                  <c:v>10</c:v>
                </c:pt>
                <c:pt idx="3">
                  <c:v>76</c:v>
                </c:pt>
                <c:pt idx="4">
                  <c:v>39</c:v>
                </c:pt>
                <c:pt idx="5">
                  <c:v>33</c:v>
                </c:pt>
                <c:pt idx="6">
                  <c:v>3</c:v>
                </c:pt>
                <c:pt idx="7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D3-46BB-821E-A6DD615861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9.6'!$V$4:$Z$4</c:f>
              <c:numCache>
                <c:formatCode>#,##0</c:formatCode>
                <c:ptCount val="5"/>
                <c:pt idx="0">
                  <c:v>1268</c:v>
                </c:pt>
                <c:pt idx="1">
                  <c:v>1164</c:v>
                </c:pt>
                <c:pt idx="2">
                  <c:v>1302</c:v>
                </c:pt>
                <c:pt idx="3">
                  <c:v>1629</c:v>
                </c:pt>
                <c:pt idx="4">
                  <c:v>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40-4764-B1FC-7B6FB986AFD9}"/>
            </c:ext>
          </c:extLst>
        </c:ser>
        <c:ser>
          <c:idx val="1"/>
          <c:order val="1"/>
          <c:tx>
            <c:strRef>
              <c:f>'Table 9.6'!$S$7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9.6'!$V$7:$Z$7</c:f>
              <c:numCache>
                <c:formatCode>#,##0</c:formatCode>
                <c:ptCount val="5"/>
                <c:pt idx="0">
                  <c:v>854</c:v>
                </c:pt>
                <c:pt idx="1">
                  <c:v>797</c:v>
                </c:pt>
                <c:pt idx="2">
                  <c:v>878</c:v>
                </c:pt>
                <c:pt idx="3">
                  <c:v>1123</c:v>
                </c:pt>
                <c:pt idx="4">
                  <c:v>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40-4764-B1FC-7B6FB986AFD9}"/>
            </c:ext>
          </c:extLst>
        </c:ser>
        <c:ser>
          <c:idx val="2"/>
          <c:order val="2"/>
          <c:tx>
            <c:strRef>
              <c:f>'Table 9.6'!$S$11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9.6'!$V$11:$Z$11</c:f>
              <c:numCache>
                <c:formatCode>#,##0</c:formatCode>
                <c:ptCount val="5"/>
                <c:pt idx="0">
                  <c:v>985</c:v>
                </c:pt>
                <c:pt idx="1">
                  <c:v>906</c:v>
                </c:pt>
                <c:pt idx="2">
                  <c:v>1004</c:v>
                </c:pt>
                <c:pt idx="3">
                  <c:v>1159</c:v>
                </c:pt>
                <c:pt idx="4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0-4764-B1FC-7B6FB986AFD9}"/>
            </c:ext>
          </c:extLst>
        </c:ser>
        <c:ser>
          <c:idx val="3"/>
          <c:order val="3"/>
          <c:tx>
            <c:strRef>
              <c:f>'Table 9.6'!$S$12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9.6'!$V$12:$Z$12</c:f>
              <c:numCache>
                <c:formatCode>#,##0</c:formatCode>
                <c:ptCount val="5"/>
                <c:pt idx="0">
                  <c:v>283</c:v>
                </c:pt>
                <c:pt idx="1">
                  <c:v>263</c:v>
                </c:pt>
                <c:pt idx="2">
                  <c:v>298</c:v>
                </c:pt>
                <c:pt idx="3">
                  <c:v>469</c:v>
                </c:pt>
                <c:pt idx="4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40-4764-B1FC-7B6FB986AF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9.56'!$S$1</c:f>
              <c:strCache>
                <c:ptCount val="1"/>
                <c:pt idx="0">
                  <c:v>Paroo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9.56'!$V$8:$Z$8</c:f>
              <c:numCache>
                <c:formatCode>#,##0</c:formatCode>
                <c:ptCount val="5"/>
                <c:pt idx="0">
                  <c:v>24312.28</c:v>
                </c:pt>
                <c:pt idx="1">
                  <c:v>31283.25</c:v>
                </c:pt>
                <c:pt idx="2">
                  <c:v>32883.29</c:v>
                </c:pt>
                <c:pt idx="3">
                  <c:v>33966</c:v>
                </c:pt>
                <c:pt idx="4">
                  <c:v>35802.07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D3-484D-AC51-B45698D515B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D3-484D-AC51-B45698D515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9.57'!$U$4:$Y$4</c:f>
              <c:numCache>
                <c:formatCode>#,##0</c:formatCode>
                <c:ptCount val="5"/>
                <c:pt idx="1">
                  <c:v>385</c:v>
                </c:pt>
                <c:pt idx="2">
                  <c:v>390</c:v>
                </c:pt>
                <c:pt idx="3">
                  <c:v>428</c:v>
                </c:pt>
                <c:pt idx="4">
                  <c:v>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25-4A2A-ACF5-FF6808DB5A47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9.57'!$U$7:$Y$7</c:f>
              <c:numCache>
                <c:formatCode>#,##0</c:formatCode>
                <c:ptCount val="5"/>
                <c:pt idx="1">
                  <c:v>281</c:v>
                </c:pt>
                <c:pt idx="2">
                  <c:v>286</c:v>
                </c:pt>
                <c:pt idx="3">
                  <c:v>297</c:v>
                </c:pt>
                <c:pt idx="4">
                  <c:v>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25-4A2A-ACF5-FF6808DB5A47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9.57'!$U$11:$Y$11</c:f>
              <c:numCache>
                <c:formatCode>#,##0</c:formatCode>
                <c:ptCount val="5"/>
                <c:pt idx="1">
                  <c:v>383</c:v>
                </c:pt>
                <c:pt idx="2">
                  <c:v>388</c:v>
                </c:pt>
                <c:pt idx="3">
                  <c:v>424</c:v>
                </c:pt>
                <c:pt idx="4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25-4A2A-ACF5-FF6808DB5A47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9.57'!$U$12:$Y$12</c:f>
              <c:numCache>
                <c:formatCode>#,##0</c:formatCode>
                <c:ptCount val="5"/>
                <c:pt idx="1">
                  <c:v>4</c:v>
                </c:pt>
                <c:pt idx="2">
                  <c:v>0</c:v>
                </c:pt>
                <c:pt idx="3">
                  <c:v>6</c:v>
                </c:pt>
                <c:pt idx="4">
                  <c:v>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25-4A2A-ACF5-FF6808DB5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1.9002375296912115E-2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3.5629453681710214E-2</c:v>
                </c:pt>
                <c:pt idx="5">
                  <c:v>0</c:v>
                </c:pt>
                <c:pt idx="6">
                  <c:v>0.10213776722090261</c:v>
                </c:pt>
                <c:pt idx="7">
                  <c:v>2.8503562945368172E-2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4.7505938242280284E-2</c:v>
                </c:pt>
                <c:pt idx="14">
                  <c:v>0.23277909738717339</c:v>
                </c:pt>
                <c:pt idx="15">
                  <c:v>7.6009501187648459E-2</c:v>
                </c:pt>
                <c:pt idx="16">
                  <c:v>8.076009501187649E-2</c:v>
                </c:pt>
                <c:pt idx="17">
                  <c:v>7.6009501187648459E-2</c:v>
                </c:pt>
                <c:pt idx="18">
                  <c:v>0.24465558194774348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E9-4D84-B893-3D890DD5241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E9-4D84-B893-3D890DD52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26</c:v>
                </c:pt>
                <c:pt idx="3">
                  <c:v>11</c:v>
                </c:pt>
                <c:pt idx="4">
                  <c:v>13</c:v>
                </c:pt>
                <c:pt idx="5">
                  <c:v>10</c:v>
                </c:pt>
                <c:pt idx="6">
                  <c:v>21</c:v>
                </c:pt>
                <c:pt idx="7">
                  <c:v>23</c:v>
                </c:pt>
                <c:pt idx="8">
                  <c:v>28</c:v>
                </c:pt>
                <c:pt idx="9">
                  <c:v>26</c:v>
                </c:pt>
                <c:pt idx="10">
                  <c:v>8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8-47AD-AB50-37C00B1B3FDE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13</c:v>
                </c:pt>
                <c:pt idx="3">
                  <c:v>12</c:v>
                </c:pt>
                <c:pt idx="4">
                  <c:v>18</c:v>
                </c:pt>
                <c:pt idx="5">
                  <c:v>25</c:v>
                </c:pt>
                <c:pt idx="6">
                  <c:v>19</c:v>
                </c:pt>
                <c:pt idx="7">
                  <c:v>26</c:v>
                </c:pt>
                <c:pt idx="8">
                  <c:v>13</c:v>
                </c:pt>
                <c:pt idx="9">
                  <c:v>12</c:v>
                </c:pt>
                <c:pt idx="10">
                  <c:v>10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8-47AD-AB50-37C00B1B3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9.57'!$Y$83:$Y$90</c:f>
              <c:numCache>
                <c:formatCode>#,##0</c:formatCode>
                <c:ptCount val="8"/>
                <c:pt idx="0">
                  <c:v>12</c:v>
                </c:pt>
                <c:pt idx="1">
                  <c:v>10</c:v>
                </c:pt>
                <c:pt idx="2">
                  <c:v>12</c:v>
                </c:pt>
                <c:pt idx="3">
                  <c:v>37</c:v>
                </c:pt>
                <c:pt idx="4">
                  <c:v>3</c:v>
                </c:pt>
                <c:pt idx="5">
                  <c:v>5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E0-4612-8EBB-BF9E53F6B1C8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9.57'!$Y$93:$Y$100</c:f>
              <c:numCache>
                <c:formatCode>#,##0</c:formatCode>
                <c:ptCount val="8"/>
                <c:pt idx="0">
                  <c:v>14</c:v>
                </c:pt>
                <c:pt idx="1">
                  <c:v>17</c:v>
                </c:pt>
                <c:pt idx="2">
                  <c:v>0</c:v>
                </c:pt>
                <c:pt idx="3">
                  <c:v>34</c:v>
                </c:pt>
                <c:pt idx="4">
                  <c:v>31</c:v>
                </c:pt>
                <c:pt idx="5">
                  <c:v>5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E0-4612-8EBB-BF9E53F6B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9.57'!$U$8:$Y$8</c:f>
              <c:numCache>
                <c:formatCode>#,##0</c:formatCode>
                <c:ptCount val="5"/>
                <c:pt idx="1">
                  <c:v>22597.360000000001</c:v>
                </c:pt>
                <c:pt idx="2">
                  <c:v>23008.09</c:v>
                </c:pt>
                <c:pt idx="3">
                  <c:v>22368</c:v>
                </c:pt>
                <c:pt idx="4">
                  <c:v>27963.94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48-48FF-8999-9D1ABC68445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48-48FF-8999-9D1ABC684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9.57'!$V$4:$Z$4</c:f>
              <c:numCache>
                <c:formatCode>#,##0</c:formatCode>
                <c:ptCount val="5"/>
                <c:pt idx="0">
                  <c:v>385</c:v>
                </c:pt>
                <c:pt idx="1">
                  <c:v>390</c:v>
                </c:pt>
                <c:pt idx="2">
                  <c:v>428</c:v>
                </c:pt>
                <c:pt idx="3">
                  <c:v>336</c:v>
                </c:pt>
                <c:pt idx="4">
                  <c:v>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80-428A-81FD-E16CFE2394AB}"/>
            </c:ext>
          </c:extLst>
        </c:ser>
        <c:ser>
          <c:idx val="1"/>
          <c:order val="1"/>
          <c:tx>
            <c:strRef>
              <c:f>'Table 9.57'!$S$7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9.57'!$V$7:$Z$7</c:f>
              <c:numCache>
                <c:formatCode>#,##0</c:formatCode>
                <c:ptCount val="5"/>
                <c:pt idx="0">
                  <c:v>281</c:v>
                </c:pt>
                <c:pt idx="1">
                  <c:v>286</c:v>
                </c:pt>
                <c:pt idx="2">
                  <c:v>297</c:v>
                </c:pt>
                <c:pt idx="3">
                  <c:v>253</c:v>
                </c:pt>
                <c:pt idx="4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480-428A-81FD-E16CFE2394AB}"/>
            </c:ext>
          </c:extLst>
        </c:ser>
        <c:ser>
          <c:idx val="2"/>
          <c:order val="2"/>
          <c:tx>
            <c:strRef>
              <c:f>'Table 9.57'!$S$11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9.57'!$V$11:$Z$11</c:f>
              <c:numCache>
                <c:formatCode>#,##0</c:formatCode>
                <c:ptCount val="5"/>
                <c:pt idx="0">
                  <c:v>383</c:v>
                </c:pt>
                <c:pt idx="1">
                  <c:v>388</c:v>
                </c:pt>
                <c:pt idx="2">
                  <c:v>424</c:v>
                </c:pt>
                <c:pt idx="3">
                  <c:v>334</c:v>
                </c:pt>
                <c:pt idx="4">
                  <c:v>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480-428A-81FD-E16CFE2394AB}"/>
            </c:ext>
          </c:extLst>
        </c:ser>
        <c:ser>
          <c:idx val="3"/>
          <c:order val="3"/>
          <c:tx>
            <c:strRef>
              <c:f>'Table 9.57'!$S$12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9.57'!$V$12:$Z$12</c:f>
              <c:numCache>
                <c:formatCode>#,##0</c:formatCode>
                <c:ptCount val="5"/>
                <c:pt idx="0">
                  <c:v>4</c:v>
                </c:pt>
                <c:pt idx="1">
                  <c:v>0</c:v>
                </c:pt>
                <c:pt idx="2">
                  <c:v>6</c:v>
                </c:pt>
                <c:pt idx="3">
                  <c:v>6</c:v>
                </c:pt>
                <c:pt idx="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480-428A-81FD-E16CFE2394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9.57'!$AB$15:$AB$33</c:f>
              <c:numCache>
                <c:formatCode>0.0%</c:formatCode>
                <c:ptCount val="19"/>
                <c:pt idx="0">
                  <c:v>1.9002375296912115E-2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3.5629453681710214E-2</c:v>
                </c:pt>
                <c:pt idx="5">
                  <c:v>0</c:v>
                </c:pt>
                <c:pt idx="6">
                  <c:v>0.10213776722090261</c:v>
                </c:pt>
                <c:pt idx="7">
                  <c:v>2.8503562945368172E-2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4.7505938242280284E-2</c:v>
                </c:pt>
                <c:pt idx="14">
                  <c:v>0.23277909738717339</c:v>
                </c:pt>
                <c:pt idx="15">
                  <c:v>7.6009501187648459E-2</c:v>
                </c:pt>
                <c:pt idx="16">
                  <c:v>8.076009501187649E-2</c:v>
                </c:pt>
                <c:pt idx="17">
                  <c:v>7.6009501187648459E-2</c:v>
                </c:pt>
                <c:pt idx="18">
                  <c:v>0.24465558194774348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5-4CA4-B55F-51D73F6BD5F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85-4CA4-B55F-51D73F6BD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30</c:v>
                </c:pt>
                <c:pt idx="4">
                  <c:v>21</c:v>
                </c:pt>
                <c:pt idx="5">
                  <c:v>12</c:v>
                </c:pt>
                <c:pt idx="6">
                  <c:v>18</c:v>
                </c:pt>
                <c:pt idx="7">
                  <c:v>39</c:v>
                </c:pt>
                <c:pt idx="8">
                  <c:v>25</c:v>
                </c:pt>
                <c:pt idx="9">
                  <c:v>25</c:v>
                </c:pt>
                <c:pt idx="10">
                  <c:v>13</c:v>
                </c:pt>
                <c:pt idx="11">
                  <c:v>8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87-4203-9C50-220AA551E742}"/>
            </c:ext>
          </c:extLst>
        </c:ser>
        <c:ser>
          <c:idx val="1"/>
          <c:order val="1"/>
          <c:tx>
            <c:strRef>
              <c:f>'Table 9.57'!$S$62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9.57'!$Z$63:$Z$79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21</c:v>
                </c:pt>
                <c:pt idx="3">
                  <c:v>11</c:v>
                </c:pt>
                <c:pt idx="4">
                  <c:v>19</c:v>
                </c:pt>
                <c:pt idx="5">
                  <c:v>30</c:v>
                </c:pt>
                <c:pt idx="6">
                  <c:v>27</c:v>
                </c:pt>
                <c:pt idx="7">
                  <c:v>27</c:v>
                </c:pt>
                <c:pt idx="8">
                  <c:v>34</c:v>
                </c:pt>
                <c:pt idx="9">
                  <c:v>23</c:v>
                </c:pt>
                <c:pt idx="10">
                  <c:v>6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87-4203-9C50-220AA551E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9.57'!$Z$83:$Z$90</c:f>
              <c:numCache>
                <c:formatCode>#,##0</c:formatCode>
                <c:ptCount val="8"/>
                <c:pt idx="0">
                  <c:v>12</c:v>
                </c:pt>
                <c:pt idx="1">
                  <c:v>19</c:v>
                </c:pt>
                <c:pt idx="2">
                  <c:v>11</c:v>
                </c:pt>
                <c:pt idx="3">
                  <c:v>32</c:v>
                </c:pt>
                <c:pt idx="4">
                  <c:v>12</c:v>
                </c:pt>
                <c:pt idx="5">
                  <c:v>6</c:v>
                </c:pt>
                <c:pt idx="6">
                  <c:v>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6F-4BEE-BA10-855F493CD922}"/>
            </c:ext>
          </c:extLst>
        </c:ser>
        <c:ser>
          <c:idx val="1"/>
          <c:order val="1"/>
          <c:tx>
            <c:strRef>
              <c:f>'Table 9.57'!$S$92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9.57'!$Z$93:$Z$100</c:f>
              <c:numCache>
                <c:formatCode>#,##0</c:formatCode>
                <c:ptCount val="8"/>
                <c:pt idx="0">
                  <c:v>11</c:v>
                </c:pt>
                <c:pt idx="1">
                  <c:v>14</c:v>
                </c:pt>
                <c:pt idx="2">
                  <c:v>0</c:v>
                </c:pt>
                <c:pt idx="3">
                  <c:v>38</c:v>
                </c:pt>
                <c:pt idx="4">
                  <c:v>29</c:v>
                </c:pt>
                <c:pt idx="5">
                  <c:v>7</c:v>
                </c:pt>
                <c:pt idx="6">
                  <c:v>0</c:v>
                </c:pt>
                <c:pt idx="7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6F-4BEE-BA10-855F493CD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9.6'!$AB$15:$AB$33</c:f>
              <c:numCache>
                <c:formatCode>0.0%</c:formatCode>
                <c:ptCount val="19"/>
                <c:pt idx="0">
                  <c:v>0.1913978494623656</c:v>
                </c:pt>
                <c:pt idx="1">
                  <c:v>1.0752688172043012E-2</c:v>
                </c:pt>
                <c:pt idx="2">
                  <c:v>2.7956989247311829E-2</c:v>
                </c:pt>
                <c:pt idx="3">
                  <c:v>1.2903225806451613E-2</c:v>
                </c:pt>
                <c:pt idx="4">
                  <c:v>5.2329749103942655E-2</c:v>
                </c:pt>
                <c:pt idx="5">
                  <c:v>3.5125448028673838E-2</c:v>
                </c:pt>
                <c:pt idx="6">
                  <c:v>6.0215053763440864E-2</c:v>
                </c:pt>
                <c:pt idx="7">
                  <c:v>4.5161290322580643E-2</c:v>
                </c:pt>
                <c:pt idx="8">
                  <c:v>2.9390681003584228E-2</c:v>
                </c:pt>
                <c:pt idx="9">
                  <c:v>0</c:v>
                </c:pt>
                <c:pt idx="10">
                  <c:v>2.078853046594982E-2</c:v>
                </c:pt>
                <c:pt idx="11">
                  <c:v>1.2903225806451613E-2</c:v>
                </c:pt>
                <c:pt idx="12">
                  <c:v>3.6559139784946237E-2</c:v>
                </c:pt>
                <c:pt idx="13">
                  <c:v>3.2258064516129031E-2</c:v>
                </c:pt>
                <c:pt idx="14">
                  <c:v>0.12616487455197134</c:v>
                </c:pt>
                <c:pt idx="15">
                  <c:v>7.1684587813620068E-2</c:v>
                </c:pt>
                <c:pt idx="16">
                  <c:v>8.8172043010752682E-2</c:v>
                </c:pt>
                <c:pt idx="17">
                  <c:v>4.3010752688172043E-3</c:v>
                </c:pt>
                <c:pt idx="18">
                  <c:v>2.2939068100358423E-2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9D-40C6-831F-B5B5AF0E97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9D-40C6-831F-B5B5AF0E97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9.57'!$S$1</c:f>
              <c:strCache>
                <c:ptCount val="1"/>
                <c:pt idx="0">
                  <c:v>Pormpuraaw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9.57'!$V$8:$Z$8</c:f>
              <c:numCache>
                <c:formatCode>#,##0</c:formatCode>
                <c:ptCount val="5"/>
                <c:pt idx="0">
                  <c:v>22597.360000000001</c:v>
                </c:pt>
                <c:pt idx="1">
                  <c:v>23008.09</c:v>
                </c:pt>
                <c:pt idx="2">
                  <c:v>22368</c:v>
                </c:pt>
                <c:pt idx="3">
                  <c:v>27963.94</c:v>
                </c:pt>
                <c:pt idx="4">
                  <c:v>18320.04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E6-4294-9FC7-02A14725467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E6-4294-9FC7-02A147254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9.58'!$U$4:$Y$4</c:f>
              <c:numCache>
                <c:formatCode>#,##0</c:formatCode>
                <c:ptCount val="5"/>
                <c:pt idx="1">
                  <c:v>588</c:v>
                </c:pt>
                <c:pt idx="2">
                  <c:v>493</c:v>
                </c:pt>
                <c:pt idx="3">
                  <c:v>585</c:v>
                </c:pt>
                <c:pt idx="4">
                  <c:v>794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1-4CBF-9074-6A6F012F243E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9.58'!$U$7:$Y$7</c:f>
              <c:numCache>
                <c:formatCode>#,##0</c:formatCode>
                <c:ptCount val="5"/>
                <c:pt idx="1">
                  <c:v>372</c:v>
                </c:pt>
                <c:pt idx="2">
                  <c:v>344</c:v>
                </c:pt>
                <c:pt idx="3">
                  <c:v>384</c:v>
                </c:pt>
                <c:pt idx="4">
                  <c:v>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1-4CBF-9074-6A6F012F243E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9.58'!$U$11:$Y$11</c:f>
              <c:numCache>
                <c:formatCode>#,##0</c:formatCode>
                <c:ptCount val="5"/>
                <c:pt idx="1">
                  <c:v>489</c:v>
                </c:pt>
                <c:pt idx="2">
                  <c:v>405</c:v>
                </c:pt>
                <c:pt idx="3">
                  <c:v>471</c:v>
                </c:pt>
                <c:pt idx="4">
                  <c:v>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51-4CBF-9074-6A6F012F243E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9.58'!$U$12:$Y$12</c:f>
              <c:numCache>
                <c:formatCode>#,##0</c:formatCode>
                <c:ptCount val="5"/>
                <c:pt idx="1">
                  <c:v>95</c:v>
                </c:pt>
                <c:pt idx="2">
                  <c:v>91</c:v>
                </c:pt>
                <c:pt idx="3">
                  <c:v>114</c:v>
                </c:pt>
                <c:pt idx="4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51-4CBF-9074-6A6F012F2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0.15202702702702703</c:v>
                </c:pt>
                <c:pt idx="1">
                  <c:v>1.1824324324324325E-2</c:v>
                </c:pt>
                <c:pt idx="2">
                  <c:v>2.5337837837837839E-2</c:v>
                </c:pt>
                <c:pt idx="3">
                  <c:v>1.1824324324324325E-2</c:v>
                </c:pt>
                <c:pt idx="4">
                  <c:v>5.5743243243243243E-2</c:v>
                </c:pt>
                <c:pt idx="5">
                  <c:v>2.8716216216216218E-2</c:v>
                </c:pt>
                <c:pt idx="6">
                  <c:v>5.5743243243243243E-2</c:v>
                </c:pt>
                <c:pt idx="7">
                  <c:v>6.4189189189189186E-2</c:v>
                </c:pt>
                <c:pt idx="8">
                  <c:v>6.9256756756756757E-2</c:v>
                </c:pt>
                <c:pt idx="9">
                  <c:v>0</c:v>
                </c:pt>
                <c:pt idx="10">
                  <c:v>2.1959459459459461E-2</c:v>
                </c:pt>
                <c:pt idx="11">
                  <c:v>6.7567567567567571E-3</c:v>
                </c:pt>
                <c:pt idx="12">
                  <c:v>1.5202702702702704E-2</c:v>
                </c:pt>
                <c:pt idx="13">
                  <c:v>2.8716216216216218E-2</c:v>
                </c:pt>
                <c:pt idx="14">
                  <c:v>0.16891891891891891</c:v>
                </c:pt>
                <c:pt idx="15">
                  <c:v>7.77027027027027E-2</c:v>
                </c:pt>
                <c:pt idx="16">
                  <c:v>7.77027027027027E-2</c:v>
                </c:pt>
                <c:pt idx="17">
                  <c:v>8.4459459459459464E-3</c:v>
                </c:pt>
                <c:pt idx="18">
                  <c:v>3.3783783783783786E-2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29-489D-9804-307B5EA4A64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29-489D-9804-307B5EA4A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19</c:v>
                </c:pt>
                <c:pt idx="3">
                  <c:v>36</c:v>
                </c:pt>
                <c:pt idx="4">
                  <c:v>33</c:v>
                </c:pt>
                <c:pt idx="5">
                  <c:v>52</c:v>
                </c:pt>
                <c:pt idx="6">
                  <c:v>30</c:v>
                </c:pt>
                <c:pt idx="7">
                  <c:v>27</c:v>
                </c:pt>
                <c:pt idx="8">
                  <c:v>44</c:v>
                </c:pt>
                <c:pt idx="9">
                  <c:v>53</c:v>
                </c:pt>
                <c:pt idx="10">
                  <c:v>50</c:v>
                </c:pt>
                <c:pt idx="11">
                  <c:v>37</c:v>
                </c:pt>
                <c:pt idx="12">
                  <c:v>14</c:v>
                </c:pt>
                <c:pt idx="13">
                  <c:v>10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25-4E75-B56C-E4230327E5C7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9.58'!$Y$63:$Y$79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18</c:v>
                </c:pt>
                <c:pt idx="3">
                  <c:v>40</c:v>
                </c:pt>
                <c:pt idx="4">
                  <c:v>59</c:v>
                </c:pt>
                <c:pt idx="5">
                  <c:v>41</c:v>
                </c:pt>
                <c:pt idx="6">
                  <c:v>30</c:v>
                </c:pt>
                <c:pt idx="7">
                  <c:v>33</c:v>
                </c:pt>
                <c:pt idx="8">
                  <c:v>56</c:v>
                </c:pt>
                <c:pt idx="9">
                  <c:v>47</c:v>
                </c:pt>
                <c:pt idx="10">
                  <c:v>25</c:v>
                </c:pt>
                <c:pt idx="11">
                  <c:v>30</c:v>
                </c:pt>
                <c:pt idx="12">
                  <c:v>16</c:v>
                </c:pt>
                <c:pt idx="13">
                  <c:v>0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25-4E75-B56C-E4230327E5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9.58'!$Y$83:$Y$90</c:f>
              <c:numCache>
                <c:formatCode>#,##0</c:formatCode>
                <c:ptCount val="8"/>
                <c:pt idx="0">
                  <c:v>22</c:v>
                </c:pt>
                <c:pt idx="1">
                  <c:v>13</c:v>
                </c:pt>
                <c:pt idx="2">
                  <c:v>36</c:v>
                </c:pt>
                <c:pt idx="3">
                  <c:v>14</c:v>
                </c:pt>
                <c:pt idx="4">
                  <c:v>5</c:v>
                </c:pt>
                <c:pt idx="5">
                  <c:v>6</c:v>
                </c:pt>
                <c:pt idx="6">
                  <c:v>42</c:v>
                </c:pt>
                <c:pt idx="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C-4D34-ABF3-71C7333CC8DA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9.58'!$Y$93:$Y$100</c:f>
              <c:numCache>
                <c:formatCode>#,##0</c:formatCode>
                <c:ptCount val="8"/>
                <c:pt idx="0">
                  <c:v>19</c:v>
                </c:pt>
                <c:pt idx="1">
                  <c:v>43</c:v>
                </c:pt>
                <c:pt idx="2">
                  <c:v>10</c:v>
                </c:pt>
                <c:pt idx="3">
                  <c:v>33</c:v>
                </c:pt>
                <c:pt idx="4">
                  <c:v>44</c:v>
                </c:pt>
                <c:pt idx="5">
                  <c:v>11</c:v>
                </c:pt>
                <c:pt idx="6">
                  <c:v>0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C-4D34-ABF3-71C7333CC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9.58'!$U$8:$Y$8</c:f>
              <c:numCache>
                <c:formatCode>#,##0</c:formatCode>
                <c:ptCount val="5"/>
                <c:pt idx="1">
                  <c:v>38712</c:v>
                </c:pt>
                <c:pt idx="2">
                  <c:v>48076.75</c:v>
                </c:pt>
                <c:pt idx="3">
                  <c:v>42290.26</c:v>
                </c:pt>
                <c:pt idx="4">
                  <c:v>43285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1-4152-A5AA-56D226F401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31-4152-A5AA-56D226F4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9.58'!$V$4:$Z$4</c:f>
              <c:numCache>
                <c:formatCode>#,##0</c:formatCode>
                <c:ptCount val="5"/>
                <c:pt idx="0">
                  <c:v>588</c:v>
                </c:pt>
                <c:pt idx="1">
                  <c:v>493</c:v>
                </c:pt>
                <c:pt idx="2">
                  <c:v>585</c:v>
                </c:pt>
                <c:pt idx="3">
                  <c:v>794</c:v>
                </c:pt>
                <c:pt idx="4">
                  <c:v>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99-43D6-ABD9-8F7A053E451E}"/>
            </c:ext>
          </c:extLst>
        </c:ser>
        <c:ser>
          <c:idx val="1"/>
          <c:order val="1"/>
          <c:tx>
            <c:strRef>
              <c:f>'Table 9.58'!$S$7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9.58'!$V$7:$Z$7</c:f>
              <c:numCache>
                <c:formatCode>#,##0</c:formatCode>
                <c:ptCount val="5"/>
                <c:pt idx="0">
                  <c:v>372</c:v>
                </c:pt>
                <c:pt idx="1">
                  <c:v>344</c:v>
                </c:pt>
                <c:pt idx="2">
                  <c:v>384</c:v>
                </c:pt>
                <c:pt idx="3">
                  <c:v>546</c:v>
                </c:pt>
                <c:pt idx="4">
                  <c:v>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99-43D6-ABD9-8F7A053E451E}"/>
            </c:ext>
          </c:extLst>
        </c:ser>
        <c:ser>
          <c:idx val="2"/>
          <c:order val="2"/>
          <c:tx>
            <c:strRef>
              <c:f>'Table 9.58'!$S$11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9.58'!$V$11:$Z$11</c:f>
              <c:numCache>
                <c:formatCode>#,##0</c:formatCode>
                <c:ptCount val="5"/>
                <c:pt idx="0">
                  <c:v>489</c:v>
                </c:pt>
                <c:pt idx="1">
                  <c:v>405</c:v>
                </c:pt>
                <c:pt idx="2">
                  <c:v>471</c:v>
                </c:pt>
                <c:pt idx="3">
                  <c:v>587</c:v>
                </c:pt>
                <c:pt idx="4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99-43D6-ABD9-8F7A053E451E}"/>
            </c:ext>
          </c:extLst>
        </c:ser>
        <c:ser>
          <c:idx val="3"/>
          <c:order val="3"/>
          <c:tx>
            <c:strRef>
              <c:f>'Table 9.58'!$S$12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9.58'!$V$12:$Z$12</c:f>
              <c:numCache>
                <c:formatCode>#,##0</c:formatCode>
                <c:ptCount val="5"/>
                <c:pt idx="0">
                  <c:v>95</c:v>
                </c:pt>
                <c:pt idx="1">
                  <c:v>91</c:v>
                </c:pt>
                <c:pt idx="2">
                  <c:v>114</c:v>
                </c:pt>
                <c:pt idx="3">
                  <c:v>210</c:v>
                </c:pt>
                <c:pt idx="4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99-43D6-ABD9-8F7A053E45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9.58'!$AB$15:$AB$33</c:f>
              <c:numCache>
                <c:formatCode>0.0%</c:formatCode>
                <c:ptCount val="19"/>
                <c:pt idx="0">
                  <c:v>0.15202702702702703</c:v>
                </c:pt>
                <c:pt idx="1">
                  <c:v>1.1824324324324325E-2</c:v>
                </c:pt>
                <c:pt idx="2">
                  <c:v>2.5337837837837839E-2</c:v>
                </c:pt>
                <c:pt idx="3">
                  <c:v>1.1824324324324325E-2</c:v>
                </c:pt>
                <c:pt idx="4">
                  <c:v>5.5743243243243243E-2</c:v>
                </c:pt>
                <c:pt idx="5">
                  <c:v>2.8716216216216218E-2</c:v>
                </c:pt>
                <c:pt idx="6">
                  <c:v>5.5743243243243243E-2</c:v>
                </c:pt>
                <c:pt idx="7">
                  <c:v>6.4189189189189186E-2</c:v>
                </c:pt>
                <c:pt idx="8">
                  <c:v>6.9256756756756757E-2</c:v>
                </c:pt>
                <c:pt idx="9">
                  <c:v>0</c:v>
                </c:pt>
                <c:pt idx="10">
                  <c:v>2.1959459459459461E-2</c:v>
                </c:pt>
                <c:pt idx="11">
                  <c:v>6.7567567567567571E-3</c:v>
                </c:pt>
                <c:pt idx="12">
                  <c:v>1.5202702702702704E-2</c:v>
                </c:pt>
                <c:pt idx="13">
                  <c:v>2.8716216216216218E-2</c:v>
                </c:pt>
                <c:pt idx="14">
                  <c:v>0.16891891891891891</c:v>
                </c:pt>
                <c:pt idx="15">
                  <c:v>7.77027027027027E-2</c:v>
                </c:pt>
                <c:pt idx="16">
                  <c:v>7.77027027027027E-2</c:v>
                </c:pt>
                <c:pt idx="17">
                  <c:v>8.4459459459459464E-3</c:v>
                </c:pt>
                <c:pt idx="18">
                  <c:v>3.3783783783783786E-2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0-4915-AA5F-CA502DC573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0-4915-AA5F-CA502DC57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9.58'!$Z$44:$Z$60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17</c:v>
                </c:pt>
                <c:pt idx="3">
                  <c:v>31</c:v>
                </c:pt>
                <c:pt idx="4">
                  <c:v>25</c:v>
                </c:pt>
                <c:pt idx="5">
                  <c:v>46</c:v>
                </c:pt>
                <c:pt idx="6">
                  <c:v>23</c:v>
                </c:pt>
                <c:pt idx="7">
                  <c:v>27</c:v>
                </c:pt>
                <c:pt idx="8">
                  <c:v>22</c:v>
                </c:pt>
                <c:pt idx="9">
                  <c:v>28</c:v>
                </c:pt>
                <c:pt idx="10">
                  <c:v>35</c:v>
                </c:pt>
                <c:pt idx="11">
                  <c:v>22</c:v>
                </c:pt>
                <c:pt idx="12">
                  <c:v>16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DA-4831-9893-CD96498B63E9}"/>
            </c:ext>
          </c:extLst>
        </c:ser>
        <c:ser>
          <c:idx val="1"/>
          <c:order val="1"/>
          <c:tx>
            <c:strRef>
              <c:f>'Table 9.58'!$S$62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9.58'!$Z$63:$Z$79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28</c:v>
                </c:pt>
                <c:pt idx="4">
                  <c:v>38</c:v>
                </c:pt>
                <c:pt idx="5">
                  <c:v>36</c:v>
                </c:pt>
                <c:pt idx="6">
                  <c:v>27</c:v>
                </c:pt>
                <c:pt idx="7">
                  <c:v>17</c:v>
                </c:pt>
                <c:pt idx="8">
                  <c:v>41</c:v>
                </c:pt>
                <c:pt idx="9">
                  <c:v>25</c:v>
                </c:pt>
                <c:pt idx="10">
                  <c:v>27</c:v>
                </c:pt>
                <c:pt idx="11">
                  <c:v>13</c:v>
                </c:pt>
                <c:pt idx="12">
                  <c:v>5</c:v>
                </c:pt>
                <c:pt idx="13">
                  <c:v>6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DA-4831-9893-CD96498B6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9.58'!$Z$83:$Z$90</c:f>
              <c:numCache>
                <c:formatCode>#,##0</c:formatCode>
                <c:ptCount val="8"/>
                <c:pt idx="0">
                  <c:v>16</c:v>
                </c:pt>
                <c:pt idx="1">
                  <c:v>8</c:v>
                </c:pt>
                <c:pt idx="2">
                  <c:v>30</c:v>
                </c:pt>
                <c:pt idx="3">
                  <c:v>11</c:v>
                </c:pt>
                <c:pt idx="4">
                  <c:v>6</c:v>
                </c:pt>
                <c:pt idx="5">
                  <c:v>5</c:v>
                </c:pt>
                <c:pt idx="6">
                  <c:v>41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B4-45D7-97EB-30630970CFE3}"/>
            </c:ext>
          </c:extLst>
        </c:ser>
        <c:ser>
          <c:idx val="1"/>
          <c:order val="1"/>
          <c:tx>
            <c:strRef>
              <c:f>'Table 9.58'!$S$92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9.58'!$Z$93:$Z$100</c:f>
              <c:numCache>
                <c:formatCode>#,##0</c:formatCode>
                <c:ptCount val="8"/>
                <c:pt idx="0">
                  <c:v>12</c:v>
                </c:pt>
                <c:pt idx="1">
                  <c:v>25</c:v>
                </c:pt>
                <c:pt idx="2">
                  <c:v>4</c:v>
                </c:pt>
                <c:pt idx="3">
                  <c:v>31</c:v>
                </c:pt>
                <c:pt idx="4">
                  <c:v>33</c:v>
                </c:pt>
                <c:pt idx="5">
                  <c:v>11</c:v>
                </c:pt>
                <c:pt idx="6">
                  <c:v>0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B4-45D7-97EB-30630970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9.6'!$Z$44:$Z$60</c:f>
              <c:numCache>
                <c:formatCode>#,##0</c:formatCode>
                <c:ptCount val="17"/>
                <c:pt idx="0">
                  <c:v>8</c:v>
                </c:pt>
                <c:pt idx="1">
                  <c:v>23</c:v>
                </c:pt>
                <c:pt idx="2">
                  <c:v>31</c:v>
                </c:pt>
                <c:pt idx="3">
                  <c:v>44</c:v>
                </c:pt>
                <c:pt idx="4">
                  <c:v>66</c:v>
                </c:pt>
                <c:pt idx="5">
                  <c:v>63</c:v>
                </c:pt>
                <c:pt idx="6">
                  <c:v>70</c:v>
                </c:pt>
                <c:pt idx="7">
                  <c:v>65</c:v>
                </c:pt>
                <c:pt idx="8">
                  <c:v>61</c:v>
                </c:pt>
                <c:pt idx="9">
                  <c:v>54</c:v>
                </c:pt>
                <c:pt idx="10">
                  <c:v>67</c:v>
                </c:pt>
                <c:pt idx="11">
                  <c:v>74</c:v>
                </c:pt>
                <c:pt idx="12">
                  <c:v>43</c:v>
                </c:pt>
                <c:pt idx="13">
                  <c:v>22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51-4D88-B5D3-F493810B3DE9}"/>
            </c:ext>
          </c:extLst>
        </c:ser>
        <c:ser>
          <c:idx val="1"/>
          <c:order val="1"/>
          <c:tx>
            <c:strRef>
              <c:f>'Table 9.6'!$S$62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9.6'!$Z$63:$Z$79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31</c:v>
                </c:pt>
                <c:pt idx="3">
                  <c:v>53</c:v>
                </c:pt>
                <c:pt idx="4">
                  <c:v>70</c:v>
                </c:pt>
                <c:pt idx="5">
                  <c:v>79</c:v>
                </c:pt>
                <c:pt idx="6">
                  <c:v>73</c:v>
                </c:pt>
                <c:pt idx="7">
                  <c:v>60</c:v>
                </c:pt>
                <c:pt idx="8">
                  <c:v>63</c:v>
                </c:pt>
                <c:pt idx="9">
                  <c:v>50</c:v>
                </c:pt>
                <c:pt idx="10">
                  <c:v>80</c:v>
                </c:pt>
                <c:pt idx="11">
                  <c:v>54</c:v>
                </c:pt>
                <c:pt idx="12">
                  <c:v>26</c:v>
                </c:pt>
                <c:pt idx="13">
                  <c:v>19</c:v>
                </c:pt>
                <c:pt idx="14">
                  <c:v>4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51-4D88-B5D3-F493810B3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9.58'!$S$1</c:f>
              <c:strCache>
                <c:ptCount val="1"/>
                <c:pt idx="0">
                  <c:v>Quilpie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9.58'!$V$8:$Z$8</c:f>
              <c:numCache>
                <c:formatCode>#,##0</c:formatCode>
                <c:ptCount val="5"/>
                <c:pt idx="0">
                  <c:v>38712</c:v>
                </c:pt>
                <c:pt idx="1">
                  <c:v>48076.75</c:v>
                </c:pt>
                <c:pt idx="2">
                  <c:v>42290.26</c:v>
                </c:pt>
                <c:pt idx="3">
                  <c:v>43285</c:v>
                </c:pt>
                <c:pt idx="4">
                  <c:v>45360.56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85-42B7-8F45-4712BC1BF63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85-42B7-8F45-4712BC1BF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9.59'!$U$4:$Y$4</c:f>
              <c:numCache>
                <c:formatCode>#,##0</c:formatCode>
                <c:ptCount val="5"/>
                <c:pt idx="1">
                  <c:v>114574</c:v>
                </c:pt>
                <c:pt idx="2">
                  <c:v>114207</c:v>
                </c:pt>
                <c:pt idx="3">
                  <c:v>116562</c:v>
                </c:pt>
                <c:pt idx="4">
                  <c:v>119800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2-4425-8C0E-642D9DA42504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9.59'!$U$7:$Y$7</c:f>
              <c:numCache>
                <c:formatCode>#,##0</c:formatCode>
                <c:ptCount val="5"/>
                <c:pt idx="1">
                  <c:v>82598</c:v>
                </c:pt>
                <c:pt idx="2">
                  <c:v>83286</c:v>
                </c:pt>
                <c:pt idx="3">
                  <c:v>84776</c:v>
                </c:pt>
                <c:pt idx="4">
                  <c:v>86851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2-4425-8C0E-642D9DA42504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9.59'!$U$11:$Y$11</c:f>
              <c:numCache>
                <c:formatCode>#,##0</c:formatCode>
                <c:ptCount val="5"/>
                <c:pt idx="1">
                  <c:v>104894</c:v>
                </c:pt>
                <c:pt idx="2">
                  <c:v>104274</c:v>
                </c:pt>
                <c:pt idx="3">
                  <c:v>106458</c:v>
                </c:pt>
                <c:pt idx="4">
                  <c:v>109464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42-4425-8C0E-642D9DA42504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9.59'!$U$12:$Y$12</c:f>
              <c:numCache>
                <c:formatCode>#,##0</c:formatCode>
                <c:ptCount val="5"/>
                <c:pt idx="1">
                  <c:v>9683</c:v>
                </c:pt>
                <c:pt idx="2">
                  <c:v>9932</c:v>
                </c:pt>
                <c:pt idx="3">
                  <c:v>10104</c:v>
                </c:pt>
                <c:pt idx="4">
                  <c:v>10336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42-4425-8C0E-642D9DA425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6.0702557468404819E-3</c:v>
                </c:pt>
                <c:pt idx="1">
                  <c:v>7.9195276478588247E-3</c:v>
                </c:pt>
                <c:pt idx="2">
                  <c:v>6.4251832686502808E-2</c:v>
                </c:pt>
                <c:pt idx="3">
                  <c:v>8.2180648157362257E-3</c:v>
                </c:pt>
                <c:pt idx="4">
                  <c:v>0.10348459216505788</c:v>
                </c:pt>
                <c:pt idx="5">
                  <c:v>4.485520947357946E-2</c:v>
                </c:pt>
                <c:pt idx="6">
                  <c:v>9.4677745712674566E-2</c:v>
                </c:pt>
                <c:pt idx="7">
                  <c:v>6.0238166318373303E-2</c:v>
                </c:pt>
                <c:pt idx="8">
                  <c:v>4.427472053604007E-2</c:v>
                </c:pt>
                <c:pt idx="9">
                  <c:v>1.1054167910571533E-2</c:v>
                </c:pt>
                <c:pt idx="10">
                  <c:v>3.9390320761601483E-2</c:v>
                </c:pt>
                <c:pt idx="11">
                  <c:v>2.1693700865757788E-2</c:v>
                </c:pt>
                <c:pt idx="12">
                  <c:v>6.8522572726971182E-2</c:v>
                </c:pt>
                <c:pt idx="13">
                  <c:v>8.4411384217335059E-2</c:v>
                </c:pt>
                <c:pt idx="14">
                  <c:v>5.1207416990081932E-2</c:v>
                </c:pt>
                <c:pt idx="15">
                  <c:v>7.5969416525690781E-2</c:v>
                </c:pt>
                <c:pt idx="16">
                  <c:v>0.11785583971871165</c:v>
                </c:pt>
                <c:pt idx="17">
                  <c:v>1.555710352605566E-2</c:v>
                </c:pt>
                <c:pt idx="18">
                  <c:v>4.5568381596842143E-2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59-42CF-8ED3-565BFBC3510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59-42CF-8ED3-565BFBC35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9.59'!$Y$44:$Y$60</c:f>
              <c:numCache>
                <c:formatCode>#,##0</c:formatCode>
                <c:ptCount val="17"/>
                <c:pt idx="0">
                  <c:v>67</c:v>
                </c:pt>
                <c:pt idx="1">
                  <c:v>1538</c:v>
                </c:pt>
                <c:pt idx="2">
                  <c:v>4523</c:v>
                </c:pt>
                <c:pt idx="3">
                  <c:v>5701</c:v>
                </c:pt>
                <c:pt idx="4">
                  <c:v>6460</c:v>
                </c:pt>
                <c:pt idx="5">
                  <c:v>5983</c:v>
                </c:pt>
                <c:pt idx="6">
                  <c:v>6053</c:v>
                </c:pt>
                <c:pt idx="7">
                  <c:v>5796</c:v>
                </c:pt>
                <c:pt idx="8">
                  <c:v>6465</c:v>
                </c:pt>
                <c:pt idx="9">
                  <c:v>5680</c:v>
                </c:pt>
                <c:pt idx="10">
                  <c:v>5703</c:v>
                </c:pt>
                <c:pt idx="11">
                  <c:v>4070</c:v>
                </c:pt>
                <c:pt idx="12">
                  <c:v>2093</c:v>
                </c:pt>
                <c:pt idx="13">
                  <c:v>789</c:v>
                </c:pt>
                <c:pt idx="14">
                  <c:v>266</c:v>
                </c:pt>
                <c:pt idx="15">
                  <c:v>123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46-439A-B2C2-D96DEB1486AC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9.59'!$Y$63:$Y$79</c:f>
              <c:numCache>
                <c:formatCode>#,##0</c:formatCode>
                <c:ptCount val="17"/>
                <c:pt idx="0">
                  <c:v>113</c:v>
                </c:pt>
                <c:pt idx="1">
                  <c:v>1907</c:v>
                </c:pt>
                <c:pt idx="2">
                  <c:v>4543</c:v>
                </c:pt>
                <c:pt idx="3">
                  <c:v>5371</c:v>
                </c:pt>
                <c:pt idx="4">
                  <c:v>5477</c:v>
                </c:pt>
                <c:pt idx="5">
                  <c:v>5353</c:v>
                </c:pt>
                <c:pt idx="6">
                  <c:v>5434</c:v>
                </c:pt>
                <c:pt idx="7">
                  <c:v>5746</c:v>
                </c:pt>
                <c:pt idx="8">
                  <c:v>6642</c:v>
                </c:pt>
                <c:pt idx="9">
                  <c:v>5877</c:v>
                </c:pt>
                <c:pt idx="10">
                  <c:v>5630</c:v>
                </c:pt>
                <c:pt idx="11">
                  <c:v>3582</c:v>
                </c:pt>
                <c:pt idx="12">
                  <c:v>1636</c:v>
                </c:pt>
                <c:pt idx="13">
                  <c:v>550</c:v>
                </c:pt>
                <c:pt idx="14">
                  <c:v>241</c:v>
                </c:pt>
                <c:pt idx="15">
                  <c:v>121</c:v>
                </c:pt>
                <c:pt idx="16">
                  <c:v>146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46-439A-B2C2-D96DEB148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9.59'!$Y$83:$Y$90</c:f>
              <c:numCache>
                <c:formatCode>#,##0</c:formatCode>
                <c:ptCount val="8"/>
                <c:pt idx="0">
                  <c:v>6065</c:v>
                </c:pt>
                <c:pt idx="1">
                  <c:v>5488</c:v>
                </c:pt>
                <c:pt idx="2">
                  <c:v>9492</c:v>
                </c:pt>
                <c:pt idx="3">
                  <c:v>2084</c:v>
                </c:pt>
                <c:pt idx="4">
                  <c:v>2386</c:v>
                </c:pt>
                <c:pt idx="5">
                  <c:v>2359</c:v>
                </c:pt>
                <c:pt idx="6">
                  <c:v>4082</c:v>
                </c:pt>
                <c:pt idx="7">
                  <c:v>4697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9B-456B-B3AD-0DD68B87A383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9.59'!$Y$93:$Y$100</c:f>
              <c:numCache>
                <c:formatCode>#,##0</c:formatCode>
                <c:ptCount val="8"/>
                <c:pt idx="0">
                  <c:v>4122</c:v>
                </c:pt>
                <c:pt idx="1">
                  <c:v>7784</c:v>
                </c:pt>
                <c:pt idx="2">
                  <c:v>1355</c:v>
                </c:pt>
                <c:pt idx="3">
                  <c:v>6241</c:v>
                </c:pt>
                <c:pt idx="4">
                  <c:v>9748</c:v>
                </c:pt>
                <c:pt idx="5">
                  <c:v>4506</c:v>
                </c:pt>
                <c:pt idx="6">
                  <c:v>450</c:v>
                </c:pt>
                <c:pt idx="7">
                  <c:v>2191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9B-456B-B3AD-0DD68B87A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9.59'!$U$8:$Y$8</c:f>
              <c:numCache>
                <c:formatCode>#,##0</c:formatCode>
                <c:ptCount val="5"/>
                <c:pt idx="1">
                  <c:v>43670.82</c:v>
                </c:pt>
                <c:pt idx="2">
                  <c:v>45430</c:v>
                </c:pt>
                <c:pt idx="3">
                  <c:v>46250.71</c:v>
                </c:pt>
                <c:pt idx="4">
                  <c:v>47364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6E-4A83-9B62-31000B94ED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6E-4A83-9B62-31000B94E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9.59'!$V$4:$Z$4</c:f>
              <c:numCache>
                <c:formatCode>#,##0</c:formatCode>
                <c:ptCount val="5"/>
                <c:pt idx="0">
                  <c:v>114574</c:v>
                </c:pt>
                <c:pt idx="1">
                  <c:v>114207</c:v>
                </c:pt>
                <c:pt idx="2">
                  <c:v>116562</c:v>
                </c:pt>
                <c:pt idx="3">
                  <c:v>119800</c:v>
                </c:pt>
                <c:pt idx="4">
                  <c:v>120588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2D-4837-B45A-406B8AC71ED8}"/>
            </c:ext>
          </c:extLst>
        </c:ser>
        <c:ser>
          <c:idx val="1"/>
          <c:order val="1"/>
          <c:tx>
            <c:strRef>
              <c:f>'Table 9.59'!$S$7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9.59'!$V$7:$Z$7</c:f>
              <c:numCache>
                <c:formatCode>#,##0</c:formatCode>
                <c:ptCount val="5"/>
                <c:pt idx="0">
                  <c:v>82598</c:v>
                </c:pt>
                <c:pt idx="1">
                  <c:v>83286</c:v>
                </c:pt>
                <c:pt idx="2">
                  <c:v>84776</c:v>
                </c:pt>
                <c:pt idx="3">
                  <c:v>86851</c:v>
                </c:pt>
                <c:pt idx="4">
                  <c:v>87611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2D-4837-B45A-406B8AC71ED8}"/>
            </c:ext>
          </c:extLst>
        </c:ser>
        <c:ser>
          <c:idx val="2"/>
          <c:order val="2"/>
          <c:tx>
            <c:strRef>
              <c:f>'Table 9.59'!$S$11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9.59'!$V$11:$Z$11</c:f>
              <c:numCache>
                <c:formatCode>#,##0</c:formatCode>
                <c:ptCount val="5"/>
                <c:pt idx="0">
                  <c:v>104894</c:v>
                </c:pt>
                <c:pt idx="1">
                  <c:v>104274</c:v>
                </c:pt>
                <c:pt idx="2">
                  <c:v>106458</c:v>
                </c:pt>
                <c:pt idx="3">
                  <c:v>109464</c:v>
                </c:pt>
                <c:pt idx="4">
                  <c:v>110107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52D-4837-B45A-406B8AC71ED8}"/>
            </c:ext>
          </c:extLst>
        </c:ser>
        <c:ser>
          <c:idx val="3"/>
          <c:order val="3"/>
          <c:tx>
            <c:strRef>
              <c:f>'Table 9.59'!$S$12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9.59'!$V$12:$Z$12</c:f>
              <c:numCache>
                <c:formatCode>#,##0</c:formatCode>
                <c:ptCount val="5"/>
                <c:pt idx="0">
                  <c:v>9683</c:v>
                </c:pt>
                <c:pt idx="1">
                  <c:v>9932</c:v>
                </c:pt>
                <c:pt idx="2">
                  <c:v>10104</c:v>
                </c:pt>
                <c:pt idx="3">
                  <c:v>10336</c:v>
                </c:pt>
                <c:pt idx="4">
                  <c:v>10482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52D-4837-B45A-406B8AC71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9.59'!$AB$15:$AB$33</c:f>
              <c:numCache>
                <c:formatCode>0.0%</c:formatCode>
                <c:ptCount val="19"/>
                <c:pt idx="0">
                  <c:v>6.0702557468404819E-3</c:v>
                </c:pt>
                <c:pt idx="1">
                  <c:v>7.9195276478588247E-3</c:v>
                </c:pt>
                <c:pt idx="2">
                  <c:v>6.4251832686502808E-2</c:v>
                </c:pt>
                <c:pt idx="3">
                  <c:v>8.2180648157362257E-3</c:v>
                </c:pt>
                <c:pt idx="4">
                  <c:v>0.10348459216505788</c:v>
                </c:pt>
                <c:pt idx="5">
                  <c:v>4.485520947357946E-2</c:v>
                </c:pt>
                <c:pt idx="6">
                  <c:v>9.4677745712674566E-2</c:v>
                </c:pt>
                <c:pt idx="7">
                  <c:v>6.0238166318373303E-2</c:v>
                </c:pt>
                <c:pt idx="8">
                  <c:v>4.427472053604007E-2</c:v>
                </c:pt>
                <c:pt idx="9">
                  <c:v>1.1054167910571533E-2</c:v>
                </c:pt>
                <c:pt idx="10">
                  <c:v>3.9390320761601483E-2</c:v>
                </c:pt>
                <c:pt idx="11">
                  <c:v>2.1693700865757788E-2</c:v>
                </c:pt>
                <c:pt idx="12">
                  <c:v>6.8522572726971182E-2</c:v>
                </c:pt>
                <c:pt idx="13">
                  <c:v>8.4411384217335059E-2</c:v>
                </c:pt>
                <c:pt idx="14">
                  <c:v>5.1207416990081932E-2</c:v>
                </c:pt>
                <c:pt idx="15">
                  <c:v>7.5969416525690781E-2</c:v>
                </c:pt>
                <c:pt idx="16">
                  <c:v>0.11785583971871165</c:v>
                </c:pt>
                <c:pt idx="17">
                  <c:v>1.555710352605566E-2</c:v>
                </c:pt>
                <c:pt idx="18">
                  <c:v>4.5568381596842143E-2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8-4AAA-86AC-1130005D9C1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8-4AAA-86AC-1130005D9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9.59'!$Z$44:$Z$60</c:f>
              <c:numCache>
                <c:formatCode>#,##0</c:formatCode>
                <c:ptCount val="17"/>
                <c:pt idx="0">
                  <c:v>73</c:v>
                </c:pt>
                <c:pt idx="1">
                  <c:v>1618</c:v>
                </c:pt>
                <c:pt idx="2">
                  <c:v>4223</c:v>
                </c:pt>
                <c:pt idx="3">
                  <c:v>5473</c:v>
                </c:pt>
                <c:pt idx="4">
                  <c:v>6436</c:v>
                </c:pt>
                <c:pt idx="5">
                  <c:v>5896</c:v>
                </c:pt>
                <c:pt idx="6">
                  <c:v>6203</c:v>
                </c:pt>
                <c:pt idx="7">
                  <c:v>5958</c:v>
                </c:pt>
                <c:pt idx="8">
                  <c:v>6441</c:v>
                </c:pt>
                <c:pt idx="9">
                  <c:v>5712</c:v>
                </c:pt>
                <c:pt idx="10">
                  <c:v>5762</c:v>
                </c:pt>
                <c:pt idx="11">
                  <c:v>4250</c:v>
                </c:pt>
                <c:pt idx="12">
                  <c:v>2108</c:v>
                </c:pt>
                <c:pt idx="13">
                  <c:v>831</c:v>
                </c:pt>
                <c:pt idx="14">
                  <c:v>291</c:v>
                </c:pt>
                <c:pt idx="15">
                  <c:v>113</c:v>
                </c:pt>
                <c:pt idx="16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3D-4CDC-BA87-4A9A5276EBA6}"/>
            </c:ext>
          </c:extLst>
        </c:ser>
        <c:ser>
          <c:idx val="1"/>
          <c:order val="1"/>
          <c:tx>
            <c:strRef>
              <c:f>'Table 9.59'!$S$62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9.59'!$S$63:$S$79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9.59'!$Z$63:$Z$79</c:f>
              <c:numCache>
                <c:formatCode>#,##0</c:formatCode>
                <c:ptCount val="17"/>
                <c:pt idx="0">
                  <c:v>100</c:v>
                </c:pt>
                <c:pt idx="1">
                  <c:v>1950</c:v>
                </c:pt>
                <c:pt idx="2">
                  <c:v>4425</c:v>
                </c:pt>
                <c:pt idx="3">
                  <c:v>5318</c:v>
                </c:pt>
                <c:pt idx="4">
                  <c:v>5521</c:v>
                </c:pt>
                <c:pt idx="5">
                  <c:v>5437</c:v>
                </c:pt>
                <c:pt idx="6">
                  <c:v>5667</c:v>
                </c:pt>
                <c:pt idx="7">
                  <c:v>5821</c:v>
                </c:pt>
                <c:pt idx="8">
                  <c:v>6664</c:v>
                </c:pt>
                <c:pt idx="9">
                  <c:v>5966</c:v>
                </c:pt>
                <c:pt idx="10">
                  <c:v>5643</c:v>
                </c:pt>
                <c:pt idx="11">
                  <c:v>3855</c:v>
                </c:pt>
                <c:pt idx="12">
                  <c:v>1698</c:v>
                </c:pt>
                <c:pt idx="13">
                  <c:v>601</c:v>
                </c:pt>
                <c:pt idx="14">
                  <c:v>237</c:v>
                </c:pt>
                <c:pt idx="15">
                  <c:v>128</c:v>
                </c:pt>
                <c:pt idx="16">
                  <c:v>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3D-4CDC-BA87-4A9A5276E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9.59'!$S$82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9.59'!$Z$83:$Z$90</c:f>
              <c:numCache>
                <c:formatCode>#,##0</c:formatCode>
                <c:ptCount val="8"/>
                <c:pt idx="0">
                  <c:v>6119</c:v>
                </c:pt>
                <c:pt idx="1">
                  <c:v>5596</c:v>
                </c:pt>
                <c:pt idx="2">
                  <c:v>9669</c:v>
                </c:pt>
                <c:pt idx="3">
                  <c:v>2105</c:v>
                </c:pt>
                <c:pt idx="4">
                  <c:v>2429</c:v>
                </c:pt>
                <c:pt idx="5">
                  <c:v>2411</c:v>
                </c:pt>
                <c:pt idx="6">
                  <c:v>4139</c:v>
                </c:pt>
                <c:pt idx="7">
                  <c:v>4741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3-4307-847C-1F3AF8B9E5BA}"/>
            </c:ext>
          </c:extLst>
        </c:ser>
        <c:ser>
          <c:idx val="1"/>
          <c:order val="1"/>
          <c:tx>
            <c:strRef>
              <c:f>'Table 9.59'!$S$92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9.59'!$S$83:$S$90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9.59'!$Z$93:$Z$100</c:f>
              <c:numCache>
                <c:formatCode>#,##0</c:formatCode>
                <c:ptCount val="8"/>
                <c:pt idx="0">
                  <c:v>4290</c:v>
                </c:pt>
                <c:pt idx="1">
                  <c:v>8074</c:v>
                </c:pt>
                <c:pt idx="2">
                  <c:v>1404</c:v>
                </c:pt>
                <c:pt idx="3">
                  <c:v>6499</c:v>
                </c:pt>
                <c:pt idx="4">
                  <c:v>9826</c:v>
                </c:pt>
                <c:pt idx="5">
                  <c:v>4518</c:v>
                </c:pt>
                <c:pt idx="6">
                  <c:v>442</c:v>
                </c:pt>
                <c:pt idx="7">
                  <c:v>2210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3-4307-847C-1F3AF8B9E5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9.6'!$Z$83:$Z$90</c:f>
              <c:numCache>
                <c:formatCode>#,##0</c:formatCode>
                <c:ptCount val="8"/>
                <c:pt idx="0">
                  <c:v>31</c:v>
                </c:pt>
                <c:pt idx="1">
                  <c:v>22</c:v>
                </c:pt>
                <c:pt idx="2">
                  <c:v>57</c:v>
                </c:pt>
                <c:pt idx="3">
                  <c:v>7</c:v>
                </c:pt>
                <c:pt idx="4">
                  <c:v>5</c:v>
                </c:pt>
                <c:pt idx="5">
                  <c:v>21</c:v>
                </c:pt>
                <c:pt idx="6">
                  <c:v>51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75-40AF-A75E-5F6C84544643}"/>
            </c:ext>
          </c:extLst>
        </c:ser>
        <c:ser>
          <c:idx val="1"/>
          <c:order val="1"/>
          <c:tx>
            <c:strRef>
              <c:f>'Table 9.6'!$S$92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9.6'!$Z$93:$Z$100</c:f>
              <c:numCache>
                <c:formatCode>#,##0</c:formatCode>
                <c:ptCount val="8"/>
                <c:pt idx="0">
                  <c:v>22</c:v>
                </c:pt>
                <c:pt idx="1">
                  <c:v>76</c:v>
                </c:pt>
                <c:pt idx="2">
                  <c:v>19</c:v>
                </c:pt>
                <c:pt idx="3">
                  <c:v>63</c:v>
                </c:pt>
                <c:pt idx="4">
                  <c:v>70</c:v>
                </c:pt>
                <c:pt idx="5">
                  <c:v>45</c:v>
                </c:pt>
                <c:pt idx="6">
                  <c:v>6</c:v>
                </c:pt>
                <c:pt idx="7">
                  <c:v>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75-40AF-A75E-5F6C84544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9.59'!$S$1</c:f>
              <c:strCache>
                <c:ptCount val="1"/>
                <c:pt idx="0">
                  <c:v>Redland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9.59'!$V$8:$Z$8</c:f>
              <c:numCache>
                <c:formatCode>#,##0</c:formatCode>
                <c:ptCount val="5"/>
                <c:pt idx="0">
                  <c:v>43670.82</c:v>
                </c:pt>
                <c:pt idx="1">
                  <c:v>45430</c:v>
                </c:pt>
                <c:pt idx="2">
                  <c:v>46250.71</c:v>
                </c:pt>
                <c:pt idx="3">
                  <c:v>47364</c:v>
                </c:pt>
                <c:pt idx="4">
                  <c:v>48768.91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55-49F9-8555-C8C5C134ADE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9.59'!$V$2:$Z$2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55-49F9-8555-C8C5C134A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9.60'!$U$4:$Y$4</c:f>
              <c:numCache>
                <c:formatCode>#,##0</c:formatCode>
                <c:ptCount val="5"/>
                <c:pt idx="1">
                  <c:v>488</c:v>
                </c:pt>
                <c:pt idx="2">
                  <c:v>515</c:v>
                </c:pt>
                <c:pt idx="3">
                  <c:v>568</c:v>
                </c:pt>
                <c:pt idx="4">
                  <c:v>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0B-4CEE-B42F-D8FA736D432C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9.60'!$U$7:$Y$7</c:f>
              <c:numCache>
                <c:formatCode>#,##0</c:formatCode>
                <c:ptCount val="5"/>
                <c:pt idx="1">
                  <c:v>318</c:v>
                </c:pt>
                <c:pt idx="2">
                  <c:v>323</c:v>
                </c:pt>
                <c:pt idx="3">
                  <c:v>357</c:v>
                </c:pt>
                <c:pt idx="4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0B-4CEE-B42F-D8FA736D432C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9.60'!$U$11:$Y$11</c:f>
              <c:numCache>
                <c:formatCode>#,##0</c:formatCode>
                <c:ptCount val="5"/>
                <c:pt idx="1">
                  <c:v>384</c:v>
                </c:pt>
                <c:pt idx="2">
                  <c:v>409</c:v>
                </c:pt>
                <c:pt idx="3">
                  <c:v>456</c:v>
                </c:pt>
                <c:pt idx="4">
                  <c:v>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0B-4CEE-B42F-D8FA736D432C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9.60'!$U$12:$Y$12</c:f>
              <c:numCache>
                <c:formatCode>#,##0</c:formatCode>
                <c:ptCount val="5"/>
                <c:pt idx="1">
                  <c:v>103</c:v>
                </c:pt>
                <c:pt idx="2">
                  <c:v>108</c:v>
                </c:pt>
                <c:pt idx="3">
                  <c:v>112</c:v>
                </c:pt>
                <c:pt idx="4">
                  <c:v>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0B-4CEE-B42F-D8FA736D4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0.15066469719350073</c:v>
                </c:pt>
                <c:pt idx="1">
                  <c:v>1.4771048744460856E-2</c:v>
                </c:pt>
                <c:pt idx="2">
                  <c:v>1.1816838995568686E-2</c:v>
                </c:pt>
                <c:pt idx="3">
                  <c:v>0</c:v>
                </c:pt>
                <c:pt idx="4">
                  <c:v>5.7607090103397339E-2</c:v>
                </c:pt>
                <c:pt idx="5">
                  <c:v>5.0221565731166914E-2</c:v>
                </c:pt>
                <c:pt idx="6">
                  <c:v>7.6809453471196457E-2</c:v>
                </c:pt>
                <c:pt idx="7">
                  <c:v>3.8404726735598228E-2</c:v>
                </c:pt>
                <c:pt idx="8">
                  <c:v>2.6587887740029542E-2</c:v>
                </c:pt>
                <c:pt idx="9">
                  <c:v>7.385524372230428E-3</c:v>
                </c:pt>
                <c:pt idx="10">
                  <c:v>1.4771048744460856E-2</c:v>
                </c:pt>
                <c:pt idx="11">
                  <c:v>1.1816838995568686E-2</c:v>
                </c:pt>
                <c:pt idx="12">
                  <c:v>2.3633677991137372E-2</c:v>
                </c:pt>
                <c:pt idx="13">
                  <c:v>3.8404726735598228E-2</c:v>
                </c:pt>
                <c:pt idx="14">
                  <c:v>0.17872968980797638</c:v>
                </c:pt>
                <c:pt idx="15">
                  <c:v>5.7607090103397339E-2</c:v>
                </c:pt>
                <c:pt idx="16">
                  <c:v>7.9763663220088626E-2</c:v>
                </c:pt>
                <c:pt idx="17">
                  <c:v>7.385524372230428E-3</c:v>
                </c:pt>
                <c:pt idx="18">
                  <c:v>3.6927621861152143E-2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82-46BB-B47E-DCE9467C47A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82-46BB-B47E-DCE9467C4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5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9.60'!$Y$44:$Y$60</c:f>
              <c:numCache>
                <c:formatCode>#,##0</c:formatCode>
                <c:ptCount val="17"/>
                <c:pt idx="0">
                  <c:v>0</c:v>
                </c:pt>
                <c:pt idx="1">
                  <c:v>20</c:v>
                </c:pt>
                <c:pt idx="2">
                  <c:v>51</c:v>
                </c:pt>
                <c:pt idx="3">
                  <c:v>29</c:v>
                </c:pt>
                <c:pt idx="4">
                  <c:v>76</c:v>
                </c:pt>
                <c:pt idx="5">
                  <c:v>47</c:v>
                </c:pt>
                <c:pt idx="6">
                  <c:v>37</c:v>
                </c:pt>
                <c:pt idx="7">
                  <c:v>19</c:v>
                </c:pt>
                <c:pt idx="8">
                  <c:v>33</c:v>
                </c:pt>
                <c:pt idx="9">
                  <c:v>35</c:v>
                </c:pt>
                <c:pt idx="10">
                  <c:v>44</c:v>
                </c:pt>
                <c:pt idx="11">
                  <c:v>33</c:v>
                </c:pt>
                <c:pt idx="12">
                  <c:v>22</c:v>
                </c:pt>
                <c:pt idx="13">
                  <c:v>8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06-4C01-B01D-F3FCE50A674B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9.60'!$Y$63:$Y$79</c:f>
              <c:numCache>
                <c:formatCode>#,##0</c:formatCode>
                <c:ptCount val="17"/>
                <c:pt idx="0">
                  <c:v>0</c:v>
                </c:pt>
                <c:pt idx="1">
                  <c:v>9</c:v>
                </c:pt>
                <c:pt idx="2">
                  <c:v>24</c:v>
                </c:pt>
                <c:pt idx="3">
                  <c:v>44</c:v>
                </c:pt>
                <c:pt idx="4">
                  <c:v>58</c:v>
                </c:pt>
                <c:pt idx="5">
                  <c:v>41</c:v>
                </c:pt>
                <c:pt idx="6">
                  <c:v>21</c:v>
                </c:pt>
                <c:pt idx="7">
                  <c:v>30</c:v>
                </c:pt>
                <c:pt idx="8">
                  <c:v>44</c:v>
                </c:pt>
                <c:pt idx="9">
                  <c:v>39</c:v>
                </c:pt>
                <c:pt idx="10">
                  <c:v>39</c:v>
                </c:pt>
                <c:pt idx="11">
                  <c:v>31</c:v>
                </c:pt>
                <c:pt idx="12">
                  <c:v>9</c:v>
                </c:pt>
                <c:pt idx="13">
                  <c:v>4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06-4C01-B01D-F3FCE50A6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9.60'!$Y$83:$Y$90</c:f>
              <c:numCache>
                <c:formatCode>#,##0</c:formatCode>
                <c:ptCount val="8"/>
                <c:pt idx="0">
                  <c:v>39</c:v>
                </c:pt>
                <c:pt idx="1">
                  <c:v>7</c:v>
                </c:pt>
                <c:pt idx="2">
                  <c:v>24</c:v>
                </c:pt>
                <c:pt idx="3">
                  <c:v>6</c:v>
                </c:pt>
                <c:pt idx="4">
                  <c:v>4</c:v>
                </c:pt>
                <c:pt idx="5">
                  <c:v>3</c:v>
                </c:pt>
                <c:pt idx="6">
                  <c:v>33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09-4F96-94EE-D42D17081B6B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9.60'!$Y$93:$Y$100</c:f>
              <c:numCache>
                <c:formatCode>#,##0</c:formatCode>
                <c:ptCount val="8"/>
                <c:pt idx="0">
                  <c:v>22</c:v>
                </c:pt>
                <c:pt idx="1">
                  <c:v>29</c:v>
                </c:pt>
                <c:pt idx="2">
                  <c:v>6</c:v>
                </c:pt>
                <c:pt idx="3">
                  <c:v>26</c:v>
                </c:pt>
                <c:pt idx="4">
                  <c:v>40</c:v>
                </c:pt>
                <c:pt idx="5">
                  <c:v>18</c:v>
                </c:pt>
                <c:pt idx="6">
                  <c:v>0</c:v>
                </c:pt>
                <c:pt idx="7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09-4F96-94EE-D42D17081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9.60'!$U$8:$Y$8</c:f>
              <c:numCache>
                <c:formatCode>#,##0</c:formatCode>
                <c:ptCount val="5"/>
                <c:pt idx="1">
                  <c:v>39933</c:v>
                </c:pt>
                <c:pt idx="2">
                  <c:v>35841.18</c:v>
                </c:pt>
                <c:pt idx="3">
                  <c:v>40748</c:v>
                </c:pt>
                <c:pt idx="4">
                  <c:v>38359.83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D0-4A3B-B9AF-C9CDE2D946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D0-4A3B-B9AF-C9CDE2D94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9.60'!$V$4:$Z$4</c:f>
              <c:numCache>
                <c:formatCode>#,##0</c:formatCode>
                <c:ptCount val="5"/>
                <c:pt idx="0">
                  <c:v>488</c:v>
                </c:pt>
                <c:pt idx="1">
                  <c:v>515</c:v>
                </c:pt>
                <c:pt idx="2">
                  <c:v>568</c:v>
                </c:pt>
                <c:pt idx="3">
                  <c:v>856</c:v>
                </c:pt>
                <c:pt idx="4">
                  <c:v>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18-40B2-8AB1-15505A6E097F}"/>
            </c:ext>
          </c:extLst>
        </c:ser>
        <c:ser>
          <c:idx val="1"/>
          <c:order val="1"/>
          <c:tx>
            <c:strRef>
              <c:f>'Table 9.60'!$S$7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9.60'!$V$7:$Z$7</c:f>
              <c:numCache>
                <c:formatCode>#,##0</c:formatCode>
                <c:ptCount val="5"/>
                <c:pt idx="0">
                  <c:v>318</c:v>
                </c:pt>
                <c:pt idx="1">
                  <c:v>323</c:v>
                </c:pt>
                <c:pt idx="2">
                  <c:v>357</c:v>
                </c:pt>
                <c:pt idx="3">
                  <c:v>555</c:v>
                </c:pt>
                <c:pt idx="4">
                  <c:v>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18-40B2-8AB1-15505A6E097F}"/>
            </c:ext>
          </c:extLst>
        </c:ser>
        <c:ser>
          <c:idx val="2"/>
          <c:order val="2"/>
          <c:tx>
            <c:strRef>
              <c:f>'Table 9.60'!$S$11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9.60'!$V$11:$Z$11</c:f>
              <c:numCache>
                <c:formatCode>#,##0</c:formatCode>
                <c:ptCount val="5"/>
                <c:pt idx="0">
                  <c:v>384</c:v>
                </c:pt>
                <c:pt idx="1">
                  <c:v>409</c:v>
                </c:pt>
                <c:pt idx="2">
                  <c:v>456</c:v>
                </c:pt>
                <c:pt idx="3">
                  <c:v>645</c:v>
                </c:pt>
                <c:pt idx="4">
                  <c:v>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18-40B2-8AB1-15505A6E097F}"/>
            </c:ext>
          </c:extLst>
        </c:ser>
        <c:ser>
          <c:idx val="3"/>
          <c:order val="3"/>
          <c:tx>
            <c:strRef>
              <c:f>'Table 9.60'!$S$12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9.60'!$V$12:$Z$12</c:f>
              <c:numCache>
                <c:formatCode>#,##0</c:formatCode>
                <c:ptCount val="5"/>
                <c:pt idx="0">
                  <c:v>103</c:v>
                </c:pt>
                <c:pt idx="1">
                  <c:v>108</c:v>
                </c:pt>
                <c:pt idx="2">
                  <c:v>112</c:v>
                </c:pt>
                <c:pt idx="3">
                  <c:v>210</c:v>
                </c:pt>
                <c:pt idx="4">
                  <c:v>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18-40B2-8AB1-15505A6E0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9.60'!$AB$15:$AB$33</c:f>
              <c:numCache>
                <c:formatCode>0.0%</c:formatCode>
                <c:ptCount val="19"/>
                <c:pt idx="0">
                  <c:v>0.15066469719350073</c:v>
                </c:pt>
                <c:pt idx="1">
                  <c:v>1.4771048744460856E-2</c:v>
                </c:pt>
                <c:pt idx="2">
                  <c:v>1.1816838995568686E-2</c:v>
                </c:pt>
                <c:pt idx="3">
                  <c:v>0</c:v>
                </c:pt>
                <c:pt idx="4">
                  <c:v>5.7607090103397339E-2</c:v>
                </c:pt>
                <c:pt idx="5">
                  <c:v>5.0221565731166914E-2</c:v>
                </c:pt>
                <c:pt idx="6">
                  <c:v>7.6809453471196457E-2</c:v>
                </c:pt>
                <c:pt idx="7">
                  <c:v>3.8404726735598228E-2</c:v>
                </c:pt>
                <c:pt idx="8">
                  <c:v>2.6587887740029542E-2</c:v>
                </c:pt>
                <c:pt idx="9">
                  <c:v>7.385524372230428E-3</c:v>
                </c:pt>
                <c:pt idx="10">
                  <c:v>1.4771048744460856E-2</c:v>
                </c:pt>
                <c:pt idx="11">
                  <c:v>1.1816838995568686E-2</c:v>
                </c:pt>
                <c:pt idx="12">
                  <c:v>2.3633677991137372E-2</c:v>
                </c:pt>
                <c:pt idx="13">
                  <c:v>3.8404726735598228E-2</c:v>
                </c:pt>
                <c:pt idx="14">
                  <c:v>0.17872968980797638</c:v>
                </c:pt>
                <c:pt idx="15">
                  <c:v>5.7607090103397339E-2</c:v>
                </c:pt>
                <c:pt idx="16">
                  <c:v>7.9763663220088626E-2</c:v>
                </c:pt>
                <c:pt idx="17">
                  <c:v>7.385524372230428E-3</c:v>
                </c:pt>
                <c:pt idx="18">
                  <c:v>3.6927621861152143E-2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8-40F7-89B8-91B4D7E521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8-40F7-89B8-91B4D7E5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5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9.60'!$Z$44:$Z$60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38</c:v>
                </c:pt>
                <c:pt idx="3">
                  <c:v>28</c:v>
                </c:pt>
                <c:pt idx="4">
                  <c:v>59</c:v>
                </c:pt>
                <c:pt idx="5">
                  <c:v>42</c:v>
                </c:pt>
                <c:pt idx="6">
                  <c:v>25</c:v>
                </c:pt>
                <c:pt idx="7">
                  <c:v>18</c:v>
                </c:pt>
                <c:pt idx="8">
                  <c:v>28</c:v>
                </c:pt>
                <c:pt idx="9">
                  <c:v>21</c:v>
                </c:pt>
                <c:pt idx="10">
                  <c:v>27</c:v>
                </c:pt>
                <c:pt idx="11">
                  <c:v>18</c:v>
                </c:pt>
                <c:pt idx="12">
                  <c:v>23</c:v>
                </c:pt>
                <c:pt idx="13">
                  <c:v>4</c:v>
                </c:pt>
                <c:pt idx="14">
                  <c:v>6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E8-4D0C-8881-6C3D7C44DE32}"/>
            </c:ext>
          </c:extLst>
        </c:ser>
        <c:ser>
          <c:idx val="1"/>
          <c:order val="1"/>
          <c:tx>
            <c:strRef>
              <c:f>'Table 9.60'!$S$62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9.60'!$Z$63:$Z$79</c:f>
              <c:numCache>
                <c:formatCode>#,##0</c:formatCode>
                <c:ptCount val="17"/>
                <c:pt idx="0">
                  <c:v>0</c:v>
                </c:pt>
                <c:pt idx="1">
                  <c:v>10</c:v>
                </c:pt>
                <c:pt idx="2">
                  <c:v>16</c:v>
                </c:pt>
                <c:pt idx="3">
                  <c:v>31</c:v>
                </c:pt>
                <c:pt idx="4">
                  <c:v>53</c:v>
                </c:pt>
                <c:pt idx="5">
                  <c:v>33</c:v>
                </c:pt>
                <c:pt idx="6">
                  <c:v>19</c:v>
                </c:pt>
                <c:pt idx="7">
                  <c:v>28</c:v>
                </c:pt>
                <c:pt idx="8">
                  <c:v>31</c:v>
                </c:pt>
                <c:pt idx="9">
                  <c:v>31</c:v>
                </c:pt>
                <c:pt idx="10">
                  <c:v>44</c:v>
                </c:pt>
                <c:pt idx="11">
                  <c:v>23</c:v>
                </c:pt>
                <c:pt idx="12">
                  <c:v>11</c:v>
                </c:pt>
                <c:pt idx="13">
                  <c:v>6</c:v>
                </c:pt>
                <c:pt idx="14">
                  <c:v>0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E8-4D0C-8881-6C3D7C44D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9.60'!$Z$83:$Z$90</c:f>
              <c:numCache>
                <c:formatCode>#,##0</c:formatCode>
                <c:ptCount val="8"/>
                <c:pt idx="0">
                  <c:v>22</c:v>
                </c:pt>
                <c:pt idx="1">
                  <c:v>5</c:v>
                </c:pt>
                <c:pt idx="2">
                  <c:v>34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35</c:v>
                </c:pt>
                <c:pt idx="7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C8-452C-9B74-B6CFCC5CF2C5}"/>
            </c:ext>
          </c:extLst>
        </c:ser>
        <c:ser>
          <c:idx val="1"/>
          <c:order val="1"/>
          <c:tx>
            <c:strRef>
              <c:f>'Table 9.60'!$S$92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9.60'!$Z$93:$Z$100</c:f>
              <c:numCache>
                <c:formatCode>#,##0</c:formatCode>
                <c:ptCount val="8"/>
                <c:pt idx="0">
                  <c:v>17</c:v>
                </c:pt>
                <c:pt idx="1">
                  <c:v>24</c:v>
                </c:pt>
                <c:pt idx="2">
                  <c:v>9</c:v>
                </c:pt>
                <c:pt idx="3">
                  <c:v>27</c:v>
                </c:pt>
                <c:pt idx="4">
                  <c:v>33</c:v>
                </c:pt>
                <c:pt idx="5">
                  <c:v>28</c:v>
                </c:pt>
                <c:pt idx="6">
                  <c:v>6</c:v>
                </c:pt>
                <c:pt idx="7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C8-452C-9B74-B6CFCC5CF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9.1'!$V$4:$Z$4</c:f>
              <c:numCache>
                <c:formatCode>#,##0</c:formatCode>
                <c:ptCount val="5"/>
                <c:pt idx="0">
                  <c:v>448</c:v>
                </c:pt>
                <c:pt idx="1">
                  <c:v>362</c:v>
                </c:pt>
                <c:pt idx="2">
                  <c:v>590</c:v>
                </c:pt>
                <c:pt idx="3">
                  <c:v>621</c:v>
                </c:pt>
                <c:pt idx="4">
                  <c:v>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52-4AD0-ADE7-84B0B0504795}"/>
            </c:ext>
          </c:extLst>
        </c:ser>
        <c:ser>
          <c:idx val="1"/>
          <c:order val="1"/>
          <c:tx>
            <c:strRef>
              <c:f>'Table 9.1'!$S$7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9.1'!$V$7:$Z$7</c:f>
              <c:numCache>
                <c:formatCode>#,##0</c:formatCode>
                <c:ptCount val="5"/>
                <c:pt idx="0">
                  <c:v>322</c:v>
                </c:pt>
                <c:pt idx="1">
                  <c:v>251</c:v>
                </c:pt>
                <c:pt idx="2">
                  <c:v>410</c:v>
                </c:pt>
                <c:pt idx="3">
                  <c:v>430</c:v>
                </c:pt>
                <c:pt idx="4">
                  <c:v>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52-4AD0-ADE7-84B0B0504795}"/>
            </c:ext>
          </c:extLst>
        </c:ser>
        <c:ser>
          <c:idx val="2"/>
          <c:order val="2"/>
          <c:tx>
            <c:strRef>
              <c:f>'Table 9.1'!$S$11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9.1'!$V$11:$Z$11</c:f>
              <c:numCache>
                <c:formatCode>#,##0</c:formatCode>
                <c:ptCount val="5"/>
                <c:pt idx="0">
                  <c:v>446</c:v>
                </c:pt>
                <c:pt idx="1">
                  <c:v>353</c:v>
                </c:pt>
                <c:pt idx="2">
                  <c:v>584</c:v>
                </c:pt>
                <c:pt idx="3">
                  <c:v>617</c:v>
                </c:pt>
                <c:pt idx="4">
                  <c:v>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52-4AD0-ADE7-84B0B0504795}"/>
            </c:ext>
          </c:extLst>
        </c:ser>
        <c:ser>
          <c:idx val="3"/>
          <c:order val="3"/>
          <c:tx>
            <c:strRef>
              <c:f>'Table 9.1'!$S$12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9.1'!$V$12:$Z$12</c:f>
              <c:numCache>
                <c:formatCode>#,##0</c:formatCode>
                <c:ptCount val="5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5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52-4AD0-ADE7-84B0B05047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9.6'!$S$1</c:f>
              <c:strCache>
                <c:ptCount val="1"/>
                <c:pt idx="0">
                  <c:v>Blackall-Tambo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9.6'!$V$8:$Z$8</c:f>
              <c:numCache>
                <c:formatCode>#,##0</c:formatCode>
                <c:ptCount val="5"/>
                <c:pt idx="0">
                  <c:v>33393.64</c:v>
                </c:pt>
                <c:pt idx="1">
                  <c:v>32008</c:v>
                </c:pt>
                <c:pt idx="2">
                  <c:v>32979.5</c:v>
                </c:pt>
                <c:pt idx="3">
                  <c:v>35357.5</c:v>
                </c:pt>
                <c:pt idx="4">
                  <c:v>35773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C9-484F-AA44-88945ADD6B2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C9-484F-AA44-88945ADD6B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9.60'!$S$1</c:f>
              <c:strCache>
                <c:ptCount val="1"/>
                <c:pt idx="0">
                  <c:v>Richmond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9.60'!$V$8:$Z$8</c:f>
              <c:numCache>
                <c:formatCode>#,##0</c:formatCode>
                <c:ptCount val="5"/>
                <c:pt idx="0">
                  <c:v>39933</c:v>
                </c:pt>
                <c:pt idx="1">
                  <c:v>35841.18</c:v>
                </c:pt>
                <c:pt idx="2">
                  <c:v>40748</c:v>
                </c:pt>
                <c:pt idx="3">
                  <c:v>38359.83</c:v>
                </c:pt>
                <c:pt idx="4">
                  <c:v>46919.32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EA-4145-97D5-E01455F10E0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EA-4145-97D5-E01455F10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9.61'!$U$4:$Y$4</c:f>
              <c:numCache>
                <c:formatCode>#,##0</c:formatCode>
                <c:ptCount val="5"/>
                <c:pt idx="1">
                  <c:v>61089</c:v>
                </c:pt>
                <c:pt idx="2">
                  <c:v>57713</c:v>
                </c:pt>
                <c:pt idx="3">
                  <c:v>57909</c:v>
                </c:pt>
                <c:pt idx="4">
                  <c:v>60427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2C-4DCB-9C7E-CBA5E6FA3E1C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9.61'!$U$7:$Y$7</c:f>
              <c:numCache>
                <c:formatCode>#,##0</c:formatCode>
                <c:ptCount val="5"/>
                <c:pt idx="1">
                  <c:v>43105</c:v>
                </c:pt>
                <c:pt idx="2">
                  <c:v>41653</c:v>
                </c:pt>
                <c:pt idx="3">
                  <c:v>41475</c:v>
                </c:pt>
                <c:pt idx="4">
                  <c:v>42518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2C-4DCB-9C7E-CBA5E6FA3E1C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9.61'!$U$11:$Y$11</c:f>
              <c:numCache>
                <c:formatCode>#,##0</c:formatCode>
                <c:ptCount val="5"/>
                <c:pt idx="1">
                  <c:v>56228</c:v>
                </c:pt>
                <c:pt idx="2">
                  <c:v>52971</c:v>
                </c:pt>
                <c:pt idx="3">
                  <c:v>53186</c:v>
                </c:pt>
                <c:pt idx="4">
                  <c:v>55511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2C-4DCB-9C7E-CBA5E6FA3E1C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9.61'!$U$12:$Y$12</c:f>
              <c:numCache>
                <c:formatCode>#,##0</c:formatCode>
                <c:ptCount val="5"/>
                <c:pt idx="1">
                  <c:v>4863</c:v>
                </c:pt>
                <c:pt idx="2">
                  <c:v>4743</c:v>
                </c:pt>
                <c:pt idx="3">
                  <c:v>4723</c:v>
                </c:pt>
                <c:pt idx="4">
                  <c:v>4915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2C-4DCB-9C7E-CBA5E6FA3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2.1126065352594689E-2</c:v>
                </c:pt>
                <c:pt idx="1">
                  <c:v>3.0899338576458588E-2</c:v>
                </c:pt>
                <c:pt idx="2">
                  <c:v>5.7833426568824245E-2</c:v>
                </c:pt>
                <c:pt idx="3">
                  <c:v>1.79834808647866E-2</c:v>
                </c:pt>
                <c:pt idx="4">
                  <c:v>7.5767547467833762E-2</c:v>
                </c:pt>
                <c:pt idx="5">
                  <c:v>3.1228405014972524E-2</c:v>
                </c:pt>
                <c:pt idx="6">
                  <c:v>9.524828062785877E-2</c:v>
                </c:pt>
                <c:pt idx="7">
                  <c:v>7.6606666886044297E-2</c:v>
                </c:pt>
                <c:pt idx="8">
                  <c:v>5.2601270196452665E-2</c:v>
                </c:pt>
                <c:pt idx="9">
                  <c:v>4.4259435980124389E-3</c:v>
                </c:pt>
                <c:pt idx="10">
                  <c:v>2.5222942512093192E-2</c:v>
                </c:pt>
                <c:pt idx="11">
                  <c:v>1.5910362302148803E-2</c:v>
                </c:pt>
                <c:pt idx="12">
                  <c:v>4.1610451150087199E-2</c:v>
                </c:pt>
                <c:pt idx="13">
                  <c:v>7.9305011681858564E-2</c:v>
                </c:pt>
                <c:pt idx="14">
                  <c:v>5.8129586363486786E-2</c:v>
                </c:pt>
                <c:pt idx="15">
                  <c:v>8.458652802000724E-2</c:v>
                </c:pt>
                <c:pt idx="16">
                  <c:v>0.13784593109348778</c:v>
                </c:pt>
                <c:pt idx="17">
                  <c:v>1.1566685313764849E-2</c:v>
                </c:pt>
                <c:pt idx="18">
                  <c:v>4.6431274474316366E-2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70-42FD-A8E9-21ABF1B9609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70-42FD-A8E9-21ABF1B960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9.61'!$Y$44:$Y$60</c:f>
              <c:numCache>
                <c:formatCode>#,##0</c:formatCode>
                <c:ptCount val="17"/>
                <c:pt idx="0">
                  <c:v>47</c:v>
                </c:pt>
                <c:pt idx="1">
                  <c:v>855</c:v>
                </c:pt>
                <c:pt idx="2">
                  <c:v>2180</c:v>
                </c:pt>
                <c:pt idx="3">
                  <c:v>3240</c:v>
                </c:pt>
                <c:pt idx="4">
                  <c:v>4179</c:v>
                </c:pt>
                <c:pt idx="5">
                  <c:v>3962</c:v>
                </c:pt>
                <c:pt idx="6">
                  <c:v>3463</c:v>
                </c:pt>
                <c:pt idx="7">
                  <c:v>2952</c:v>
                </c:pt>
                <c:pt idx="8">
                  <c:v>3026</c:v>
                </c:pt>
                <c:pt idx="9">
                  <c:v>2682</c:v>
                </c:pt>
                <c:pt idx="10">
                  <c:v>2746</c:v>
                </c:pt>
                <c:pt idx="11">
                  <c:v>1868</c:v>
                </c:pt>
                <c:pt idx="12">
                  <c:v>857</c:v>
                </c:pt>
                <c:pt idx="13">
                  <c:v>336</c:v>
                </c:pt>
                <c:pt idx="14">
                  <c:v>137</c:v>
                </c:pt>
                <c:pt idx="15">
                  <c:v>69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A3-4B14-A1EC-CE16A1041B82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9.61'!$Y$63:$Y$79</c:f>
              <c:numCache>
                <c:formatCode>#,##0</c:formatCode>
                <c:ptCount val="17"/>
                <c:pt idx="0">
                  <c:v>66</c:v>
                </c:pt>
                <c:pt idx="1">
                  <c:v>1016</c:v>
                </c:pt>
                <c:pt idx="2">
                  <c:v>2212</c:v>
                </c:pt>
                <c:pt idx="3">
                  <c:v>2768</c:v>
                </c:pt>
                <c:pt idx="4">
                  <c:v>3254</c:v>
                </c:pt>
                <c:pt idx="5">
                  <c:v>3028</c:v>
                </c:pt>
                <c:pt idx="6">
                  <c:v>2599</c:v>
                </c:pt>
                <c:pt idx="7">
                  <c:v>2521</c:v>
                </c:pt>
                <c:pt idx="8">
                  <c:v>2840</c:v>
                </c:pt>
                <c:pt idx="9">
                  <c:v>2480</c:v>
                </c:pt>
                <c:pt idx="10">
                  <c:v>2381</c:v>
                </c:pt>
                <c:pt idx="11">
                  <c:v>1515</c:v>
                </c:pt>
                <c:pt idx="12">
                  <c:v>592</c:v>
                </c:pt>
                <c:pt idx="13">
                  <c:v>240</c:v>
                </c:pt>
                <c:pt idx="14">
                  <c:v>144</c:v>
                </c:pt>
                <c:pt idx="15">
                  <c:v>62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A3-4B14-A1EC-CE16A104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9.61'!$Y$83:$Y$90</c:f>
              <c:numCache>
                <c:formatCode>#,##0</c:formatCode>
                <c:ptCount val="8"/>
                <c:pt idx="0">
                  <c:v>1459</c:v>
                </c:pt>
                <c:pt idx="1">
                  <c:v>2163</c:v>
                </c:pt>
                <c:pt idx="2">
                  <c:v>5019</c:v>
                </c:pt>
                <c:pt idx="3">
                  <c:v>1318</c:v>
                </c:pt>
                <c:pt idx="4">
                  <c:v>798</c:v>
                </c:pt>
                <c:pt idx="5">
                  <c:v>1121</c:v>
                </c:pt>
                <c:pt idx="6">
                  <c:v>3162</c:v>
                </c:pt>
                <c:pt idx="7">
                  <c:v>3457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C-423D-80D3-6710DA396C24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9.61'!$Y$93:$Y$100</c:f>
              <c:numCache>
                <c:formatCode>#,##0</c:formatCode>
                <c:ptCount val="8"/>
                <c:pt idx="0">
                  <c:v>1279</c:v>
                </c:pt>
                <c:pt idx="1">
                  <c:v>3595</c:v>
                </c:pt>
                <c:pt idx="2">
                  <c:v>608</c:v>
                </c:pt>
                <c:pt idx="3">
                  <c:v>3472</c:v>
                </c:pt>
                <c:pt idx="4">
                  <c:v>3970</c:v>
                </c:pt>
                <c:pt idx="5">
                  <c:v>2231</c:v>
                </c:pt>
                <c:pt idx="6">
                  <c:v>282</c:v>
                </c:pt>
                <c:pt idx="7">
                  <c:v>1718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BC-423D-80D3-6710DA396C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9.61'!$U$8:$Y$8</c:f>
              <c:numCache>
                <c:formatCode>#,##0</c:formatCode>
                <c:ptCount val="5"/>
                <c:pt idx="1">
                  <c:v>43425</c:v>
                </c:pt>
                <c:pt idx="2">
                  <c:v>44677</c:v>
                </c:pt>
                <c:pt idx="3">
                  <c:v>44651</c:v>
                </c:pt>
                <c:pt idx="4">
                  <c:v>46428.39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2-4D89-A958-90961B3E80F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2-4D89-A958-90961B3E8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9.61'!$V$4:$Z$4</c:f>
              <c:numCache>
                <c:formatCode>#,##0</c:formatCode>
                <c:ptCount val="5"/>
                <c:pt idx="0">
                  <c:v>61089</c:v>
                </c:pt>
                <c:pt idx="1">
                  <c:v>57713</c:v>
                </c:pt>
                <c:pt idx="2">
                  <c:v>57909</c:v>
                </c:pt>
                <c:pt idx="3">
                  <c:v>60427</c:v>
                </c:pt>
                <c:pt idx="4">
                  <c:v>60784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20-44D9-BCE0-6A7A83A9D635}"/>
            </c:ext>
          </c:extLst>
        </c:ser>
        <c:ser>
          <c:idx val="1"/>
          <c:order val="1"/>
          <c:tx>
            <c:strRef>
              <c:f>'Table 9.61'!$S$7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9.61'!$V$7:$Z$7</c:f>
              <c:numCache>
                <c:formatCode>#,##0</c:formatCode>
                <c:ptCount val="5"/>
                <c:pt idx="0">
                  <c:v>43105</c:v>
                </c:pt>
                <c:pt idx="1">
                  <c:v>41653</c:v>
                </c:pt>
                <c:pt idx="2">
                  <c:v>41475</c:v>
                </c:pt>
                <c:pt idx="3">
                  <c:v>42518</c:v>
                </c:pt>
                <c:pt idx="4">
                  <c:v>42926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20-44D9-BCE0-6A7A83A9D635}"/>
            </c:ext>
          </c:extLst>
        </c:ser>
        <c:ser>
          <c:idx val="2"/>
          <c:order val="2"/>
          <c:tx>
            <c:strRef>
              <c:f>'Table 9.61'!$S$11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9.61'!$V$11:$Z$11</c:f>
              <c:numCache>
                <c:formatCode>#,##0</c:formatCode>
                <c:ptCount val="5"/>
                <c:pt idx="0">
                  <c:v>56228</c:v>
                </c:pt>
                <c:pt idx="1">
                  <c:v>52971</c:v>
                </c:pt>
                <c:pt idx="2">
                  <c:v>53186</c:v>
                </c:pt>
                <c:pt idx="3">
                  <c:v>55511</c:v>
                </c:pt>
                <c:pt idx="4">
                  <c:v>55998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0-44D9-BCE0-6A7A83A9D635}"/>
            </c:ext>
          </c:extLst>
        </c:ser>
        <c:ser>
          <c:idx val="3"/>
          <c:order val="3"/>
          <c:tx>
            <c:strRef>
              <c:f>'Table 9.61'!$S$12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9.61'!$V$12:$Z$12</c:f>
              <c:numCache>
                <c:formatCode>#,##0</c:formatCode>
                <c:ptCount val="5"/>
                <c:pt idx="0">
                  <c:v>4863</c:v>
                </c:pt>
                <c:pt idx="1">
                  <c:v>4743</c:v>
                </c:pt>
                <c:pt idx="2">
                  <c:v>4723</c:v>
                </c:pt>
                <c:pt idx="3">
                  <c:v>4915</c:v>
                </c:pt>
                <c:pt idx="4">
                  <c:v>4778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20-44D9-BCE0-6A7A83A9D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9.61'!$AB$15:$AB$33</c:f>
              <c:numCache>
                <c:formatCode>0.0%</c:formatCode>
                <c:ptCount val="19"/>
                <c:pt idx="0">
                  <c:v>2.1126065352594689E-2</c:v>
                </c:pt>
                <c:pt idx="1">
                  <c:v>3.0899338576458588E-2</c:v>
                </c:pt>
                <c:pt idx="2">
                  <c:v>5.7833426568824245E-2</c:v>
                </c:pt>
                <c:pt idx="3">
                  <c:v>1.79834808647866E-2</c:v>
                </c:pt>
                <c:pt idx="4">
                  <c:v>7.5767547467833762E-2</c:v>
                </c:pt>
                <c:pt idx="5">
                  <c:v>3.1228405014972524E-2</c:v>
                </c:pt>
                <c:pt idx="6">
                  <c:v>9.524828062785877E-2</c:v>
                </c:pt>
                <c:pt idx="7">
                  <c:v>7.6606666886044297E-2</c:v>
                </c:pt>
                <c:pt idx="8">
                  <c:v>5.2601270196452665E-2</c:v>
                </c:pt>
                <c:pt idx="9">
                  <c:v>4.4259435980124389E-3</c:v>
                </c:pt>
                <c:pt idx="10">
                  <c:v>2.5222942512093192E-2</c:v>
                </c:pt>
                <c:pt idx="11">
                  <c:v>1.5910362302148803E-2</c:v>
                </c:pt>
                <c:pt idx="12">
                  <c:v>4.1610451150087199E-2</c:v>
                </c:pt>
                <c:pt idx="13">
                  <c:v>7.9305011681858564E-2</c:v>
                </c:pt>
                <c:pt idx="14">
                  <c:v>5.8129586363486786E-2</c:v>
                </c:pt>
                <c:pt idx="15">
                  <c:v>8.458652802000724E-2</c:v>
                </c:pt>
                <c:pt idx="16">
                  <c:v>0.13784593109348778</c:v>
                </c:pt>
                <c:pt idx="17">
                  <c:v>1.1566685313764849E-2</c:v>
                </c:pt>
                <c:pt idx="18">
                  <c:v>4.6431274474316366E-2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C7-49A7-993E-9D232A5441E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C7-49A7-993E-9D232A544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9.61'!$Z$44:$Z$60</c:f>
              <c:numCache>
                <c:formatCode>#,##0</c:formatCode>
                <c:ptCount val="17"/>
                <c:pt idx="0">
                  <c:v>52</c:v>
                </c:pt>
                <c:pt idx="1">
                  <c:v>873</c:v>
                </c:pt>
                <c:pt idx="2">
                  <c:v>2147</c:v>
                </c:pt>
                <c:pt idx="3">
                  <c:v>3125</c:v>
                </c:pt>
                <c:pt idx="4">
                  <c:v>4151</c:v>
                </c:pt>
                <c:pt idx="5">
                  <c:v>3919</c:v>
                </c:pt>
                <c:pt idx="6">
                  <c:v>3477</c:v>
                </c:pt>
                <c:pt idx="7">
                  <c:v>2987</c:v>
                </c:pt>
                <c:pt idx="8">
                  <c:v>2971</c:v>
                </c:pt>
                <c:pt idx="9">
                  <c:v>2585</c:v>
                </c:pt>
                <c:pt idx="10">
                  <c:v>2733</c:v>
                </c:pt>
                <c:pt idx="11">
                  <c:v>1984</c:v>
                </c:pt>
                <c:pt idx="12">
                  <c:v>890</c:v>
                </c:pt>
                <c:pt idx="13">
                  <c:v>321</c:v>
                </c:pt>
                <c:pt idx="14">
                  <c:v>120</c:v>
                </c:pt>
                <c:pt idx="15">
                  <c:v>73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7C-47B8-BB83-1E9E3012733D}"/>
            </c:ext>
          </c:extLst>
        </c:ser>
        <c:ser>
          <c:idx val="1"/>
          <c:order val="1"/>
          <c:tx>
            <c:strRef>
              <c:f>'Table 9.61'!$S$62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9.61'!$Z$63:$Z$79</c:f>
              <c:numCache>
                <c:formatCode>#,##0</c:formatCode>
                <c:ptCount val="17"/>
                <c:pt idx="0">
                  <c:v>70</c:v>
                </c:pt>
                <c:pt idx="1">
                  <c:v>1040</c:v>
                </c:pt>
                <c:pt idx="2">
                  <c:v>2123</c:v>
                </c:pt>
                <c:pt idx="3">
                  <c:v>2852</c:v>
                </c:pt>
                <c:pt idx="4">
                  <c:v>3336</c:v>
                </c:pt>
                <c:pt idx="5">
                  <c:v>3113</c:v>
                </c:pt>
                <c:pt idx="6">
                  <c:v>2777</c:v>
                </c:pt>
                <c:pt idx="7">
                  <c:v>2556</c:v>
                </c:pt>
                <c:pt idx="8">
                  <c:v>2851</c:v>
                </c:pt>
                <c:pt idx="9">
                  <c:v>2443</c:v>
                </c:pt>
                <c:pt idx="10">
                  <c:v>2423</c:v>
                </c:pt>
                <c:pt idx="11">
                  <c:v>1600</c:v>
                </c:pt>
                <c:pt idx="12">
                  <c:v>663</c:v>
                </c:pt>
                <c:pt idx="13">
                  <c:v>259</c:v>
                </c:pt>
                <c:pt idx="14">
                  <c:v>108</c:v>
                </c:pt>
                <c:pt idx="15">
                  <c:v>61</c:v>
                </c:pt>
                <c:pt idx="16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7C-47B8-BB83-1E9E301273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9.61'!$Z$83:$Z$90</c:f>
              <c:numCache>
                <c:formatCode>#,##0</c:formatCode>
                <c:ptCount val="8"/>
                <c:pt idx="0">
                  <c:v>1442</c:v>
                </c:pt>
                <c:pt idx="1">
                  <c:v>2151</c:v>
                </c:pt>
                <c:pt idx="2">
                  <c:v>5110</c:v>
                </c:pt>
                <c:pt idx="3">
                  <c:v>1415</c:v>
                </c:pt>
                <c:pt idx="4">
                  <c:v>806</c:v>
                </c:pt>
                <c:pt idx="5">
                  <c:v>1167</c:v>
                </c:pt>
                <c:pt idx="6">
                  <c:v>3299</c:v>
                </c:pt>
                <c:pt idx="7">
                  <c:v>3536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4D-4687-A10F-02D224962796}"/>
            </c:ext>
          </c:extLst>
        </c:ser>
        <c:ser>
          <c:idx val="1"/>
          <c:order val="1"/>
          <c:tx>
            <c:strRef>
              <c:f>'Table 9.61'!$S$92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9.61'!$Z$93:$Z$100</c:f>
              <c:numCache>
                <c:formatCode>#,##0</c:formatCode>
                <c:ptCount val="8"/>
                <c:pt idx="0">
                  <c:v>1258</c:v>
                </c:pt>
                <c:pt idx="1">
                  <c:v>3715</c:v>
                </c:pt>
                <c:pt idx="2">
                  <c:v>620</c:v>
                </c:pt>
                <c:pt idx="3">
                  <c:v>3648</c:v>
                </c:pt>
                <c:pt idx="4">
                  <c:v>4026</c:v>
                </c:pt>
                <c:pt idx="5">
                  <c:v>2288</c:v>
                </c:pt>
                <c:pt idx="6">
                  <c:v>331</c:v>
                </c:pt>
                <c:pt idx="7">
                  <c:v>1813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4D-4687-A10F-02D224962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9.7'!$U$4:$Y$4</c:f>
              <c:numCache>
                <c:formatCode>#,##0</c:formatCode>
                <c:ptCount val="5"/>
                <c:pt idx="1">
                  <c:v>165</c:v>
                </c:pt>
                <c:pt idx="2">
                  <c:v>136</c:v>
                </c:pt>
                <c:pt idx="3">
                  <c:v>166</c:v>
                </c:pt>
                <c:pt idx="4">
                  <c:v>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4D-4177-8786-C5ABFE743A0C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9.7'!$U$7:$Y$7</c:f>
              <c:numCache>
                <c:formatCode>#,##0</c:formatCode>
                <c:ptCount val="5"/>
                <c:pt idx="1">
                  <c:v>109</c:v>
                </c:pt>
                <c:pt idx="2">
                  <c:v>97</c:v>
                </c:pt>
                <c:pt idx="3">
                  <c:v>111</c:v>
                </c:pt>
                <c:pt idx="4">
                  <c:v>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4D-4177-8786-C5ABFE743A0C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9.7'!$U$11:$Y$11</c:f>
              <c:numCache>
                <c:formatCode>#,##0</c:formatCode>
                <c:ptCount val="5"/>
                <c:pt idx="1">
                  <c:v>149</c:v>
                </c:pt>
                <c:pt idx="2">
                  <c:v>118</c:v>
                </c:pt>
                <c:pt idx="3">
                  <c:v>143</c:v>
                </c:pt>
                <c:pt idx="4">
                  <c:v>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4D-4177-8786-C5ABFE743A0C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9.7'!$U$12:$Y$12</c:f>
              <c:numCache>
                <c:formatCode>#,##0</c:formatCode>
                <c:ptCount val="5"/>
                <c:pt idx="1">
                  <c:v>19</c:v>
                </c:pt>
                <c:pt idx="2">
                  <c:v>16</c:v>
                </c:pt>
                <c:pt idx="3">
                  <c:v>23</c:v>
                </c:pt>
                <c:pt idx="4">
                  <c:v>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04D-4177-8786-C5ABFE743A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9.61'!$S$1</c:f>
              <c:strCache>
                <c:ptCount val="1"/>
                <c:pt idx="0">
                  <c:v>Rockhampton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9.61'!$V$8:$Z$8</c:f>
              <c:numCache>
                <c:formatCode>#,##0</c:formatCode>
                <c:ptCount val="5"/>
                <c:pt idx="0">
                  <c:v>43425</c:v>
                </c:pt>
                <c:pt idx="1">
                  <c:v>44677</c:v>
                </c:pt>
                <c:pt idx="2">
                  <c:v>44651</c:v>
                </c:pt>
                <c:pt idx="3">
                  <c:v>46428.39</c:v>
                </c:pt>
                <c:pt idx="4">
                  <c:v>48533.66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5F-4D02-997F-0E903F2214A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5F-4D02-997F-0E903F221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9.62'!$U$4:$Y$4</c:f>
              <c:numCache>
                <c:formatCode>#,##0</c:formatCode>
                <c:ptCount val="5"/>
                <c:pt idx="1">
                  <c:v>28206</c:v>
                </c:pt>
                <c:pt idx="2">
                  <c:v>28244</c:v>
                </c:pt>
                <c:pt idx="3">
                  <c:v>29548</c:v>
                </c:pt>
                <c:pt idx="4">
                  <c:v>31006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C2-492C-AC2D-EB5E7D313BF6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9.62'!$U$7:$Y$7</c:f>
              <c:numCache>
                <c:formatCode>#,##0</c:formatCode>
                <c:ptCount val="5"/>
                <c:pt idx="1">
                  <c:v>20007</c:v>
                </c:pt>
                <c:pt idx="2">
                  <c:v>20228</c:v>
                </c:pt>
                <c:pt idx="3">
                  <c:v>21120</c:v>
                </c:pt>
                <c:pt idx="4">
                  <c:v>22191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C2-492C-AC2D-EB5E7D313BF6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9.62'!$U$11:$Y$11</c:f>
              <c:numCache>
                <c:formatCode>#,##0</c:formatCode>
                <c:ptCount val="5"/>
                <c:pt idx="1">
                  <c:v>23414</c:v>
                </c:pt>
                <c:pt idx="2">
                  <c:v>23507</c:v>
                </c:pt>
                <c:pt idx="3">
                  <c:v>24719</c:v>
                </c:pt>
                <c:pt idx="4">
                  <c:v>25924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C2-492C-AC2D-EB5E7D313BF6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9.62'!$U$12:$Y$12</c:f>
              <c:numCache>
                <c:formatCode>#,##0</c:formatCode>
                <c:ptCount val="5"/>
                <c:pt idx="1">
                  <c:v>4790</c:v>
                </c:pt>
                <c:pt idx="2">
                  <c:v>4740</c:v>
                </c:pt>
                <c:pt idx="3">
                  <c:v>4829</c:v>
                </c:pt>
                <c:pt idx="4">
                  <c:v>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C2-492C-AC2D-EB5E7D313B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5.6728232189973617E-2</c:v>
                </c:pt>
                <c:pt idx="1">
                  <c:v>8.2051612072848966E-3</c:v>
                </c:pt>
                <c:pt idx="2">
                  <c:v>6.0911255550550228E-2</c:v>
                </c:pt>
                <c:pt idx="3">
                  <c:v>1.0135787373704871E-2</c:v>
                </c:pt>
                <c:pt idx="4">
                  <c:v>9.2155222343780166E-2</c:v>
                </c:pt>
                <c:pt idx="5">
                  <c:v>4.1090160241971811E-2</c:v>
                </c:pt>
                <c:pt idx="6">
                  <c:v>7.806165132891435E-2</c:v>
                </c:pt>
                <c:pt idx="7">
                  <c:v>6.3742840594632866E-2</c:v>
                </c:pt>
                <c:pt idx="8">
                  <c:v>3.9191711178325504E-2</c:v>
                </c:pt>
                <c:pt idx="9">
                  <c:v>1.3321320548297832E-2</c:v>
                </c:pt>
                <c:pt idx="10">
                  <c:v>2.9023746701846966E-2</c:v>
                </c:pt>
                <c:pt idx="11">
                  <c:v>2.1397773344488061E-2</c:v>
                </c:pt>
                <c:pt idx="12">
                  <c:v>5.3928824248664652E-2</c:v>
                </c:pt>
                <c:pt idx="13">
                  <c:v>6.1876568633760218E-2</c:v>
                </c:pt>
                <c:pt idx="14">
                  <c:v>5.8433618636977928E-2</c:v>
                </c:pt>
                <c:pt idx="15">
                  <c:v>7.8093828431688009E-2</c:v>
                </c:pt>
                <c:pt idx="16">
                  <c:v>9.527640131282579E-2</c:v>
                </c:pt>
                <c:pt idx="17">
                  <c:v>1.9724564000257416E-2</c:v>
                </c:pt>
                <c:pt idx="18">
                  <c:v>4.4082630799922772E-2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BF-47E3-8BF9-596ACD6239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BF-47E3-8BF9-596ACD623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9.62'!$Y$44:$Y$60</c:f>
              <c:numCache>
                <c:formatCode>#,##0</c:formatCode>
                <c:ptCount val="17"/>
                <c:pt idx="0">
                  <c:v>22</c:v>
                </c:pt>
                <c:pt idx="1">
                  <c:v>423</c:v>
                </c:pt>
                <c:pt idx="2">
                  <c:v>1011</c:v>
                </c:pt>
                <c:pt idx="3">
                  <c:v>1296</c:v>
                </c:pt>
                <c:pt idx="4">
                  <c:v>1411</c:v>
                </c:pt>
                <c:pt idx="5">
                  <c:v>1287</c:v>
                </c:pt>
                <c:pt idx="6">
                  <c:v>1481</c:v>
                </c:pt>
                <c:pt idx="7">
                  <c:v>1514</c:v>
                </c:pt>
                <c:pt idx="8">
                  <c:v>1841</c:v>
                </c:pt>
                <c:pt idx="9">
                  <c:v>1607</c:v>
                </c:pt>
                <c:pt idx="10">
                  <c:v>1619</c:v>
                </c:pt>
                <c:pt idx="11">
                  <c:v>1278</c:v>
                </c:pt>
                <c:pt idx="12">
                  <c:v>692</c:v>
                </c:pt>
                <c:pt idx="13">
                  <c:v>409</c:v>
                </c:pt>
                <c:pt idx="14">
                  <c:v>153</c:v>
                </c:pt>
                <c:pt idx="15">
                  <c:v>70</c:v>
                </c:pt>
                <c:pt idx="16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E7-4645-BD4F-D92D9519BCF7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9.62'!$Y$63:$Y$79</c:f>
              <c:numCache>
                <c:formatCode>#,##0</c:formatCode>
                <c:ptCount val="17"/>
                <c:pt idx="0">
                  <c:v>38</c:v>
                </c:pt>
                <c:pt idx="1">
                  <c:v>424</c:v>
                </c:pt>
                <c:pt idx="2">
                  <c:v>986</c:v>
                </c:pt>
                <c:pt idx="3">
                  <c:v>1247</c:v>
                </c:pt>
                <c:pt idx="4">
                  <c:v>1235</c:v>
                </c:pt>
                <c:pt idx="5">
                  <c:v>1090</c:v>
                </c:pt>
                <c:pt idx="6">
                  <c:v>1298</c:v>
                </c:pt>
                <c:pt idx="7">
                  <c:v>1446</c:v>
                </c:pt>
                <c:pt idx="8">
                  <c:v>1836</c:v>
                </c:pt>
                <c:pt idx="9">
                  <c:v>1655</c:v>
                </c:pt>
                <c:pt idx="10">
                  <c:v>1493</c:v>
                </c:pt>
                <c:pt idx="11">
                  <c:v>1052</c:v>
                </c:pt>
                <c:pt idx="12">
                  <c:v>553</c:v>
                </c:pt>
                <c:pt idx="13">
                  <c:v>274</c:v>
                </c:pt>
                <c:pt idx="14">
                  <c:v>109</c:v>
                </c:pt>
                <c:pt idx="15">
                  <c:v>72</c:v>
                </c:pt>
                <c:pt idx="16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E7-4645-BD4F-D92D9519BC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9.62'!$Y$83:$Y$90</c:f>
              <c:numCache>
                <c:formatCode>#,##0</c:formatCode>
                <c:ptCount val="8"/>
                <c:pt idx="0">
                  <c:v>1204</c:v>
                </c:pt>
                <c:pt idx="1">
                  <c:v>952</c:v>
                </c:pt>
                <c:pt idx="2">
                  <c:v>2102</c:v>
                </c:pt>
                <c:pt idx="3">
                  <c:v>548</c:v>
                </c:pt>
                <c:pt idx="4">
                  <c:v>337</c:v>
                </c:pt>
                <c:pt idx="5">
                  <c:v>482</c:v>
                </c:pt>
                <c:pt idx="6">
                  <c:v>1275</c:v>
                </c:pt>
                <c:pt idx="7">
                  <c:v>1630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0A-44F7-9B05-D956C3AA5563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9.62'!$Y$93:$Y$100</c:f>
              <c:numCache>
                <c:formatCode>#,##0</c:formatCode>
                <c:ptCount val="8"/>
                <c:pt idx="0">
                  <c:v>817</c:v>
                </c:pt>
                <c:pt idx="1">
                  <c:v>1658</c:v>
                </c:pt>
                <c:pt idx="2">
                  <c:v>396</c:v>
                </c:pt>
                <c:pt idx="3">
                  <c:v>1603</c:v>
                </c:pt>
                <c:pt idx="4">
                  <c:v>1803</c:v>
                </c:pt>
                <c:pt idx="5">
                  <c:v>931</c:v>
                </c:pt>
                <c:pt idx="6">
                  <c:v>123</c:v>
                </c:pt>
                <c:pt idx="7">
                  <c:v>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0A-44F7-9B05-D956C3AA5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9.62'!$U$8:$Y$8</c:f>
              <c:numCache>
                <c:formatCode>#,##0</c:formatCode>
                <c:ptCount val="5"/>
                <c:pt idx="1">
                  <c:v>38755</c:v>
                </c:pt>
                <c:pt idx="2">
                  <c:v>39376.239999999998</c:v>
                </c:pt>
                <c:pt idx="3">
                  <c:v>40000</c:v>
                </c:pt>
                <c:pt idx="4">
                  <c:v>41381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7-42FF-9B15-41863F183BB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7-42FF-9B15-41863F183B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9.62'!$V$4:$Z$4</c:f>
              <c:numCache>
                <c:formatCode>#,##0</c:formatCode>
                <c:ptCount val="5"/>
                <c:pt idx="0">
                  <c:v>28206</c:v>
                </c:pt>
                <c:pt idx="1">
                  <c:v>28244</c:v>
                </c:pt>
                <c:pt idx="2">
                  <c:v>29548</c:v>
                </c:pt>
                <c:pt idx="3">
                  <c:v>31006</c:v>
                </c:pt>
                <c:pt idx="4">
                  <c:v>31074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B9-4314-BF78-E64532E8DE7F}"/>
            </c:ext>
          </c:extLst>
        </c:ser>
        <c:ser>
          <c:idx val="1"/>
          <c:order val="1"/>
          <c:tx>
            <c:strRef>
              <c:f>'Table 9.62'!$S$7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9.62'!$V$7:$Z$7</c:f>
              <c:numCache>
                <c:formatCode>#,##0</c:formatCode>
                <c:ptCount val="5"/>
                <c:pt idx="0">
                  <c:v>20007</c:v>
                </c:pt>
                <c:pt idx="1">
                  <c:v>20228</c:v>
                </c:pt>
                <c:pt idx="2">
                  <c:v>21120</c:v>
                </c:pt>
                <c:pt idx="3">
                  <c:v>22191</c:v>
                </c:pt>
                <c:pt idx="4">
                  <c:v>22111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B9-4314-BF78-E64532E8DE7F}"/>
            </c:ext>
          </c:extLst>
        </c:ser>
        <c:ser>
          <c:idx val="2"/>
          <c:order val="2"/>
          <c:tx>
            <c:strRef>
              <c:f>'Table 9.62'!$S$11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9.62'!$V$11:$Z$11</c:f>
              <c:numCache>
                <c:formatCode>#,##0</c:formatCode>
                <c:ptCount val="5"/>
                <c:pt idx="0">
                  <c:v>23414</c:v>
                </c:pt>
                <c:pt idx="1">
                  <c:v>23507</c:v>
                </c:pt>
                <c:pt idx="2">
                  <c:v>24719</c:v>
                </c:pt>
                <c:pt idx="3">
                  <c:v>25924</c:v>
                </c:pt>
                <c:pt idx="4">
                  <c:v>26093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B9-4314-BF78-E64532E8DE7F}"/>
            </c:ext>
          </c:extLst>
        </c:ser>
        <c:ser>
          <c:idx val="3"/>
          <c:order val="3"/>
          <c:tx>
            <c:strRef>
              <c:f>'Table 9.62'!$S$12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9.62'!$V$12:$Z$12</c:f>
              <c:numCache>
                <c:formatCode>#,##0</c:formatCode>
                <c:ptCount val="5"/>
                <c:pt idx="0">
                  <c:v>4790</c:v>
                </c:pt>
                <c:pt idx="1">
                  <c:v>4740</c:v>
                </c:pt>
                <c:pt idx="2">
                  <c:v>4829</c:v>
                </c:pt>
                <c:pt idx="3">
                  <c:v>5081</c:v>
                </c:pt>
                <c:pt idx="4">
                  <c:v>4987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B9-4314-BF78-E64532E8DE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9.62'!$AB$15:$AB$33</c:f>
              <c:numCache>
                <c:formatCode>0.0%</c:formatCode>
                <c:ptCount val="19"/>
                <c:pt idx="0">
                  <c:v>5.6728232189973617E-2</c:v>
                </c:pt>
                <c:pt idx="1">
                  <c:v>8.2051612072848966E-3</c:v>
                </c:pt>
                <c:pt idx="2">
                  <c:v>6.0911255550550228E-2</c:v>
                </c:pt>
                <c:pt idx="3">
                  <c:v>1.0135787373704871E-2</c:v>
                </c:pt>
                <c:pt idx="4">
                  <c:v>9.2155222343780166E-2</c:v>
                </c:pt>
                <c:pt idx="5">
                  <c:v>4.1090160241971811E-2</c:v>
                </c:pt>
                <c:pt idx="6">
                  <c:v>7.806165132891435E-2</c:v>
                </c:pt>
                <c:pt idx="7">
                  <c:v>6.3742840594632866E-2</c:v>
                </c:pt>
                <c:pt idx="8">
                  <c:v>3.9191711178325504E-2</c:v>
                </c:pt>
                <c:pt idx="9">
                  <c:v>1.3321320548297832E-2</c:v>
                </c:pt>
                <c:pt idx="10">
                  <c:v>2.9023746701846966E-2</c:v>
                </c:pt>
                <c:pt idx="11">
                  <c:v>2.1397773344488061E-2</c:v>
                </c:pt>
                <c:pt idx="12">
                  <c:v>5.3928824248664652E-2</c:v>
                </c:pt>
                <c:pt idx="13">
                  <c:v>6.1876568633760218E-2</c:v>
                </c:pt>
                <c:pt idx="14">
                  <c:v>5.8433618636977928E-2</c:v>
                </c:pt>
                <c:pt idx="15">
                  <c:v>7.8093828431688009E-2</c:v>
                </c:pt>
                <c:pt idx="16">
                  <c:v>9.527640131282579E-2</c:v>
                </c:pt>
                <c:pt idx="17">
                  <c:v>1.9724564000257416E-2</c:v>
                </c:pt>
                <c:pt idx="18">
                  <c:v>4.4082630799922772E-2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0-4ED3-A487-846062306DC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0-4ED3-A487-846062306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9.62'!$Z$44:$Z$60</c:f>
              <c:numCache>
                <c:formatCode>#,##0</c:formatCode>
                <c:ptCount val="17"/>
                <c:pt idx="0">
                  <c:v>29</c:v>
                </c:pt>
                <c:pt idx="1">
                  <c:v>416</c:v>
                </c:pt>
                <c:pt idx="2">
                  <c:v>1038</c:v>
                </c:pt>
                <c:pt idx="3">
                  <c:v>1253</c:v>
                </c:pt>
                <c:pt idx="4">
                  <c:v>1350</c:v>
                </c:pt>
                <c:pt idx="5">
                  <c:v>1345</c:v>
                </c:pt>
                <c:pt idx="6">
                  <c:v>1448</c:v>
                </c:pt>
                <c:pt idx="7">
                  <c:v>1492</c:v>
                </c:pt>
                <c:pt idx="8">
                  <c:v>1785</c:v>
                </c:pt>
                <c:pt idx="9">
                  <c:v>1620</c:v>
                </c:pt>
                <c:pt idx="10">
                  <c:v>1575</c:v>
                </c:pt>
                <c:pt idx="11">
                  <c:v>1320</c:v>
                </c:pt>
                <c:pt idx="12">
                  <c:v>738</c:v>
                </c:pt>
                <c:pt idx="13">
                  <c:v>385</c:v>
                </c:pt>
                <c:pt idx="14">
                  <c:v>152</c:v>
                </c:pt>
                <c:pt idx="15">
                  <c:v>83</c:v>
                </c:pt>
                <c:pt idx="16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2-4F11-BE14-5B2C9A7A3F3E}"/>
            </c:ext>
          </c:extLst>
        </c:ser>
        <c:ser>
          <c:idx val="1"/>
          <c:order val="1"/>
          <c:tx>
            <c:strRef>
              <c:f>'Table 9.62'!$S$62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9.62'!$Z$63:$Z$79</c:f>
              <c:numCache>
                <c:formatCode>#,##0</c:formatCode>
                <c:ptCount val="17"/>
                <c:pt idx="0">
                  <c:v>38</c:v>
                </c:pt>
                <c:pt idx="1">
                  <c:v>458</c:v>
                </c:pt>
                <c:pt idx="2">
                  <c:v>992</c:v>
                </c:pt>
                <c:pt idx="3">
                  <c:v>1173</c:v>
                </c:pt>
                <c:pt idx="4">
                  <c:v>1283</c:v>
                </c:pt>
                <c:pt idx="5">
                  <c:v>1146</c:v>
                </c:pt>
                <c:pt idx="6">
                  <c:v>1317</c:v>
                </c:pt>
                <c:pt idx="7">
                  <c:v>1512</c:v>
                </c:pt>
                <c:pt idx="8">
                  <c:v>1850</c:v>
                </c:pt>
                <c:pt idx="9">
                  <c:v>1659</c:v>
                </c:pt>
                <c:pt idx="10">
                  <c:v>1509</c:v>
                </c:pt>
                <c:pt idx="11">
                  <c:v>1062</c:v>
                </c:pt>
                <c:pt idx="12">
                  <c:v>561</c:v>
                </c:pt>
                <c:pt idx="13">
                  <c:v>263</c:v>
                </c:pt>
                <c:pt idx="14">
                  <c:v>104</c:v>
                </c:pt>
                <c:pt idx="15">
                  <c:v>65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2-4F11-BE14-5B2C9A7A3F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9.62'!$Z$83:$Z$90</c:f>
              <c:numCache>
                <c:formatCode>#,##0</c:formatCode>
                <c:ptCount val="8"/>
                <c:pt idx="0">
                  <c:v>1269</c:v>
                </c:pt>
                <c:pt idx="1">
                  <c:v>981</c:v>
                </c:pt>
                <c:pt idx="2">
                  <c:v>2114</c:v>
                </c:pt>
                <c:pt idx="3">
                  <c:v>569</c:v>
                </c:pt>
                <c:pt idx="4">
                  <c:v>335</c:v>
                </c:pt>
                <c:pt idx="5">
                  <c:v>465</c:v>
                </c:pt>
                <c:pt idx="6">
                  <c:v>1290</c:v>
                </c:pt>
                <c:pt idx="7">
                  <c:v>1624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9B-4A46-BD87-DBCE9198618A}"/>
            </c:ext>
          </c:extLst>
        </c:ser>
        <c:ser>
          <c:idx val="1"/>
          <c:order val="1"/>
          <c:tx>
            <c:strRef>
              <c:f>'Table 9.62'!$S$92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9.62'!$Z$93:$Z$100</c:f>
              <c:numCache>
                <c:formatCode>#,##0</c:formatCode>
                <c:ptCount val="8"/>
                <c:pt idx="0">
                  <c:v>844</c:v>
                </c:pt>
                <c:pt idx="1">
                  <c:v>1763</c:v>
                </c:pt>
                <c:pt idx="2">
                  <c:v>393</c:v>
                </c:pt>
                <c:pt idx="3">
                  <c:v>1690</c:v>
                </c:pt>
                <c:pt idx="4">
                  <c:v>1817</c:v>
                </c:pt>
                <c:pt idx="5">
                  <c:v>943</c:v>
                </c:pt>
                <c:pt idx="6">
                  <c:v>120</c:v>
                </c:pt>
                <c:pt idx="7">
                  <c:v>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9B-4A46-BD87-DBCE91986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0.17194570135746606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7.2398190045248875E-2</c:v>
                </c:pt>
                <c:pt idx="5">
                  <c:v>0</c:v>
                </c:pt>
                <c:pt idx="6">
                  <c:v>3.1674208144796379E-2</c:v>
                </c:pt>
                <c:pt idx="7">
                  <c:v>4.072398190045249E-2</c:v>
                </c:pt>
                <c:pt idx="8">
                  <c:v>8.1447963800904979E-2</c:v>
                </c:pt>
                <c:pt idx="9">
                  <c:v>5.4298642533936653E-2</c:v>
                </c:pt>
                <c:pt idx="10">
                  <c:v>0</c:v>
                </c:pt>
                <c:pt idx="11">
                  <c:v>0</c:v>
                </c:pt>
                <c:pt idx="12">
                  <c:v>1.3574660633484163E-2</c:v>
                </c:pt>
                <c:pt idx="13">
                  <c:v>8.1447963800904979E-2</c:v>
                </c:pt>
                <c:pt idx="14">
                  <c:v>0.24434389140271492</c:v>
                </c:pt>
                <c:pt idx="15">
                  <c:v>9.9547511312217188E-2</c:v>
                </c:pt>
                <c:pt idx="16">
                  <c:v>1.8099547511312219E-2</c:v>
                </c:pt>
                <c:pt idx="17">
                  <c:v>0</c:v>
                </c:pt>
                <c:pt idx="18">
                  <c:v>1.8099547511312219E-2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4B-4FF2-B62B-6CAACD1ABB5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4B-4FF2-B62B-6CAACD1AB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9.62'!$S$1</c:f>
              <c:strCache>
                <c:ptCount val="1"/>
                <c:pt idx="0">
                  <c:v>Scenic Rim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9.62'!$V$8:$Z$8</c:f>
              <c:numCache>
                <c:formatCode>#,##0</c:formatCode>
                <c:ptCount val="5"/>
                <c:pt idx="0">
                  <c:v>38755</c:v>
                </c:pt>
                <c:pt idx="1">
                  <c:v>39376.239999999998</c:v>
                </c:pt>
                <c:pt idx="2">
                  <c:v>40000</c:v>
                </c:pt>
                <c:pt idx="3">
                  <c:v>41381</c:v>
                </c:pt>
                <c:pt idx="4">
                  <c:v>42242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FE-415F-9704-8BF4B4C5A24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FE-415F-9704-8BF4B4C5A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9.63'!$U$4:$Y$4</c:f>
              <c:numCache>
                <c:formatCode>#,##0</c:formatCode>
                <c:ptCount val="5"/>
                <c:pt idx="1">
                  <c:v>15521</c:v>
                </c:pt>
                <c:pt idx="2">
                  <c:v>15422</c:v>
                </c:pt>
                <c:pt idx="3">
                  <c:v>16101</c:v>
                </c:pt>
                <c:pt idx="4">
                  <c:v>16848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8F-4C64-912C-99BE57121BAA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9.63'!$U$7:$Y$7</c:f>
              <c:numCache>
                <c:formatCode>#,##0</c:formatCode>
                <c:ptCount val="5"/>
                <c:pt idx="1">
                  <c:v>11136</c:v>
                </c:pt>
                <c:pt idx="2">
                  <c:v>11188</c:v>
                </c:pt>
                <c:pt idx="3">
                  <c:v>11634</c:v>
                </c:pt>
                <c:pt idx="4">
                  <c:v>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8F-4C64-912C-99BE57121BAA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9.63'!$U$11:$Y$11</c:f>
              <c:numCache>
                <c:formatCode>#,##0</c:formatCode>
                <c:ptCount val="5"/>
                <c:pt idx="1">
                  <c:v>13232</c:v>
                </c:pt>
                <c:pt idx="2">
                  <c:v>13187</c:v>
                </c:pt>
                <c:pt idx="3">
                  <c:v>13815</c:v>
                </c:pt>
                <c:pt idx="4">
                  <c:v>14368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F-4C64-912C-99BE57121BAA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9.63'!$U$12:$Y$12</c:f>
              <c:numCache>
                <c:formatCode>#,##0</c:formatCode>
                <c:ptCount val="5"/>
                <c:pt idx="1">
                  <c:v>2292</c:v>
                </c:pt>
                <c:pt idx="2">
                  <c:v>2238</c:v>
                </c:pt>
                <c:pt idx="3">
                  <c:v>2286</c:v>
                </c:pt>
                <c:pt idx="4">
                  <c:v>2483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8F-4C64-912C-99BE57121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5.738763055979345E-2</c:v>
                </c:pt>
                <c:pt idx="1">
                  <c:v>1.2263818800610256E-2</c:v>
                </c:pt>
                <c:pt idx="2">
                  <c:v>0.13466729257129445</c:v>
                </c:pt>
                <c:pt idx="3">
                  <c:v>1.2850604389156202E-2</c:v>
                </c:pt>
                <c:pt idx="4">
                  <c:v>7.4169698392207481E-2</c:v>
                </c:pt>
                <c:pt idx="5">
                  <c:v>3.0923600516371316E-2</c:v>
                </c:pt>
                <c:pt idx="6">
                  <c:v>8.0976411219340447E-2</c:v>
                </c:pt>
                <c:pt idx="7">
                  <c:v>4.8233775378476708E-2</c:v>
                </c:pt>
                <c:pt idx="8">
                  <c:v>4.8761882408168054E-2</c:v>
                </c:pt>
                <c:pt idx="9">
                  <c:v>2.8752493838751321E-3</c:v>
                </c:pt>
                <c:pt idx="10">
                  <c:v>2.6464030043422133E-2</c:v>
                </c:pt>
                <c:pt idx="11">
                  <c:v>2.0537495599108085E-2</c:v>
                </c:pt>
                <c:pt idx="12">
                  <c:v>3.6674099284121582E-2</c:v>
                </c:pt>
                <c:pt idx="13">
                  <c:v>7.0590306302077216E-2</c:v>
                </c:pt>
                <c:pt idx="14">
                  <c:v>6.0204201384813992E-2</c:v>
                </c:pt>
                <c:pt idx="15">
                  <c:v>6.4546414740053987E-2</c:v>
                </c:pt>
                <c:pt idx="16">
                  <c:v>9.447247975589719E-2</c:v>
                </c:pt>
                <c:pt idx="17">
                  <c:v>1.1970426006337284E-2</c:v>
                </c:pt>
                <c:pt idx="18">
                  <c:v>3.54418495481751E-2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06-48FA-8749-CF0CB9489A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6-48FA-8749-CF0CB9489A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9.63'!$Y$44:$Y$60</c:f>
              <c:numCache>
                <c:formatCode>#,##0</c:formatCode>
                <c:ptCount val="17"/>
                <c:pt idx="0">
                  <c:v>12</c:v>
                </c:pt>
                <c:pt idx="1">
                  <c:v>237</c:v>
                </c:pt>
                <c:pt idx="2">
                  <c:v>561</c:v>
                </c:pt>
                <c:pt idx="3">
                  <c:v>740</c:v>
                </c:pt>
                <c:pt idx="4">
                  <c:v>885</c:v>
                </c:pt>
                <c:pt idx="5">
                  <c:v>945</c:v>
                </c:pt>
                <c:pt idx="6">
                  <c:v>907</c:v>
                </c:pt>
                <c:pt idx="7">
                  <c:v>857</c:v>
                </c:pt>
                <c:pt idx="8">
                  <c:v>934</c:v>
                </c:pt>
                <c:pt idx="9">
                  <c:v>909</c:v>
                </c:pt>
                <c:pt idx="10">
                  <c:v>896</c:v>
                </c:pt>
                <c:pt idx="11">
                  <c:v>712</c:v>
                </c:pt>
                <c:pt idx="12">
                  <c:v>364</c:v>
                </c:pt>
                <c:pt idx="13">
                  <c:v>170</c:v>
                </c:pt>
                <c:pt idx="14">
                  <c:v>79</c:v>
                </c:pt>
                <c:pt idx="15">
                  <c:v>28</c:v>
                </c:pt>
                <c:pt idx="16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64-4A47-BB82-C77AFE13FE05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9.63'!$Y$63:$Y$79</c:f>
              <c:numCache>
                <c:formatCode>#,##0</c:formatCode>
                <c:ptCount val="17"/>
                <c:pt idx="0">
                  <c:v>12</c:v>
                </c:pt>
                <c:pt idx="1">
                  <c:v>247</c:v>
                </c:pt>
                <c:pt idx="2">
                  <c:v>500</c:v>
                </c:pt>
                <c:pt idx="3">
                  <c:v>574</c:v>
                </c:pt>
                <c:pt idx="4">
                  <c:v>648</c:v>
                </c:pt>
                <c:pt idx="5">
                  <c:v>713</c:v>
                </c:pt>
                <c:pt idx="6">
                  <c:v>702</c:v>
                </c:pt>
                <c:pt idx="7">
                  <c:v>716</c:v>
                </c:pt>
                <c:pt idx="8">
                  <c:v>878</c:v>
                </c:pt>
                <c:pt idx="9">
                  <c:v>862</c:v>
                </c:pt>
                <c:pt idx="10">
                  <c:v>762</c:v>
                </c:pt>
                <c:pt idx="11">
                  <c:v>543</c:v>
                </c:pt>
                <c:pt idx="12">
                  <c:v>207</c:v>
                </c:pt>
                <c:pt idx="13">
                  <c:v>126</c:v>
                </c:pt>
                <c:pt idx="14">
                  <c:v>50</c:v>
                </c:pt>
                <c:pt idx="15">
                  <c:v>13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64-4A47-BB82-C77AFE13F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9.63'!$Y$83:$Y$90</c:f>
              <c:numCache>
                <c:formatCode>#,##0</c:formatCode>
                <c:ptCount val="8"/>
                <c:pt idx="0">
                  <c:v>519</c:v>
                </c:pt>
                <c:pt idx="1">
                  <c:v>367</c:v>
                </c:pt>
                <c:pt idx="2">
                  <c:v>1142</c:v>
                </c:pt>
                <c:pt idx="3">
                  <c:v>340</c:v>
                </c:pt>
                <c:pt idx="4">
                  <c:v>214</c:v>
                </c:pt>
                <c:pt idx="5">
                  <c:v>248</c:v>
                </c:pt>
                <c:pt idx="6">
                  <c:v>946</c:v>
                </c:pt>
                <c:pt idx="7">
                  <c:v>1273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A8-43B1-97C4-25DDA6703386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9.63'!$Y$93:$Y$100</c:f>
              <c:numCache>
                <c:formatCode>#,##0</c:formatCode>
                <c:ptCount val="8"/>
                <c:pt idx="0">
                  <c:v>355</c:v>
                </c:pt>
                <c:pt idx="1">
                  <c:v>739</c:v>
                </c:pt>
                <c:pt idx="2">
                  <c:v>203</c:v>
                </c:pt>
                <c:pt idx="3">
                  <c:v>939</c:v>
                </c:pt>
                <c:pt idx="4">
                  <c:v>924</c:v>
                </c:pt>
                <c:pt idx="5">
                  <c:v>554</c:v>
                </c:pt>
                <c:pt idx="6">
                  <c:v>84</c:v>
                </c:pt>
                <c:pt idx="7">
                  <c:v>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A8-43B1-97C4-25DDA67033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9.63'!$U$8:$Y$8</c:f>
              <c:numCache>
                <c:formatCode>#,##0</c:formatCode>
                <c:ptCount val="5"/>
                <c:pt idx="1">
                  <c:v>40799.17</c:v>
                </c:pt>
                <c:pt idx="2">
                  <c:v>42535</c:v>
                </c:pt>
                <c:pt idx="3">
                  <c:v>43620.41</c:v>
                </c:pt>
                <c:pt idx="4">
                  <c:v>45172.5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3-4F46-BFBB-FA801E1DCB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3-4F46-BFBB-FA801E1DC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9.63'!$V$4:$Z$4</c:f>
              <c:numCache>
                <c:formatCode>#,##0</c:formatCode>
                <c:ptCount val="5"/>
                <c:pt idx="0">
                  <c:v>15521</c:v>
                </c:pt>
                <c:pt idx="1">
                  <c:v>15422</c:v>
                </c:pt>
                <c:pt idx="2">
                  <c:v>16101</c:v>
                </c:pt>
                <c:pt idx="3">
                  <c:v>16848</c:v>
                </c:pt>
                <c:pt idx="4">
                  <c:v>17038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49-41A8-AE3B-A21DA22BF723}"/>
            </c:ext>
          </c:extLst>
        </c:ser>
        <c:ser>
          <c:idx val="1"/>
          <c:order val="1"/>
          <c:tx>
            <c:strRef>
              <c:f>'Table 9.63'!$S$7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9.63'!$V$7:$Z$7</c:f>
              <c:numCache>
                <c:formatCode>#,##0</c:formatCode>
                <c:ptCount val="5"/>
                <c:pt idx="0">
                  <c:v>11136</c:v>
                </c:pt>
                <c:pt idx="1">
                  <c:v>11188</c:v>
                </c:pt>
                <c:pt idx="2">
                  <c:v>11634</c:v>
                </c:pt>
                <c:pt idx="3">
                  <c:v>12241</c:v>
                </c:pt>
                <c:pt idx="4">
                  <c:v>12316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49-41A8-AE3B-A21DA22BF723}"/>
            </c:ext>
          </c:extLst>
        </c:ser>
        <c:ser>
          <c:idx val="2"/>
          <c:order val="2"/>
          <c:tx>
            <c:strRef>
              <c:f>'Table 9.63'!$S$11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9.63'!$V$11:$Z$11</c:f>
              <c:numCache>
                <c:formatCode>#,##0</c:formatCode>
                <c:ptCount val="5"/>
                <c:pt idx="0">
                  <c:v>13232</c:v>
                </c:pt>
                <c:pt idx="1">
                  <c:v>13187</c:v>
                </c:pt>
                <c:pt idx="2">
                  <c:v>13815</c:v>
                </c:pt>
                <c:pt idx="3">
                  <c:v>14368</c:v>
                </c:pt>
                <c:pt idx="4">
                  <c:v>14621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49-41A8-AE3B-A21DA22BF723}"/>
            </c:ext>
          </c:extLst>
        </c:ser>
        <c:ser>
          <c:idx val="3"/>
          <c:order val="3"/>
          <c:tx>
            <c:strRef>
              <c:f>'Table 9.63'!$S$12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9.63'!$V$12:$Z$12</c:f>
              <c:numCache>
                <c:formatCode>#,##0</c:formatCode>
                <c:ptCount val="5"/>
                <c:pt idx="0">
                  <c:v>2292</c:v>
                </c:pt>
                <c:pt idx="1">
                  <c:v>2238</c:v>
                </c:pt>
                <c:pt idx="2">
                  <c:v>2286</c:v>
                </c:pt>
                <c:pt idx="3">
                  <c:v>2483</c:v>
                </c:pt>
                <c:pt idx="4">
                  <c:v>2417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49-41A8-AE3B-A21DA22BF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9.63'!$AB$15:$AB$33</c:f>
              <c:numCache>
                <c:formatCode>0.0%</c:formatCode>
                <c:ptCount val="19"/>
                <c:pt idx="0">
                  <c:v>5.738763055979345E-2</c:v>
                </c:pt>
                <c:pt idx="1">
                  <c:v>1.2263818800610256E-2</c:v>
                </c:pt>
                <c:pt idx="2">
                  <c:v>0.13466729257129445</c:v>
                </c:pt>
                <c:pt idx="3">
                  <c:v>1.2850604389156202E-2</c:v>
                </c:pt>
                <c:pt idx="4">
                  <c:v>7.4169698392207481E-2</c:v>
                </c:pt>
                <c:pt idx="5">
                  <c:v>3.0923600516371316E-2</c:v>
                </c:pt>
                <c:pt idx="6">
                  <c:v>8.0976411219340447E-2</c:v>
                </c:pt>
                <c:pt idx="7">
                  <c:v>4.8233775378476708E-2</c:v>
                </c:pt>
                <c:pt idx="8">
                  <c:v>4.8761882408168054E-2</c:v>
                </c:pt>
                <c:pt idx="9">
                  <c:v>2.8752493838751321E-3</c:v>
                </c:pt>
                <c:pt idx="10">
                  <c:v>2.6464030043422133E-2</c:v>
                </c:pt>
                <c:pt idx="11">
                  <c:v>2.0537495599108085E-2</c:v>
                </c:pt>
                <c:pt idx="12">
                  <c:v>3.6674099284121582E-2</c:v>
                </c:pt>
                <c:pt idx="13">
                  <c:v>7.0590306302077216E-2</c:v>
                </c:pt>
                <c:pt idx="14">
                  <c:v>6.0204201384813992E-2</c:v>
                </c:pt>
                <c:pt idx="15">
                  <c:v>6.4546414740053987E-2</c:v>
                </c:pt>
                <c:pt idx="16">
                  <c:v>9.447247975589719E-2</c:v>
                </c:pt>
                <c:pt idx="17">
                  <c:v>1.1970426006337284E-2</c:v>
                </c:pt>
                <c:pt idx="18">
                  <c:v>3.54418495481751E-2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2B-4F7B-8766-9FE2033FD45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2B-4F7B-8766-9FE2033FD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9.63'!$Z$44:$Z$60</c:f>
              <c:numCache>
                <c:formatCode>#,##0</c:formatCode>
                <c:ptCount val="17"/>
                <c:pt idx="0">
                  <c:v>10</c:v>
                </c:pt>
                <c:pt idx="1">
                  <c:v>229</c:v>
                </c:pt>
                <c:pt idx="2">
                  <c:v>563</c:v>
                </c:pt>
                <c:pt idx="3">
                  <c:v>804</c:v>
                </c:pt>
                <c:pt idx="4">
                  <c:v>884</c:v>
                </c:pt>
                <c:pt idx="5">
                  <c:v>932</c:v>
                </c:pt>
                <c:pt idx="6">
                  <c:v>1009</c:v>
                </c:pt>
                <c:pt idx="7">
                  <c:v>763</c:v>
                </c:pt>
                <c:pt idx="8">
                  <c:v>937</c:v>
                </c:pt>
                <c:pt idx="9">
                  <c:v>945</c:v>
                </c:pt>
                <c:pt idx="10">
                  <c:v>859</c:v>
                </c:pt>
                <c:pt idx="11">
                  <c:v>692</c:v>
                </c:pt>
                <c:pt idx="12">
                  <c:v>402</c:v>
                </c:pt>
                <c:pt idx="13">
                  <c:v>160</c:v>
                </c:pt>
                <c:pt idx="14">
                  <c:v>74</c:v>
                </c:pt>
                <c:pt idx="15">
                  <c:v>24</c:v>
                </c:pt>
                <c:pt idx="16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A2-4343-A6E8-F93576400EB3}"/>
            </c:ext>
          </c:extLst>
        </c:ser>
        <c:ser>
          <c:idx val="1"/>
          <c:order val="1"/>
          <c:tx>
            <c:strRef>
              <c:f>'Table 9.63'!$S$62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9.63'!$Z$63:$Z$79</c:f>
              <c:numCache>
                <c:formatCode>#,##0</c:formatCode>
                <c:ptCount val="17"/>
                <c:pt idx="0">
                  <c:v>17</c:v>
                </c:pt>
                <c:pt idx="1">
                  <c:v>276</c:v>
                </c:pt>
                <c:pt idx="2">
                  <c:v>495</c:v>
                </c:pt>
                <c:pt idx="3">
                  <c:v>570</c:v>
                </c:pt>
                <c:pt idx="4">
                  <c:v>692</c:v>
                </c:pt>
                <c:pt idx="5">
                  <c:v>698</c:v>
                </c:pt>
                <c:pt idx="6">
                  <c:v>747</c:v>
                </c:pt>
                <c:pt idx="7">
                  <c:v>718</c:v>
                </c:pt>
                <c:pt idx="8">
                  <c:v>878</c:v>
                </c:pt>
                <c:pt idx="9">
                  <c:v>877</c:v>
                </c:pt>
                <c:pt idx="10">
                  <c:v>810</c:v>
                </c:pt>
                <c:pt idx="11">
                  <c:v>541</c:v>
                </c:pt>
                <c:pt idx="12">
                  <c:v>219</c:v>
                </c:pt>
                <c:pt idx="13">
                  <c:v>123</c:v>
                </c:pt>
                <c:pt idx="14">
                  <c:v>37</c:v>
                </c:pt>
                <c:pt idx="15">
                  <c:v>17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A2-4343-A6E8-F93576400E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9.63'!$Z$83:$Z$90</c:f>
              <c:numCache>
                <c:formatCode>#,##0</c:formatCode>
                <c:ptCount val="8"/>
                <c:pt idx="0">
                  <c:v>542</c:v>
                </c:pt>
                <c:pt idx="1">
                  <c:v>375</c:v>
                </c:pt>
                <c:pt idx="2">
                  <c:v>1266</c:v>
                </c:pt>
                <c:pt idx="3">
                  <c:v>333</c:v>
                </c:pt>
                <c:pt idx="4">
                  <c:v>189</c:v>
                </c:pt>
                <c:pt idx="5">
                  <c:v>234</c:v>
                </c:pt>
                <c:pt idx="6">
                  <c:v>954</c:v>
                </c:pt>
                <c:pt idx="7">
                  <c:v>1377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6-4EF8-BA38-25231500E76D}"/>
            </c:ext>
          </c:extLst>
        </c:ser>
        <c:ser>
          <c:idx val="1"/>
          <c:order val="1"/>
          <c:tx>
            <c:strRef>
              <c:f>'Table 9.63'!$S$92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9.63'!$Z$93:$Z$100</c:f>
              <c:numCache>
                <c:formatCode>#,##0</c:formatCode>
                <c:ptCount val="8"/>
                <c:pt idx="0">
                  <c:v>373</c:v>
                </c:pt>
                <c:pt idx="1">
                  <c:v>758</c:v>
                </c:pt>
                <c:pt idx="2">
                  <c:v>214</c:v>
                </c:pt>
                <c:pt idx="3">
                  <c:v>998</c:v>
                </c:pt>
                <c:pt idx="4">
                  <c:v>919</c:v>
                </c:pt>
                <c:pt idx="5">
                  <c:v>542</c:v>
                </c:pt>
                <c:pt idx="6">
                  <c:v>87</c:v>
                </c:pt>
                <c:pt idx="7">
                  <c:v>725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6-4EF8-BA38-25231500E7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9.7'!$Y$44:$Y$60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0</c:v>
                </c:pt>
                <c:pt idx="3">
                  <c:v>20</c:v>
                </c:pt>
                <c:pt idx="4">
                  <c:v>29</c:v>
                </c:pt>
                <c:pt idx="5">
                  <c:v>14</c:v>
                </c:pt>
                <c:pt idx="6">
                  <c:v>14</c:v>
                </c:pt>
                <c:pt idx="7">
                  <c:v>23</c:v>
                </c:pt>
                <c:pt idx="8">
                  <c:v>11</c:v>
                </c:pt>
                <c:pt idx="9">
                  <c:v>8</c:v>
                </c:pt>
                <c:pt idx="10">
                  <c:v>25</c:v>
                </c:pt>
                <c:pt idx="11">
                  <c:v>14</c:v>
                </c:pt>
                <c:pt idx="12">
                  <c:v>7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3-4827-AE4B-D13133AB6A0F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7</c:v>
                </c:pt>
                <c:pt idx="3">
                  <c:v>16</c:v>
                </c:pt>
                <c:pt idx="4">
                  <c:v>24</c:v>
                </c:pt>
                <c:pt idx="5">
                  <c:v>22</c:v>
                </c:pt>
                <c:pt idx="6">
                  <c:v>11</c:v>
                </c:pt>
                <c:pt idx="7">
                  <c:v>7</c:v>
                </c:pt>
                <c:pt idx="8">
                  <c:v>13</c:v>
                </c:pt>
                <c:pt idx="9">
                  <c:v>14</c:v>
                </c:pt>
                <c:pt idx="10">
                  <c:v>13</c:v>
                </c:pt>
                <c:pt idx="11">
                  <c:v>13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3-4827-AE4B-D13133AB6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9.63'!$S$1</c:f>
              <c:strCache>
                <c:ptCount val="1"/>
                <c:pt idx="0">
                  <c:v>Somerset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9.63'!$V$8:$Z$8</c:f>
              <c:numCache>
                <c:formatCode>#,##0</c:formatCode>
                <c:ptCount val="5"/>
                <c:pt idx="0">
                  <c:v>40799.17</c:v>
                </c:pt>
                <c:pt idx="1">
                  <c:v>42535</c:v>
                </c:pt>
                <c:pt idx="2">
                  <c:v>43620.41</c:v>
                </c:pt>
                <c:pt idx="3">
                  <c:v>45172.5</c:v>
                </c:pt>
                <c:pt idx="4">
                  <c:v>46430.03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76-416E-BC10-4E82CC7F53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76-416E-BC10-4E82CC7F5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9.64'!$U$4:$Y$4</c:f>
              <c:numCache>
                <c:formatCode>#,##0</c:formatCode>
                <c:ptCount val="5"/>
                <c:pt idx="1">
                  <c:v>20071</c:v>
                </c:pt>
                <c:pt idx="2">
                  <c:v>19099</c:v>
                </c:pt>
                <c:pt idx="3">
                  <c:v>20193</c:v>
                </c:pt>
                <c:pt idx="4">
                  <c:v>21445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CC-4C01-A741-6A1337C85269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9.64'!$U$7:$Y$7</c:f>
              <c:numCache>
                <c:formatCode>#,##0</c:formatCode>
                <c:ptCount val="5"/>
                <c:pt idx="1">
                  <c:v>14111</c:v>
                </c:pt>
                <c:pt idx="2">
                  <c:v>13648</c:v>
                </c:pt>
                <c:pt idx="3">
                  <c:v>14326</c:v>
                </c:pt>
                <c:pt idx="4">
                  <c:v>15202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CC-4C01-A741-6A1337C85269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9.64'!$U$11:$Y$11</c:f>
              <c:numCache>
                <c:formatCode>#,##0</c:formatCode>
                <c:ptCount val="5"/>
                <c:pt idx="1">
                  <c:v>16560</c:v>
                </c:pt>
                <c:pt idx="2">
                  <c:v>15746</c:v>
                </c:pt>
                <c:pt idx="3">
                  <c:v>16641</c:v>
                </c:pt>
                <c:pt idx="4">
                  <c:v>17595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CC-4C01-A741-6A1337C85269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9.64'!$U$12:$Y$12</c:f>
              <c:numCache>
                <c:formatCode>#,##0</c:formatCode>
                <c:ptCount val="5"/>
                <c:pt idx="1">
                  <c:v>3511</c:v>
                </c:pt>
                <c:pt idx="2">
                  <c:v>3355</c:v>
                </c:pt>
                <c:pt idx="3">
                  <c:v>3552</c:v>
                </c:pt>
                <c:pt idx="4">
                  <c:v>3848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ECC-4C01-A741-6A1337C8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8.6878204239988918E-2</c:v>
                </c:pt>
                <c:pt idx="1">
                  <c:v>1.7920650316382614E-2</c:v>
                </c:pt>
                <c:pt idx="2">
                  <c:v>0.10969470232321833</c:v>
                </c:pt>
                <c:pt idx="3">
                  <c:v>1.3856172925038105E-2</c:v>
                </c:pt>
                <c:pt idx="4">
                  <c:v>7.4592397579788458E-2</c:v>
                </c:pt>
                <c:pt idx="5">
                  <c:v>2.5310609209736271E-2</c:v>
                </c:pt>
                <c:pt idx="6">
                  <c:v>8.8263821532492723E-2</c:v>
                </c:pt>
                <c:pt idx="7">
                  <c:v>6.0412913953166135E-2</c:v>
                </c:pt>
                <c:pt idx="8">
                  <c:v>2.9606022816498084E-2</c:v>
                </c:pt>
                <c:pt idx="9">
                  <c:v>3.602604960509907E-3</c:v>
                </c:pt>
                <c:pt idx="10">
                  <c:v>2.5864856126737796E-2</c:v>
                </c:pt>
                <c:pt idx="11">
                  <c:v>1.3809985681954644E-2</c:v>
                </c:pt>
                <c:pt idx="12">
                  <c:v>3.2100133943004941E-2</c:v>
                </c:pt>
                <c:pt idx="13">
                  <c:v>6.2260403676504553E-2</c:v>
                </c:pt>
                <c:pt idx="14">
                  <c:v>5.2237771927393657E-2</c:v>
                </c:pt>
                <c:pt idx="15">
                  <c:v>7.4176712392037325E-2</c:v>
                </c:pt>
                <c:pt idx="16">
                  <c:v>0.10581497390420766</c:v>
                </c:pt>
                <c:pt idx="17">
                  <c:v>7.0204609486859727E-3</c:v>
                </c:pt>
                <c:pt idx="18">
                  <c:v>2.9652210059581543E-2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4E-4B9A-9A38-AAFF6D981AE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4E-4B9A-9A38-AAFF6D981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9.64'!$Y$44:$Y$60</c:f>
              <c:numCache>
                <c:formatCode>#,##0</c:formatCode>
                <c:ptCount val="17"/>
                <c:pt idx="0">
                  <c:v>35</c:v>
                </c:pt>
                <c:pt idx="1">
                  <c:v>389</c:v>
                </c:pt>
                <c:pt idx="2">
                  <c:v>718</c:v>
                </c:pt>
                <c:pt idx="3">
                  <c:v>1003</c:v>
                </c:pt>
                <c:pt idx="4">
                  <c:v>1140</c:v>
                </c:pt>
                <c:pt idx="5">
                  <c:v>997</c:v>
                </c:pt>
                <c:pt idx="6">
                  <c:v>963</c:v>
                </c:pt>
                <c:pt idx="7">
                  <c:v>981</c:v>
                </c:pt>
                <c:pt idx="8">
                  <c:v>1135</c:v>
                </c:pt>
                <c:pt idx="9">
                  <c:v>1115</c:v>
                </c:pt>
                <c:pt idx="10">
                  <c:v>1074</c:v>
                </c:pt>
                <c:pt idx="11">
                  <c:v>861</c:v>
                </c:pt>
                <c:pt idx="12">
                  <c:v>521</c:v>
                </c:pt>
                <c:pt idx="13">
                  <c:v>260</c:v>
                </c:pt>
                <c:pt idx="14">
                  <c:v>143</c:v>
                </c:pt>
                <c:pt idx="15">
                  <c:v>77</c:v>
                </c:pt>
                <c:pt idx="16">
                  <c:v>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63-4A30-8306-7A08E01A8108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9.64'!$Y$63:$Y$79</c:f>
              <c:numCache>
                <c:formatCode>#,##0</c:formatCode>
                <c:ptCount val="17"/>
                <c:pt idx="0">
                  <c:v>24</c:v>
                </c:pt>
                <c:pt idx="1">
                  <c:v>347</c:v>
                </c:pt>
                <c:pt idx="2">
                  <c:v>698</c:v>
                </c:pt>
                <c:pt idx="3">
                  <c:v>819</c:v>
                </c:pt>
                <c:pt idx="4">
                  <c:v>773</c:v>
                </c:pt>
                <c:pt idx="5">
                  <c:v>781</c:v>
                </c:pt>
                <c:pt idx="6">
                  <c:v>900</c:v>
                </c:pt>
                <c:pt idx="7">
                  <c:v>983</c:v>
                </c:pt>
                <c:pt idx="8">
                  <c:v>1071</c:v>
                </c:pt>
                <c:pt idx="9">
                  <c:v>1020</c:v>
                </c:pt>
                <c:pt idx="10">
                  <c:v>1082</c:v>
                </c:pt>
                <c:pt idx="11">
                  <c:v>762</c:v>
                </c:pt>
                <c:pt idx="12">
                  <c:v>365</c:v>
                </c:pt>
                <c:pt idx="13">
                  <c:v>189</c:v>
                </c:pt>
                <c:pt idx="14">
                  <c:v>109</c:v>
                </c:pt>
                <c:pt idx="15">
                  <c:v>47</c:v>
                </c:pt>
                <c:pt idx="16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63-4A30-8306-7A08E01A8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9.64'!$Y$83:$Y$90</c:f>
              <c:numCache>
                <c:formatCode>#,##0</c:formatCode>
                <c:ptCount val="8"/>
                <c:pt idx="0">
                  <c:v>600</c:v>
                </c:pt>
                <c:pt idx="1">
                  <c:v>486</c:v>
                </c:pt>
                <c:pt idx="2">
                  <c:v>1335</c:v>
                </c:pt>
                <c:pt idx="3">
                  <c:v>342</c:v>
                </c:pt>
                <c:pt idx="4">
                  <c:v>170</c:v>
                </c:pt>
                <c:pt idx="5">
                  <c:v>329</c:v>
                </c:pt>
                <c:pt idx="6">
                  <c:v>992</c:v>
                </c:pt>
                <c:pt idx="7">
                  <c:v>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C-4098-9122-8BED337320C0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9.64'!$Y$93:$Y$100</c:f>
              <c:numCache>
                <c:formatCode>#,##0</c:formatCode>
                <c:ptCount val="8"/>
                <c:pt idx="0">
                  <c:v>399</c:v>
                </c:pt>
                <c:pt idx="1">
                  <c:v>1105</c:v>
                </c:pt>
                <c:pt idx="2">
                  <c:v>218</c:v>
                </c:pt>
                <c:pt idx="3">
                  <c:v>1239</c:v>
                </c:pt>
                <c:pt idx="4">
                  <c:v>1009</c:v>
                </c:pt>
                <c:pt idx="5">
                  <c:v>715</c:v>
                </c:pt>
                <c:pt idx="6">
                  <c:v>79</c:v>
                </c:pt>
                <c:pt idx="7">
                  <c:v>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C-4098-9122-8BED337320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9.64'!$U$8:$Y$8</c:f>
              <c:numCache>
                <c:formatCode>#,##0</c:formatCode>
                <c:ptCount val="5"/>
                <c:pt idx="1">
                  <c:v>37060</c:v>
                </c:pt>
                <c:pt idx="2">
                  <c:v>38384.5</c:v>
                </c:pt>
                <c:pt idx="3">
                  <c:v>38623.82</c:v>
                </c:pt>
                <c:pt idx="4">
                  <c:v>39926.94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6-4ACB-BE44-3A7267B899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6-4ACB-BE44-3A7267B89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9.64'!$V$4:$Z$4</c:f>
              <c:numCache>
                <c:formatCode>#,##0</c:formatCode>
                <c:ptCount val="5"/>
                <c:pt idx="0">
                  <c:v>20071</c:v>
                </c:pt>
                <c:pt idx="1">
                  <c:v>19099</c:v>
                </c:pt>
                <c:pt idx="2">
                  <c:v>20193</c:v>
                </c:pt>
                <c:pt idx="3">
                  <c:v>21445</c:v>
                </c:pt>
                <c:pt idx="4">
                  <c:v>21653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7-4018-BC82-576BD3627078}"/>
            </c:ext>
          </c:extLst>
        </c:ser>
        <c:ser>
          <c:idx val="1"/>
          <c:order val="1"/>
          <c:tx>
            <c:strRef>
              <c:f>'Table 9.64'!$S$7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9.64'!$V$7:$Z$7</c:f>
              <c:numCache>
                <c:formatCode>#,##0</c:formatCode>
                <c:ptCount val="5"/>
                <c:pt idx="0">
                  <c:v>14111</c:v>
                </c:pt>
                <c:pt idx="1">
                  <c:v>13648</c:v>
                </c:pt>
                <c:pt idx="2">
                  <c:v>14326</c:v>
                </c:pt>
                <c:pt idx="3">
                  <c:v>15202</c:v>
                </c:pt>
                <c:pt idx="4">
                  <c:v>15104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7-4018-BC82-576BD3627078}"/>
            </c:ext>
          </c:extLst>
        </c:ser>
        <c:ser>
          <c:idx val="2"/>
          <c:order val="2"/>
          <c:tx>
            <c:strRef>
              <c:f>'Table 9.64'!$S$11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9.64'!$V$11:$Z$11</c:f>
              <c:numCache>
                <c:formatCode>#,##0</c:formatCode>
                <c:ptCount val="5"/>
                <c:pt idx="0">
                  <c:v>16560</c:v>
                </c:pt>
                <c:pt idx="1">
                  <c:v>15746</c:v>
                </c:pt>
                <c:pt idx="2">
                  <c:v>16641</c:v>
                </c:pt>
                <c:pt idx="3">
                  <c:v>17595</c:v>
                </c:pt>
                <c:pt idx="4">
                  <c:v>18001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7-4018-BC82-576BD3627078}"/>
            </c:ext>
          </c:extLst>
        </c:ser>
        <c:ser>
          <c:idx val="3"/>
          <c:order val="3"/>
          <c:tx>
            <c:strRef>
              <c:f>'Table 9.64'!$S$12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9.64'!$V$12:$Z$12</c:f>
              <c:numCache>
                <c:formatCode>#,##0</c:formatCode>
                <c:ptCount val="5"/>
                <c:pt idx="0">
                  <c:v>3511</c:v>
                </c:pt>
                <c:pt idx="1">
                  <c:v>3355</c:v>
                </c:pt>
                <c:pt idx="2">
                  <c:v>3552</c:v>
                </c:pt>
                <c:pt idx="3">
                  <c:v>3848</c:v>
                </c:pt>
                <c:pt idx="4">
                  <c:v>3654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7-4018-BC82-576BD3627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9.64'!$AB$15:$AB$33</c:f>
              <c:numCache>
                <c:formatCode>0.0%</c:formatCode>
                <c:ptCount val="19"/>
                <c:pt idx="0">
                  <c:v>8.6878204239988918E-2</c:v>
                </c:pt>
                <c:pt idx="1">
                  <c:v>1.7920650316382614E-2</c:v>
                </c:pt>
                <c:pt idx="2">
                  <c:v>0.10969470232321833</c:v>
                </c:pt>
                <c:pt idx="3">
                  <c:v>1.3856172925038105E-2</c:v>
                </c:pt>
                <c:pt idx="4">
                  <c:v>7.4592397579788458E-2</c:v>
                </c:pt>
                <c:pt idx="5">
                  <c:v>2.5310609209736271E-2</c:v>
                </c:pt>
                <c:pt idx="6">
                  <c:v>8.8263821532492723E-2</c:v>
                </c:pt>
                <c:pt idx="7">
                  <c:v>6.0412913953166135E-2</c:v>
                </c:pt>
                <c:pt idx="8">
                  <c:v>2.9606022816498084E-2</c:v>
                </c:pt>
                <c:pt idx="9">
                  <c:v>3.602604960509907E-3</c:v>
                </c:pt>
                <c:pt idx="10">
                  <c:v>2.5864856126737796E-2</c:v>
                </c:pt>
                <c:pt idx="11">
                  <c:v>1.3809985681954644E-2</c:v>
                </c:pt>
                <c:pt idx="12">
                  <c:v>3.2100133943004941E-2</c:v>
                </c:pt>
                <c:pt idx="13">
                  <c:v>6.2260403676504553E-2</c:v>
                </c:pt>
                <c:pt idx="14">
                  <c:v>5.2237771927393657E-2</c:v>
                </c:pt>
                <c:pt idx="15">
                  <c:v>7.4176712392037325E-2</c:v>
                </c:pt>
                <c:pt idx="16">
                  <c:v>0.10581497390420766</c:v>
                </c:pt>
                <c:pt idx="17">
                  <c:v>7.0204609486859727E-3</c:v>
                </c:pt>
                <c:pt idx="18">
                  <c:v>2.9652210059581543E-2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3F-4FB7-85A3-41239189D90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3F-4FB7-85A3-41239189D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9.64'!$Z$44:$Z$60</c:f>
              <c:numCache>
                <c:formatCode>#,##0</c:formatCode>
                <c:ptCount val="17"/>
                <c:pt idx="0">
                  <c:v>32</c:v>
                </c:pt>
                <c:pt idx="1">
                  <c:v>378</c:v>
                </c:pt>
                <c:pt idx="2">
                  <c:v>762</c:v>
                </c:pt>
                <c:pt idx="3">
                  <c:v>908</c:v>
                </c:pt>
                <c:pt idx="4">
                  <c:v>1263</c:v>
                </c:pt>
                <c:pt idx="5">
                  <c:v>1001</c:v>
                </c:pt>
                <c:pt idx="6">
                  <c:v>980</c:v>
                </c:pt>
                <c:pt idx="7">
                  <c:v>947</c:v>
                </c:pt>
                <c:pt idx="8">
                  <c:v>1096</c:v>
                </c:pt>
                <c:pt idx="9">
                  <c:v>1183</c:v>
                </c:pt>
                <c:pt idx="10">
                  <c:v>1089</c:v>
                </c:pt>
                <c:pt idx="11">
                  <c:v>810</c:v>
                </c:pt>
                <c:pt idx="12">
                  <c:v>499</c:v>
                </c:pt>
                <c:pt idx="13">
                  <c:v>264</c:v>
                </c:pt>
                <c:pt idx="14">
                  <c:v>125</c:v>
                </c:pt>
                <c:pt idx="15">
                  <c:v>64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08-47C2-ADBC-745526DBC454}"/>
            </c:ext>
          </c:extLst>
        </c:ser>
        <c:ser>
          <c:idx val="1"/>
          <c:order val="1"/>
          <c:tx>
            <c:strRef>
              <c:f>'Table 9.64'!$S$62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9.64'!$Z$63:$Z$79</c:f>
              <c:numCache>
                <c:formatCode>#,##0</c:formatCode>
                <c:ptCount val="17"/>
                <c:pt idx="0">
                  <c:v>58</c:v>
                </c:pt>
                <c:pt idx="1">
                  <c:v>412</c:v>
                </c:pt>
                <c:pt idx="2">
                  <c:v>732</c:v>
                </c:pt>
                <c:pt idx="3">
                  <c:v>773</c:v>
                </c:pt>
                <c:pt idx="4">
                  <c:v>870</c:v>
                </c:pt>
                <c:pt idx="5">
                  <c:v>811</c:v>
                </c:pt>
                <c:pt idx="6">
                  <c:v>877</c:v>
                </c:pt>
                <c:pt idx="7">
                  <c:v>1014</c:v>
                </c:pt>
                <c:pt idx="8">
                  <c:v>1071</c:v>
                </c:pt>
                <c:pt idx="9">
                  <c:v>1064</c:v>
                </c:pt>
                <c:pt idx="10">
                  <c:v>1037</c:v>
                </c:pt>
                <c:pt idx="11">
                  <c:v>795</c:v>
                </c:pt>
                <c:pt idx="12">
                  <c:v>388</c:v>
                </c:pt>
                <c:pt idx="13">
                  <c:v>189</c:v>
                </c:pt>
                <c:pt idx="14">
                  <c:v>82</c:v>
                </c:pt>
                <c:pt idx="15">
                  <c:v>42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08-47C2-ADBC-745526DBC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9.64'!$Z$83:$Z$90</c:f>
              <c:numCache>
                <c:formatCode>#,##0</c:formatCode>
                <c:ptCount val="8"/>
                <c:pt idx="0">
                  <c:v>594</c:v>
                </c:pt>
                <c:pt idx="1">
                  <c:v>497</c:v>
                </c:pt>
                <c:pt idx="2">
                  <c:v>1329</c:v>
                </c:pt>
                <c:pt idx="3">
                  <c:v>360</c:v>
                </c:pt>
                <c:pt idx="4">
                  <c:v>180</c:v>
                </c:pt>
                <c:pt idx="5">
                  <c:v>345</c:v>
                </c:pt>
                <c:pt idx="6">
                  <c:v>998</c:v>
                </c:pt>
                <c:pt idx="7">
                  <c:v>1719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DB-46C7-9C0A-06AAD40197E2}"/>
            </c:ext>
          </c:extLst>
        </c:ser>
        <c:ser>
          <c:idx val="1"/>
          <c:order val="1"/>
          <c:tx>
            <c:strRef>
              <c:f>'Table 9.64'!$S$92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9.64'!$Z$93:$Z$100</c:f>
              <c:numCache>
                <c:formatCode>#,##0</c:formatCode>
                <c:ptCount val="8"/>
                <c:pt idx="0">
                  <c:v>408</c:v>
                </c:pt>
                <c:pt idx="1">
                  <c:v>1103</c:v>
                </c:pt>
                <c:pt idx="2">
                  <c:v>218</c:v>
                </c:pt>
                <c:pt idx="3">
                  <c:v>1284</c:v>
                </c:pt>
                <c:pt idx="4">
                  <c:v>1039</c:v>
                </c:pt>
                <c:pt idx="5">
                  <c:v>756</c:v>
                </c:pt>
                <c:pt idx="6">
                  <c:v>83</c:v>
                </c:pt>
                <c:pt idx="7">
                  <c:v>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DB-46C7-9C0A-06AAD4019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9.7'!$Y$83:$Y$90</c:f>
              <c:numCache>
                <c:formatCode>#,##0</c:formatCode>
                <c:ptCount val="8"/>
                <c:pt idx="0">
                  <c:v>17</c:v>
                </c:pt>
                <c:pt idx="1">
                  <c:v>0</c:v>
                </c:pt>
                <c:pt idx="2">
                  <c:v>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3D-44FC-BD8C-882FB3A60E05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9.7'!$Y$93:$Y$100</c:f>
              <c:numCache>
                <c:formatCode>#,##0</c:formatCode>
                <c:ptCount val="8"/>
                <c:pt idx="0">
                  <c:v>15</c:v>
                </c:pt>
                <c:pt idx="1">
                  <c:v>14</c:v>
                </c:pt>
                <c:pt idx="2">
                  <c:v>3</c:v>
                </c:pt>
                <c:pt idx="3">
                  <c:v>14</c:v>
                </c:pt>
                <c:pt idx="4">
                  <c:v>22</c:v>
                </c:pt>
                <c:pt idx="5">
                  <c:v>0</c:v>
                </c:pt>
                <c:pt idx="6">
                  <c:v>0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3D-44FC-BD8C-882FB3A60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9.64'!$S$1</c:f>
              <c:strCache>
                <c:ptCount val="1"/>
                <c:pt idx="0">
                  <c:v>South Burnett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9.64'!$V$8:$Z$8</c:f>
              <c:numCache>
                <c:formatCode>#,##0</c:formatCode>
                <c:ptCount val="5"/>
                <c:pt idx="0">
                  <c:v>37060</c:v>
                </c:pt>
                <c:pt idx="1">
                  <c:v>38384.5</c:v>
                </c:pt>
                <c:pt idx="2">
                  <c:v>38623.82</c:v>
                </c:pt>
                <c:pt idx="3">
                  <c:v>39926.94</c:v>
                </c:pt>
                <c:pt idx="4">
                  <c:v>40269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15-4573-81BF-32737B07E0A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15-4573-81BF-32737B07E0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9.65'!$U$4:$Y$4</c:f>
              <c:numCache>
                <c:formatCode>#,##0</c:formatCode>
                <c:ptCount val="5"/>
                <c:pt idx="1">
                  <c:v>27951</c:v>
                </c:pt>
                <c:pt idx="2">
                  <c:v>27373</c:v>
                </c:pt>
                <c:pt idx="3">
                  <c:v>29127</c:v>
                </c:pt>
                <c:pt idx="4">
                  <c:v>30344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57-497E-8616-6C2CA797B538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9.65'!$U$7:$Y$7</c:f>
              <c:numCache>
                <c:formatCode>#,##0</c:formatCode>
                <c:ptCount val="5"/>
                <c:pt idx="1">
                  <c:v>18484</c:v>
                </c:pt>
                <c:pt idx="2">
                  <c:v>18240</c:v>
                </c:pt>
                <c:pt idx="3">
                  <c:v>19215</c:v>
                </c:pt>
                <c:pt idx="4">
                  <c:v>20194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57-497E-8616-6C2CA797B538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9.65'!$U$11:$Y$11</c:f>
              <c:numCache>
                <c:formatCode>#,##0</c:formatCode>
                <c:ptCount val="5"/>
                <c:pt idx="1">
                  <c:v>23663</c:v>
                </c:pt>
                <c:pt idx="2">
                  <c:v>23295</c:v>
                </c:pt>
                <c:pt idx="3">
                  <c:v>24694</c:v>
                </c:pt>
                <c:pt idx="4">
                  <c:v>25539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57-497E-8616-6C2CA797B538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9.65'!$U$12:$Y$12</c:f>
              <c:numCache>
                <c:formatCode>#,##0</c:formatCode>
                <c:ptCount val="5"/>
                <c:pt idx="1">
                  <c:v>4287</c:v>
                </c:pt>
                <c:pt idx="2">
                  <c:v>4079</c:v>
                </c:pt>
                <c:pt idx="3">
                  <c:v>4433</c:v>
                </c:pt>
                <c:pt idx="4">
                  <c:v>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57-497E-8616-6C2CA797B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0.12389441442681626</c:v>
                </c:pt>
                <c:pt idx="1">
                  <c:v>9.8083078087896208E-3</c:v>
                </c:pt>
                <c:pt idx="2">
                  <c:v>4.5875348453040574E-2</c:v>
                </c:pt>
                <c:pt idx="3">
                  <c:v>5.4031730736139316E-3</c:v>
                </c:pt>
                <c:pt idx="4">
                  <c:v>5.7817393399180919E-2</c:v>
                </c:pt>
                <c:pt idx="5">
                  <c:v>2.6121072374987096E-2</c:v>
                </c:pt>
                <c:pt idx="6">
                  <c:v>9.0993564373472835E-2</c:v>
                </c:pt>
                <c:pt idx="7">
                  <c:v>5.9675809615583164E-2</c:v>
                </c:pt>
                <c:pt idx="8">
                  <c:v>4.5359121726262178E-2</c:v>
                </c:pt>
                <c:pt idx="9">
                  <c:v>5.7129091096809722E-3</c:v>
                </c:pt>
                <c:pt idx="10">
                  <c:v>2.6534053756409815E-2</c:v>
                </c:pt>
                <c:pt idx="11">
                  <c:v>1.5417971573114912E-2</c:v>
                </c:pt>
                <c:pt idx="12">
                  <c:v>3.6170285989606636E-2</c:v>
                </c:pt>
                <c:pt idx="13">
                  <c:v>0.10259145816842757</c:v>
                </c:pt>
                <c:pt idx="14">
                  <c:v>4.0953986991086488E-2</c:v>
                </c:pt>
                <c:pt idx="15">
                  <c:v>5.9779054960938847E-2</c:v>
                </c:pt>
                <c:pt idx="16">
                  <c:v>0.1031765151254431</c:v>
                </c:pt>
                <c:pt idx="17">
                  <c:v>1.1873214715903224E-2</c:v>
                </c:pt>
                <c:pt idx="18">
                  <c:v>2.6534053756409815E-2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44-4DFB-894B-339D5222BB3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44-4DFB-894B-339D5222B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9.65'!$Y$44:$Y$60</c:f>
              <c:numCache>
                <c:formatCode>#,##0</c:formatCode>
                <c:ptCount val="17"/>
                <c:pt idx="0">
                  <c:v>40</c:v>
                </c:pt>
                <c:pt idx="1">
                  <c:v>571</c:v>
                </c:pt>
                <c:pt idx="2">
                  <c:v>1156</c:v>
                </c:pt>
                <c:pt idx="3">
                  <c:v>1871</c:v>
                </c:pt>
                <c:pt idx="4">
                  <c:v>2154</c:v>
                </c:pt>
                <c:pt idx="5">
                  <c:v>1332</c:v>
                </c:pt>
                <c:pt idx="6">
                  <c:v>1159</c:v>
                </c:pt>
                <c:pt idx="7">
                  <c:v>1175</c:v>
                </c:pt>
                <c:pt idx="8">
                  <c:v>1351</c:v>
                </c:pt>
                <c:pt idx="9">
                  <c:v>1353</c:v>
                </c:pt>
                <c:pt idx="10">
                  <c:v>1340</c:v>
                </c:pt>
                <c:pt idx="11">
                  <c:v>1101</c:v>
                </c:pt>
                <c:pt idx="12">
                  <c:v>701</c:v>
                </c:pt>
                <c:pt idx="13">
                  <c:v>365</c:v>
                </c:pt>
                <c:pt idx="14">
                  <c:v>145</c:v>
                </c:pt>
                <c:pt idx="15">
                  <c:v>81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F8-4BFC-81F8-482D4BCCF113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9.65'!$Y$63:$Y$79</c:f>
              <c:numCache>
                <c:formatCode>#,##0</c:formatCode>
                <c:ptCount val="17"/>
                <c:pt idx="0">
                  <c:v>55</c:v>
                </c:pt>
                <c:pt idx="1">
                  <c:v>477</c:v>
                </c:pt>
                <c:pt idx="2">
                  <c:v>1106</c:v>
                </c:pt>
                <c:pt idx="3">
                  <c:v>1536</c:v>
                </c:pt>
                <c:pt idx="4">
                  <c:v>1782</c:v>
                </c:pt>
                <c:pt idx="5">
                  <c:v>1202</c:v>
                </c:pt>
                <c:pt idx="6">
                  <c:v>1008</c:v>
                </c:pt>
                <c:pt idx="7">
                  <c:v>1122</c:v>
                </c:pt>
                <c:pt idx="8">
                  <c:v>1375</c:v>
                </c:pt>
                <c:pt idx="9">
                  <c:v>1324</c:v>
                </c:pt>
                <c:pt idx="10">
                  <c:v>1371</c:v>
                </c:pt>
                <c:pt idx="11">
                  <c:v>1017</c:v>
                </c:pt>
                <c:pt idx="12">
                  <c:v>562</c:v>
                </c:pt>
                <c:pt idx="13">
                  <c:v>204</c:v>
                </c:pt>
                <c:pt idx="14">
                  <c:v>113</c:v>
                </c:pt>
                <c:pt idx="15">
                  <c:v>74</c:v>
                </c:pt>
                <c:pt idx="16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F8-4BFC-81F8-482D4BCCF1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9.65'!$Y$83:$Y$90</c:f>
              <c:numCache>
                <c:formatCode>#,##0</c:formatCode>
                <c:ptCount val="8"/>
                <c:pt idx="0">
                  <c:v>873</c:v>
                </c:pt>
                <c:pt idx="1">
                  <c:v>635</c:v>
                </c:pt>
                <c:pt idx="2">
                  <c:v>1451</c:v>
                </c:pt>
                <c:pt idx="3">
                  <c:v>401</c:v>
                </c:pt>
                <c:pt idx="4">
                  <c:v>254</c:v>
                </c:pt>
                <c:pt idx="5">
                  <c:v>417</c:v>
                </c:pt>
                <c:pt idx="6">
                  <c:v>1296</c:v>
                </c:pt>
                <c:pt idx="7">
                  <c:v>2102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36-482B-9CFC-706726678AE1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9.65'!$Y$93:$Y$100</c:f>
              <c:numCache>
                <c:formatCode>#,##0</c:formatCode>
                <c:ptCount val="8"/>
                <c:pt idx="0">
                  <c:v>605</c:v>
                </c:pt>
                <c:pt idx="1">
                  <c:v>1312</c:v>
                </c:pt>
                <c:pt idx="2">
                  <c:v>303</c:v>
                </c:pt>
                <c:pt idx="3">
                  <c:v>1333</c:v>
                </c:pt>
                <c:pt idx="4">
                  <c:v>1322</c:v>
                </c:pt>
                <c:pt idx="5">
                  <c:v>877</c:v>
                </c:pt>
                <c:pt idx="6">
                  <c:v>113</c:v>
                </c:pt>
                <c:pt idx="7">
                  <c:v>1248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36-482B-9CFC-706726678A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9.65'!$U$8:$Y$8</c:f>
              <c:numCache>
                <c:formatCode>#,##0</c:formatCode>
                <c:ptCount val="5"/>
                <c:pt idx="1">
                  <c:v>30179.42</c:v>
                </c:pt>
                <c:pt idx="2">
                  <c:v>32949.97</c:v>
                </c:pt>
                <c:pt idx="3">
                  <c:v>32527.79</c:v>
                </c:pt>
                <c:pt idx="4">
                  <c:v>34860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66-4D48-828B-29F090EFE92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66-4D48-828B-29F090EFE9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9.65'!$V$4:$Z$4</c:f>
              <c:numCache>
                <c:formatCode>#,##0</c:formatCode>
                <c:ptCount val="5"/>
                <c:pt idx="0">
                  <c:v>27951</c:v>
                </c:pt>
                <c:pt idx="1">
                  <c:v>27373</c:v>
                </c:pt>
                <c:pt idx="2">
                  <c:v>29127</c:v>
                </c:pt>
                <c:pt idx="3">
                  <c:v>30344</c:v>
                </c:pt>
                <c:pt idx="4">
                  <c:v>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47-4104-9596-6DAD746AACF3}"/>
            </c:ext>
          </c:extLst>
        </c:ser>
        <c:ser>
          <c:idx val="1"/>
          <c:order val="1"/>
          <c:tx>
            <c:strRef>
              <c:f>'Table 9.65'!$S$7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9.65'!$V$7:$Z$7</c:f>
              <c:numCache>
                <c:formatCode>#,##0</c:formatCode>
                <c:ptCount val="5"/>
                <c:pt idx="0">
                  <c:v>18484</c:v>
                </c:pt>
                <c:pt idx="1">
                  <c:v>18240</c:v>
                </c:pt>
                <c:pt idx="2">
                  <c:v>19215</c:v>
                </c:pt>
                <c:pt idx="3">
                  <c:v>20194</c:v>
                </c:pt>
                <c:pt idx="4">
                  <c:v>19385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47-4104-9596-6DAD746AACF3}"/>
            </c:ext>
          </c:extLst>
        </c:ser>
        <c:ser>
          <c:idx val="2"/>
          <c:order val="2"/>
          <c:tx>
            <c:strRef>
              <c:f>'Table 9.65'!$S$11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9.65'!$V$11:$Z$11</c:f>
              <c:numCache>
                <c:formatCode>#,##0</c:formatCode>
                <c:ptCount val="5"/>
                <c:pt idx="0">
                  <c:v>23663</c:v>
                </c:pt>
                <c:pt idx="1">
                  <c:v>23295</c:v>
                </c:pt>
                <c:pt idx="2">
                  <c:v>24694</c:v>
                </c:pt>
                <c:pt idx="3">
                  <c:v>25539</c:v>
                </c:pt>
                <c:pt idx="4">
                  <c:v>24552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47-4104-9596-6DAD746AACF3}"/>
            </c:ext>
          </c:extLst>
        </c:ser>
        <c:ser>
          <c:idx val="3"/>
          <c:order val="3"/>
          <c:tx>
            <c:strRef>
              <c:f>'Table 9.65'!$S$12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9.65'!$V$12:$Z$12</c:f>
              <c:numCache>
                <c:formatCode>#,##0</c:formatCode>
                <c:ptCount val="5"/>
                <c:pt idx="0">
                  <c:v>4287</c:v>
                </c:pt>
                <c:pt idx="1">
                  <c:v>4079</c:v>
                </c:pt>
                <c:pt idx="2">
                  <c:v>4433</c:v>
                </c:pt>
                <c:pt idx="3">
                  <c:v>4804</c:v>
                </c:pt>
                <c:pt idx="4">
                  <c:v>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47-4104-9596-6DAD746AAC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9.65'!$AB$15:$AB$33</c:f>
              <c:numCache>
                <c:formatCode>0.0%</c:formatCode>
                <c:ptCount val="19"/>
                <c:pt idx="0">
                  <c:v>0.12389441442681626</c:v>
                </c:pt>
                <c:pt idx="1">
                  <c:v>9.8083078087896208E-3</c:v>
                </c:pt>
                <c:pt idx="2">
                  <c:v>4.5875348453040574E-2</c:v>
                </c:pt>
                <c:pt idx="3">
                  <c:v>5.4031730736139316E-3</c:v>
                </c:pt>
                <c:pt idx="4">
                  <c:v>5.7817393399180919E-2</c:v>
                </c:pt>
                <c:pt idx="5">
                  <c:v>2.6121072374987096E-2</c:v>
                </c:pt>
                <c:pt idx="6">
                  <c:v>9.0993564373472835E-2</c:v>
                </c:pt>
                <c:pt idx="7">
                  <c:v>5.9675809615583164E-2</c:v>
                </c:pt>
                <c:pt idx="8">
                  <c:v>4.5359121726262178E-2</c:v>
                </c:pt>
                <c:pt idx="9">
                  <c:v>5.7129091096809722E-3</c:v>
                </c:pt>
                <c:pt idx="10">
                  <c:v>2.6534053756409815E-2</c:v>
                </c:pt>
                <c:pt idx="11">
                  <c:v>1.5417971573114912E-2</c:v>
                </c:pt>
                <c:pt idx="12">
                  <c:v>3.6170285989606636E-2</c:v>
                </c:pt>
                <c:pt idx="13">
                  <c:v>0.10259145816842757</c:v>
                </c:pt>
                <c:pt idx="14">
                  <c:v>4.0953986991086488E-2</c:v>
                </c:pt>
                <c:pt idx="15">
                  <c:v>5.9779054960938847E-2</c:v>
                </c:pt>
                <c:pt idx="16">
                  <c:v>0.1031765151254431</c:v>
                </c:pt>
                <c:pt idx="17">
                  <c:v>1.1873214715903224E-2</c:v>
                </c:pt>
                <c:pt idx="18">
                  <c:v>2.6534053756409815E-2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5A-425D-972F-BDC937112CE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5A-425D-972F-BDC937112C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9.65'!$Z$44:$Z$60</c:f>
              <c:numCache>
                <c:formatCode>#,##0</c:formatCode>
                <c:ptCount val="17"/>
                <c:pt idx="0">
                  <c:v>43</c:v>
                </c:pt>
                <c:pt idx="1">
                  <c:v>496</c:v>
                </c:pt>
                <c:pt idx="2">
                  <c:v>1063</c:v>
                </c:pt>
                <c:pt idx="3">
                  <c:v>1663</c:v>
                </c:pt>
                <c:pt idx="4">
                  <c:v>2141</c:v>
                </c:pt>
                <c:pt idx="5">
                  <c:v>1390</c:v>
                </c:pt>
                <c:pt idx="6">
                  <c:v>1136</c:v>
                </c:pt>
                <c:pt idx="7">
                  <c:v>1079</c:v>
                </c:pt>
                <c:pt idx="8">
                  <c:v>1312</c:v>
                </c:pt>
                <c:pt idx="9">
                  <c:v>1233</c:v>
                </c:pt>
                <c:pt idx="10">
                  <c:v>1288</c:v>
                </c:pt>
                <c:pt idx="11">
                  <c:v>1137</c:v>
                </c:pt>
                <c:pt idx="12">
                  <c:v>662</c:v>
                </c:pt>
                <c:pt idx="13">
                  <c:v>354</c:v>
                </c:pt>
                <c:pt idx="14">
                  <c:v>141</c:v>
                </c:pt>
                <c:pt idx="15">
                  <c:v>72</c:v>
                </c:pt>
                <c:pt idx="1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7A-4898-A3F8-8FA3F9BDD4B4}"/>
            </c:ext>
          </c:extLst>
        </c:ser>
        <c:ser>
          <c:idx val="1"/>
          <c:order val="1"/>
          <c:tx>
            <c:strRef>
              <c:f>'Table 9.65'!$S$62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9.65'!$Z$63:$Z$79</c:f>
              <c:numCache>
                <c:formatCode>#,##0</c:formatCode>
                <c:ptCount val="17"/>
                <c:pt idx="0">
                  <c:v>59</c:v>
                </c:pt>
                <c:pt idx="1">
                  <c:v>410</c:v>
                </c:pt>
                <c:pt idx="2">
                  <c:v>990</c:v>
                </c:pt>
                <c:pt idx="3">
                  <c:v>1352</c:v>
                </c:pt>
                <c:pt idx="4">
                  <c:v>1719</c:v>
                </c:pt>
                <c:pt idx="5">
                  <c:v>1231</c:v>
                </c:pt>
                <c:pt idx="6">
                  <c:v>995</c:v>
                </c:pt>
                <c:pt idx="7">
                  <c:v>1094</c:v>
                </c:pt>
                <c:pt idx="8">
                  <c:v>1318</c:v>
                </c:pt>
                <c:pt idx="9">
                  <c:v>1301</c:v>
                </c:pt>
                <c:pt idx="10">
                  <c:v>1373</c:v>
                </c:pt>
                <c:pt idx="11">
                  <c:v>1006</c:v>
                </c:pt>
                <c:pt idx="12">
                  <c:v>544</c:v>
                </c:pt>
                <c:pt idx="13">
                  <c:v>207</c:v>
                </c:pt>
                <c:pt idx="14">
                  <c:v>88</c:v>
                </c:pt>
                <c:pt idx="15">
                  <c:v>67</c:v>
                </c:pt>
                <c:pt idx="16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7A-4898-A3F8-8FA3F9BDD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9.65'!$Z$83:$Z$90</c:f>
              <c:numCache>
                <c:formatCode>#,##0</c:formatCode>
                <c:ptCount val="8"/>
                <c:pt idx="0">
                  <c:v>845</c:v>
                </c:pt>
                <c:pt idx="1">
                  <c:v>638</c:v>
                </c:pt>
                <c:pt idx="2">
                  <c:v>1419</c:v>
                </c:pt>
                <c:pt idx="3">
                  <c:v>422</c:v>
                </c:pt>
                <c:pt idx="4">
                  <c:v>245</c:v>
                </c:pt>
                <c:pt idx="5">
                  <c:v>395</c:v>
                </c:pt>
                <c:pt idx="6">
                  <c:v>1333</c:v>
                </c:pt>
                <c:pt idx="7">
                  <c:v>2118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BC2-8D56-09D636624B29}"/>
            </c:ext>
          </c:extLst>
        </c:ser>
        <c:ser>
          <c:idx val="1"/>
          <c:order val="1"/>
          <c:tx>
            <c:strRef>
              <c:f>'Table 9.65'!$S$92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9.65'!$Z$93:$Z$100</c:f>
              <c:numCache>
                <c:formatCode>#,##0</c:formatCode>
                <c:ptCount val="8"/>
                <c:pt idx="0">
                  <c:v>591</c:v>
                </c:pt>
                <c:pt idx="1">
                  <c:v>1316</c:v>
                </c:pt>
                <c:pt idx="2">
                  <c:v>296</c:v>
                </c:pt>
                <c:pt idx="3">
                  <c:v>1412</c:v>
                </c:pt>
                <c:pt idx="4">
                  <c:v>1294</c:v>
                </c:pt>
                <c:pt idx="5">
                  <c:v>839</c:v>
                </c:pt>
                <c:pt idx="6">
                  <c:v>121</c:v>
                </c:pt>
                <c:pt idx="7">
                  <c:v>1223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BC2-8D56-09D636624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9.7'!$U$8:$Y$8</c:f>
              <c:numCache>
                <c:formatCode>#,##0</c:formatCode>
                <c:ptCount val="5"/>
                <c:pt idx="1">
                  <c:v>37485.68</c:v>
                </c:pt>
                <c:pt idx="2">
                  <c:v>45606</c:v>
                </c:pt>
                <c:pt idx="3">
                  <c:v>42815.13</c:v>
                </c:pt>
                <c:pt idx="4">
                  <c:v>43678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9-4EB2-8968-D270FF8A865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9-4EB2-8968-D270FF8A8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9.65'!$S$1</c:f>
              <c:strCache>
                <c:ptCount val="1"/>
                <c:pt idx="0">
                  <c:v>Southern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9.65'!$V$8:$Z$8</c:f>
              <c:numCache>
                <c:formatCode>#,##0</c:formatCode>
                <c:ptCount val="5"/>
                <c:pt idx="0">
                  <c:v>30179.42</c:v>
                </c:pt>
                <c:pt idx="1">
                  <c:v>32949.97</c:v>
                </c:pt>
                <c:pt idx="2">
                  <c:v>32527.79</c:v>
                </c:pt>
                <c:pt idx="3">
                  <c:v>34860</c:v>
                </c:pt>
                <c:pt idx="4">
                  <c:v>35242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B9-4150-8695-30F1DD4134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B9-4150-8695-30F1DD4134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9.66'!$U$4:$Y$4</c:f>
              <c:numCache>
                <c:formatCode>#,##0</c:formatCode>
                <c:ptCount val="5"/>
                <c:pt idx="1">
                  <c:v>216569</c:v>
                </c:pt>
                <c:pt idx="2">
                  <c:v>220793</c:v>
                </c:pt>
                <c:pt idx="3">
                  <c:v>234284</c:v>
                </c:pt>
                <c:pt idx="4">
                  <c:v>244201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94-46EE-8018-888E0E0F0EC0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9.66'!$U$7:$Y$7</c:f>
              <c:numCache>
                <c:formatCode>#,##0</c:formatCode>
                <c:ptCount val="5"/>
                <c:pt idx="1">
                  <c:v>152451</c:v>
                </c:pt>
                <c:pt idx="2">
                  <c:v>156943</c:v>
                </c:pt>
                <c:pt idx="3">
                  <c:v>164502</c:v>
                </c:pt>
                <c:pt idx="4">
                  <c:v>172072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94-46EE-8018-888E0E0F0EC0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9.66'!$U$11:$Y$11</c:f>
              <c:numCache>
                <c:formatCode>#,##0</c:formatCode>
                <c:ptCount val="5"/>
                <c:pt idx="1">
                  <c:v>190464</c:v>
                </c:pt>
                <c:pt idx="2">
                  <c:v>193591</c:v>
                </c:pt>
                <c:pt idx="3">
                  <c:v>205735</c:v>
                </c:pt>
                <c:pt idx="4">
                  <c:v>214547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694-46EE-8018-888E0E0F0EC0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9.66'!$U$12:$Y$12</c:f>
              <c:numCache>
                <c:formatCode>#,##0</c:formatCode>
                <c:ptCount val="5"/>
                <c:pt idx="1">
                  <c:v>26105</c:v>
                </c:pt>
                <c:pt idx="2">
                  <c:v>27202</c:v>
                </c:pt>
                <c:pt idx="3">
                  <c:v>28549</c:v>
                </c:pt>
                <c:pt idx="4">
                  <c:v>29654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694-46EE-8018-888E0E0F0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1.5741422587516134E-2</c:v>
                </c:pt>
                <c:pt idx="1">
                  <c:v>1.1390360358220301E-2</c:v>
                </c:pt>
                <c:pt idx="2">
                  <c:v>4.5015084210276265E-2</c:v>
                </c:pt>
                <c:pt idx="3">
                  <c:v>6.7700786279307314E-3</c:v>
                </c:pt>
                <c:pt idx="4">
                  <c:v>0.10328922884449407</c:v>
                </c:pt>
                <c:pt idx="5">
                  <c:v>2.6379551987077463E-2</c:v>
                </c:pt>
                <c:pt idx="6">
                  <c:v>9.7259503844296116E-2</c:v>
                </c:pt>
                <c:pt idx="7">
                  <c:v>8.5112953417108103E-2</c:v>
                </c:pt>
                <c:pt idx="8">
                  <c:v>2.8367025362060639E-2</c:v>
                </c:pt>
                <c:pt idx="9">
                  <c:v>8.6585742451956195E-3</c:v>
                </c:pt>
                <c:pt idx="10">
                  <c:v>3.9254578711072047E-2</c:v>
                </c:pt>
                <c:pt idx="11">
                  <c:v>2.5385815299585876E-2</c:v>
                </c:pt>
                <c:pt idx="12">
                  <c:v>6.4141546111757763E-2</c:v>
                </c:pt>
                <c:pt idx="13">
                  <c:v>7.9526648771488073E-2</c:v>
                </c:pt>
                <c:pt idx="14">
                  <c:v>3.9911791022321466E-2</c:v>
                </c:pt>
                <c:pt idx="15">
                  <c:v>7.9004046210735521E-2</c:v>
                </c:pt>
                <c:pt idx="16">
                  <c:v>0.13945966062506435</c:v>
                </c:pt>
                <c:pt idx="17">
                  <c:v>1.8394026494366188E-2</c:v>
                </c:pt>
                <c:pt idx="18">
                  <c:v>4.1131196997410739E-2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D-4B96-B7EC-F0719AD076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3D-4B96-B7EC-F0719AD076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9.66'!$Y$44:$Y$60</c:f>
              <c:numCache>
                <c:formatCode>#,##0</c:formatCode>
                <c:ptCount val="17"/>
                <c:pt idx="0">
                  <c:v>192</c:v>
                </c:pt>
                <c:pt idx="1">
                  <c:v>3260</c:v>
                </c:pt>
                <c:pt idx="2">
                  <c:v>7909</c:v>
                </c:pt>
                <c:pt idx="3">
                  <c:v>10667</c:v>
                </c:pt>
                <c:pt idx="4">
                  <c:v>13358</c:v>
                </c:pt>
                <c:pt idx="5">
                  <c:v>12871</c:v>
                </c:pt>
                <c:pt idx="6">
                  <c:v>12536</c:v>
                </c:pt>
                <c:pt idx="7">
                  <c:v>12160</c:v>
                </c:pt>
                <c:pt idx="8">
                  <c:v>13451</c:v>
                </c:pt>
                <c:pt idx="9">
                  <c:v>11157</c:v>
                </c:pt>
                <c:pt idx="10">
                  <c:v>10638</c:v>
                </c:pt>
                <c:pt idx="11">
                  <c:v>7534</c:v>
                </c:pt>
                <c:pt idx="12">
                  <c:v>4186</c:v>
                </c:pt>
                <c:pt idx="13">
                  <c:v>1777</c:v>
                </c:pt>
                <c:pt idx="14">
                  <c:v>616</c:v>
                </c:pt>
                <c:pt idx="15">
                  <c:v>355</c:v>
                </c:pt>
                <c:pt idx="16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AC-4282-A555-FE58631B1ACF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9.66'!$Y$63:$Y$79</c:f>
              <c:numCache>
                <c:formatCode>#,##0</c:formatCode>
                <c:ptCount val="17"/>
                <c:pt idx="0">
                  <c:v>264</c:v>
                </c:pt>
                <c:pt idx="1">
                  <c:v>3985</c:v>
                </c:pt>
                <c:pt idx="2">
                  <c:v>8615</c:v>
                </c:pt>
                <c:pt idx="3">
                  <c:v>11058</c:v>
                </c:pt>
                <c:pt idx="4">
                  <c:v>12292</c:v>
                </c:pt>
                <c:pt idx="5">
                  <c:v>11395</c:v>
                </c:pt>
                <c:pt idx="6">
                  <c:v>11372</c:v>
                </c:pt>
                <c:pt idx="7">
                  <c:v>12067</c:v>
                </c:pt>
                <c:pt idx="8">
                  <c:v>13685</c:v>
                </c:pt>
                <c:pt idx="9">
                  <c:v>12240</c:v>
                </c:pt>
                <c:pt idx="10">
                  <c:v>11107</c:v>
                </c:pt>
                <c:pt idx="11">
                  <c:v>7488</c:v>
                </c:pt>
                <c:pt idx="12">
                  <c:v>3183</c:v>
                </c:pt>
                <c:pt idx="13">
                  <c:v>1222</c:v>
                </c:pt>
                <c:pt idx="14">
                  <c:v>546</c:v>
                </c:pt>
                <c:pt idx="15">
                  <c:v>337</c:v>
                </c:pt>
                <c:pt idx="16">
                  <c:v>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AC-4282-A555-FE58631B1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9.66'!$Y$83:$Y$90</c:f>
              <c:numCache>
                <c:formatCode>#,##0</c:formatCode>
                <c:ptCount val="8"/>
                <c:pt idx="0">
                  <c:v>10267</c:v>
                </c:pt>
                <c:pt idx="1">
                  <c:v>10924</c:v>
                </c:pt>
                <c:pt idx="2">
                  <c:v>17204</c:v>
                </c:pt>
                <c:pt idx="3">
                  <c:v>5332</c:v>
                </c:pt>
                <c:pt idx="4">
                  <c:v>3107</c:v>
                </c:pt>
                <c:pt idx="5">
                  <c:v>5187</c:v>
                </c:pt>
                <c:pt idx="6">
                  <c:v>6421</c:v>
                </c:pt>
                <c:pt idx="7">
                  <c:v>9533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B6-40FF-AA8F-F11BDC9DE826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9.66'!$Y$93:$Y$100</c:f>
              <c:numCache>
                <c:formatCode>#,##0</c:formatCode>
                <c:ptCount val="8"/>
                <c:pt idx="0">
                  <c:v>7517</c:v>
                </c:pt>
                <c:pt idx="1">
                  <c:v>16913</c:v>
                </c:pt>
                <c:pt idx="2">
                  <c:v>2885</c:v>
                </c:pt>
                <c:pt idx="3">
                  <c:v>13812</c:v>
                </c:pt>
                <c:pt idx="4">
                  <c:v>15110</c:v>
                </c:pt>
                <c:pt idx="5">
                  <c:v>9233</c:v>
                </c:pt>
                <c:pt idx="6">
                  <c:v>710</c:v>
                </c:pt>
                <c:pt idx="7">
                  <c:v>4320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B6-40FF-AA8F-F11BDC9DE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9.66'!$U$8:$Y$8</c:f>
              <c:numCache>
                <c:formatCode>#,##0</c:formatCode>
                <c:ptCount val="5"/>
                <c:pt idx="1">
                  <c:v>37000</c:v>
                </c:pt>
                <c:pt idx="2">
                  <c:v>38258.480000000003</c:v>
                </c:pt>
                <c:pt idx="3">
                  <c:v>38754.480000000003</c:v>
                </c:pt>
                <c:pt idx="4">
                  <c:v>40286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D3-4CB2-84C6-4D1698C76C4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D3-4CB2-84C6-4D1698C76C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9.66'!$V$4:$Z$4</c:f>
              <c:numCache>
                <c:formatCode>#,##0</c:formatCode>
                <c:ptCount val="5"/>
                <c:pt idx="0">
                  <c:v>216569</c:v>
                </c:pt>
                <c:pt idx="1">
                  <c:v>220793</c:v>
                </c:pt>
                <c:pt idx="2">
                  <c:v>234284</c:v>
                </c:pt>
                <c:pt idx="3">
                  <c:v>244201</c:v>
                </c:pt>
                <c:pt idx="4">
                  <c:v>252579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92-46CD-B4AF-99620D451306}"/>
            </c:ext>
          </c:extLst>
        </c:ser>
        <c:ser>
          <c:idx val="1"/>
          <c:order val="1"/>
          <c:tx>
            <c:strRef>
              <c:f>'Table 9.66'!$S$7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9.66'!$V$7:$Z$7</c:f>
              <c:numCache>
                <c:formatCode>#,##0</c:formatCode>
                <c:ptCount val="5"/>
                <c:pt idx="0">
                  <c:v>152451</c:v>
                </c:pt>
                <c:pt idx="1">
                  <c:v>156943</c:v>
                </c:pt>
                <c:pt idx="2">
                  <c:v>164502</c:v>
                </c:pt>
                <c:pt idx="3">
                  <c:v>172072</c:v>
                </c:pt>
                <c:pt idx="4">
                  <c:v>177084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2-46CD-B4AF-99620D451306}"/>
            </c:ext>
          </c:extLst>
        </c:ser>
        <c:ser>
          <c:idx val="2"/>
          <c:order val="2"/>
          <c:tx>
            <c:strRef>
              <c:f>'Table 9.66'!$S$11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9.66'!$V$11:$Z$11</c:f>
              <c:numCache>
                <c:formatCode>#,##0</c:formatCode>
                <c:ptCount val="5"/>
                <c:pt idx="0">
                  <c:v>190464</c:v>
                </c:pt>
                <c:pt idx="1">
                  <c:v>193591</c:v>
                </c:pt>
                <c:pt idx="2">
                  <c:v>205735</c:v>
                </c:pt>
                <c:pt idx="3">
                  <c:v>214547</c:v>
                </c:pt>
                <c:pt idx="4">
                  <c:v>221975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2-46CD-B4AF-99620D451306}"/>
            </c:ext>
          </c:extLst>
        </c:ser>
        <c:ser>
          <c:idx val="3"/>
          <c:order val="3"/>
          <c:tx>
            <c:strRef>
              <c:f>'Table 9.66'!$S$12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9.66'!$V$12:$Z$12</c:f>
              <c:numCache>
                <c:formatCode>#,##0</c:formatCode>
                <c:ptCount val="5"/>
                <c:pt idx="0">
                  <c:v>26105</c:v>
                </c:pt>
                <c:pt idx="1">
                  <c:v>27202</c:v>
                </c:pt>
                <c:pt idx="2">
                  <c:v>28549</c:v>
                </c:pt>
                <c:pt idx="3">
                  <c:v>29654</c:v>
                </c:pt>
                <c:pt idx="4">
                  <c:v>30602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92-46CD-B4AF-99620D451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9.66'!$AB$15:$AB$33</c:f>
              <c:numCache>
                <c:formatCode>0.0%</c:formatCode>
                <c:ptCount val="19"/>
                <c:pt idx="0">
                  <c:v>1.5741422587516134E-2</c:v>
                </c:pt>
                <c:pt idx="1">
                  <c:v>1.1390360358220301E-2</c:v>
                </c:pt>
                <c:pt idx="2">
                  <c:v>4.5015084210276265E-2</c:v>
                </c:pt>
                <c:pt idx="3">
                  <c:v>6.7700786279307314E-3</c:v>
                </c:pt>
                <c:pt idx="4">
                  <c:v>0.10328922884449407</c:v>
                </c:pt>
                <c:pt idx="5">
                  <c:v>2.6379551987077463E-2</c:v>
                </c:pt>
                <c:pt idx="6">
                  <c:v>9.7259503844296116E-2</c:v>
                </c:pt>
                <c:pt idx="7">
                  <c:v>8.5112953417108103E-2</c:v>
                </c:pt>
                <c:pt idx="8">
                  <c:v>2.8367025362060639E-2</c:v>
                </c:pt>
                <c:pt idx="9">
                  <c:v>8.6585742451956195E-3</c:v>
                </c:pt>
                <c:pt idx="10">
                  <c:v>3.9254578711072047E-2</c:v>
                </c:pt>
                <c:pt idx="11">
                  <c:v>2.5385815299585876E-2</c:v>
                </c:pt>
                <c:pt idx="12">
                  <c:v>6.4141546111757763E-2</c:v>
                </c:pt>
                <c:pt idx="13">
                  <c:v>7.9526648771488073E-2</c:v>
                </c:pt>
                <c:pt idx="14">
                  <c:v>3.9911791022321466E-2</c:v>
                </c:pt>
                <c:pt idx="15">
                  <c:v>7.9004046210735521E-2</c:v>
                </c:pt>
                <c:pt idx="16">
                  <c:v>0.13945966062506435</c:v>
                </c:pt>
                <c:pt idx="17">
                  <c:v>1.8394026494366188E-2</c:v>
                </c:pt>
                <c:pt idx="18">
                  <c:v>4.1131196997410739E-2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6-4266-A579-D21E68A77AB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6-4266-A579-D21E68A77A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9.66'!$Z$44:$Z$60</c:f>
              <c:numCache>
                <c:formatCode>#,##0</c:formatCode>
                <c:ptCount val="17"/>
                <c:pt idx="0">
                  <c:v>204</c:v>
                </c:pt>
                <c:pt idx="1">
                  <c:v>3470</c:v>
                </c:pt>
                <c:pt idx="2">
                  <c:v>7651</c:v>
                </c:pt>
                <c:pt idx="3">
                  <c:v>10965</c:v>
                </c:pt>
                <c:pt idx="4">
                  <c:v>13658</c:v>
                </c:pt>
                <c:pt idx="5">
                  <c:v>13149</c:v>
                </c:pt>
                <c:pt idx="6">
                  <c:v>13000</c:v>
                </c:pt>
                <c:pt idx="7">
                  <c:v>12200</c:v>
                </c:pt>
                <c:pt idx="8">
                  <c:v>13584</c:v>
                </c:pt>
                <c:pt idx="9">
                  <c:v>11502</c:v>
                </c:pt>
                <c:pt idx="10">
                  <c:v>10506</c:v>
                </c:pt>
                <c:pt idx="11">
                  <c:v>7929</c:v>
                </c:pt>
                <c:pt idx="12">
                  <c:v>4341</c:v>
                </c:pt>
                <c:pt idx="13">
                  <c:v>1843</c:v>
                </c:pt>
                <c:pt idx="14">
                  <c:v>626</c:v>
                </c:pt>
                <c:pt idx="15">
                  <c:v>329</c:v>
                </c:pt>
                <c:pt idx="16">
                  <c:v>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2D-44E1-822C-8069255DE449}"/>
            </c:ext>
          </c:extLst>
        </c:ser>
        <c:ser>
          <c:idx val="1"/>
          <c:order val="1"/>
          <c:tx>
            <c:strRef>
              <c:f>'Table 9.66'!$S$62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9.66'!$Z$63:$Z$79</c:f>
              <c:numCache>
                <c:formatCode>#,##0</c:formatCode>
                <c:ptCount val="17"/>
                <c:pt idx="0">
                  <c:v>321</c:v>
                </c:pt>
                <c:pt idx="1">
                  <c:v>4189</c:v>
                </c:pt>
                <c:pt idx="2">
                  <c:v>8701</c:v>
                </c:pt>
                <c:pt idx="3">
                  <c:v>11742</c:v>
                </c:pt>
                <c:pt idx="4">
                  <c:v>13111</c:v>
                </c:pt>
                <c:pt idx="5">
                  <c:v>12311</c:v>
                </c:pt>
                <c:pt idx="6">
                  <c:v>12340</c:v>
                </c:pt>
                <c:pt idx="7">
                  <c:v>12293</c:v>
                </c:pt>
                <c:pt idx="8">
                  <c:v>14419</c:v>
                </c:pt>
                <c:pt idx="9">
                  <c:v>12445</c:v>
                </c:pt>
                <c:pt idx="10">
                  <c:v>11734</c:v>
                </c:pt>
                <c:pt idx="11">
                  <c:v>7986</c:v>
                </c:pt>
                <c:pt idx="12">
                  <c:v>3429</c:v>
                </c:pt>
                <c:pt idx="13">
                  <c:v>1241</c:v>
                </c:pt>
                <c:pt idx="14">
                  <c:v>536</c:v>
                </c:pt>
                <c:pt idx="15">
                  <c:v>303</c:v>
                </c:pt>
                <c:pt idx="16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2D-44E1-822C-8069255DE4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9.66'!$Z$83:$Z$90</c:f>
              <c:numCache>
                <c:formatCode>#,##0</c:formatCode>
                <c:ptCount val="8"/>
                <c:pt idx="0">
                  <c:v>10479</c:v>
                </c:pt>
                <c:pt idx="1">
                  <c:v>11572</c:v>
                </c:pt>
                <c:pt idx="2">
                  <c:v>17791</c:v>
                </c:pt>
                <c:pt idx="3">
                  <c:v>5540</c:v>
                </c:pt>
                <c:pt idx="4">
                  <c:v>3199</c:v>
                </c:pt>
                <c:pt idx="5">
                  <c:v>5279</c:v>
                </c:pt>
                <c:pt idx="6">
                  <c:v>6663</c:v>
                </c:pt>
                <c:pt idx="7">
                  <c:v>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B-42B9-AD86-4D2CAB293C23}"/>
            </c:ext>
          </c:extLst>
        </c:ser>
        <c:ser>
          <c:idx val="1"/>
          <c:order val="1"/>
          <c:tx>
            <c:strRef>
              <c:f>'Table 9.66'!$S$92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9.66'!$Z$93:$Z$100</c:f>
              <c:numCache>
                <c:formatCode>#,##0</c:formatCode>
                <c:ptCount val="8"/>
                <c:pt idx="0">
                  <c:v>7875</c:v>
                </c:pt>
                <c:pt idx="1">
                  <c:v>17886</c:v>
                </c:pt>
                <c:pt idx="2">
                  <c:v>3057</c:v>
                </c:pt>
                <c:pt idx="3">
                  <c:v>14803</c:v>
                </c:pt>
                <c:pt idx="4">
                  <c:v>15504</c:v>
                </c:pt>
                <c:pt idx="5">
                  <c:v>9594</c:v>
                </c:pt>
                <c:pt idx="6">
                  <c:v>776</c:v>
                </c:pt>
                <c:pt idx="7">
                  <c:v>4604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B-42B9-AD86-4D2CAB293C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9.7'!$V$4:$Z$4</c:f>
              <c:numCache>
                <c:formatCode>#,##0</c:formatCode>
                <c:ptCount val="5"/>
                <c:pt idx="0">
                  <c:v>165</c:v>
                </c:pt>
                <c:pt idx="1">
                  <c:v>136</c:v>
                </c:pt>
                <c:pt idx="2">
                  <c:v>166</c:v>
                </c:pt>
                <c:pt idx="3">
                  <c:v>316</c:v>
                </c:pt>
                <c:pt idx="4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06-44F4-AA3D-7CD990BB3E19}"/>
            </c:ext>
          </c:extLst>
        </c:ser>
        <c:ser>
          <c:idx val="1"/>
          <c:order val="1"/>
          <c:tx>
            <c:strRef>
              <c:f>'Table 9.7'!$S$7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9.7'!$V$7:$Z$7</c:f>
              <c:numCache>
                <c:formatCode>#,##0</c:formatCode>
                <c:ptCount val="5"/>
                <c:pt idx="0">
                  <c:v>109</c:v>
                </c:pt>
                <c:pt idx="1">
                  <c:v>97</c:v>
                </c:pt>
                <c:pt idx="2">
                  <c:v>111</c:v>
                </c:pt>
                <c:pt idx="3">
                  <c:v>232</c:v>
                </c:pt>
                <c:pt idx="4">
                  <c:v>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06-44F4-AA3D-7CD990BB3E19}"/>
            </c:ext>
          </c:extLst>
        </c:ser>
        <c:ser>
          <c:idx val="2"/>
          <c:order val="2"/>
          <c:tx>
            <c:strRef>
              <c:f>'Table 9.7'!$S$11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9.7'!$V$11:$Z$11</c:f>
              <c:numCache>
                <c:formatCode>#,##0</c:formatCode>
                <c:ptCount val="5"/>
                <c:pt idx="0">
                  <c:v>149</c:v>
                </c:pt>
                <c:pt idx="1">
                  <c:v>118</c:v>
                </c:pt>
                <c:pt idx="2">
                  <c:v>143</c:v>
                </c:pt>
                <c:pt idx="3">
                  <c:v>267</c:v>
                </c:pt>
                <c:pt idx="4">
                  <c:v>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06-44F4-AA3D-7CD990BB3E19}"/>
            </c:ext>
          </c:extLst>
        </c:ser>
        <c:ser>
          <c:idx val="3"/>
          <c:order val="3"/>
          <c:tx>
            <c:strRef>
              <c:f>'Table 9.7'!$S$12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9.7'!$V$12:$Z$12</c:f>
              <c:numCache>
                <c:formatCode>#,##0</c:formatCode>
                <c:ptCount val="5"/>
                <c:pt idx="0">
                  <c:v>19</c:v>
                </c:pt>
                <c:pt idx="1">
                  <c:v>16</c:v>
                </c:pt>
                <c:pt idx="2">
                  <c:v>23</c:v>
                </c:pt>
                <c:pt idx="3">
                  <c:v>53</c:v>
                </c:pt>
                <c:pt idx="4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606-44F4-AA3D-7CD990BB3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9.66'!$S$1</c:f>
              <c:strCache>
                <c:ptCount val="1"/>
                <c:pt idx="0">
                  <c:v>Sunshine Coast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9.66'!$V$8:$Z$8</c:f>
              <c:numCache>
                <c:formatCode>#,##0</c:formatCode>
                <c:ptCount val="5"/>
                <c:pt idx="0">
                  <c:v>37000</c:v>
                </c:pt>
                <c:pt idx="1">
                  <c:v>38258.480000000003</c:v>
                </c:pt>
                <c:pt idx="2">
                  <c:v>38754.480000000003</c:v>
                </c:pt>
                <c:pt idx="3">
                  <c:v>40286</c:v>
                </c:pt>
                <c:pt idx="4">
                  <c:v>41456.35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3E-435E-9F0C-0782CEC6FE0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3E-435E-9F0C-0782CEC6F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9.67'!$U$4:$Y$4</c:f>
              <c:numCache>
                <c:formatCode>#,##0</c:formatCode>
                <c:ptCount val="5"/>
                <c:pt idx="1">
                  <c:v>18044</c:v>
                </c:pt>
                <c:pt idx="2">
                  <c:v>18269</c:v>
                </c:pt>
                <c:pt idx="3">
                  <c:v>19273</c:v>
                </c:pt>
                <c:pt idx="4">
                  <c:v>21322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8A-4A04-B46E-4AFBA85D74C3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9.67'!$U$7:$Y$7</c:f>
              <c:numCache>
                <c:formatCode>#,##0</c:formatCode>
                <c:ptCount val="5"/>
                <c:pt idx="1">
                  <c:v>11803</c:v>
                </c:pt>
                <c:pt idx="2">
                  <c:v>11877</c:v>
                </c:pt>
                <c:pt idx="3">
                  <c:v>12652</c:v>
                </c:pt>
                <c:pt idx="4">
                  <c:v>14072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8A-4A04-B46E-4AFBA85D74C3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9.67'!$U$11:$Y$11</c:f>
              <c:numCache>
                <c:formatCode>#,##0</c:formatCode>
                <c:ptCount val="5"/>
                <c:pt idx="1">
                  <c:v>15230</c:v>
                </c:pt>
                <c:pt idx="2">
                  <c:v>15558</c:v>
                </c:pt>
                <c:pt idx="3">
                  <c:v>16334</c:v>
                </c:pt>
                <c:pt idx="4">
                  <c:v>17927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8A-4A04-B46E-4AFBA85D74C3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9.67'!$U$12:$Y$12</c:f>
              <c:numCache>
                <c:formatCode>#,##0</c:formatCode>
                <c:ptCount val="5"/>
                <c:pt idx="1">
                  <c:v>2813</c:v>
                </c:pt>
                <c:pt idx="2">
                  <c:v>2711</c:v>
                </c:pt>
                <c:pt idx="3">
                  <c:v>2939</c:v>
                </c:pt>
                <c:pt idx="4">
                  <c:v>3394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8A-4A04-B46E-4AFBA85D74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0.17094100438810336</c:v>
                </c:pt>
                <c:pt idx="1">
                  <c:v>2.2623110677718185E-2</c:v>
                </c:pt>
                <c:pt idx="2">
                  <c:v>4.002925402242808E-2</c:v>
                </c:pt>
                <c:pt idx="3">
                  <c:v>1.0580204778156996E-2</c:v>
                </c:pt>
                <c:pt idx="4">
                  <c:v>6.6601657727937594E-2</c:v>
                </c:pt>
                <c:pt idx="5">
                  <c:v>2.2379327157484155E-2</c:v>
                </c:pt>
                <c:pt idx="6">
                  <c:v>8.171623598244758E-2</c:v>
                </c:pt>
                <c:pt idx="7">
                  <c:v>6.3432471964895168E-2</c:v>
                </c:pt>
                <c:pt idx="8">
                  <c:v>2.9302779132130669E-2</c:v>
                </c:pt>
                <c:pt idx="9">
                  <c:v>2.9741589468551925E-3</c:v>
                </c:pt>
                <c:pt idx="10">
                  <c:v>1.8673817649926865E-2</c:v>
                </c:pt>
                <c:pt idx="11">
                  <c:v>1.7747440273037544E-2</c:v>
                </c:pt>
                <c:pt idx="12">
                  <c:v>4.0078010726474891E-2</c:v>
                </c:pt>
                <c:pt idx="13">
                  <c:v>6.7869332033154553E-2</c:v>
                </c:pt>
                <c:pt idx="14">
                  <c:v>4.9000487567040465E-2</c:v>
                </c:pt>
                <c:pt idx="15">
                  <c:v>8.3373963920038999E-2</c:v>
                </c:pt>
                <c:pt idx="16">
                  <c:v>9.8244758654314965E-2</c:v>
                </c:pt>
                <c:pt idx="17">
                  <c:v>9.361287176986836E-3</c:v>
                </c:pt>
                <c:pt idx="18">
                  <c:v>3.1058020477815699E-2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F1-43E2-AC71-419342BF221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F1-43E2-AC71-419342BF22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9.67'!$Y$44:$Y$60</c:f>
              <c:numCache>
                <c:formatCode>#,##0</c:formatCode>
                <c:ptCount val="17"/>
                <c:pt idx="0">
                  <c:v>17</c:v>
                </c:pt>
                <c:pt idx="1">
                  <c:v>274</c:v>
                </c:pt>
                <c:pt idx="2">
                  <c:v>885</c:v>
                </c:pt>
                <c:pt idx="3">
                  <c:v>1424</c:v>
                </c:pt>
                <c:pt idx="4">
                  <c:v>1475</c:v>
                </c:pt>
                <c:pt idx="5">
                  <c:v>906</c:v>
                </c:pt>
                <c:pt idx="6">
                  <c:v>819</c:v>
                </c:pt>
                <c:pt idx="7">
                  <c:v>858</c:v>
                </c:pt>
                <c:pt idx="8">
                  <c:v>1021</c:v>
                </c:pt>
                <c:pt idx="9">
                  <c:v>998</c:v>
                </c:pt>
                <c:pt idx="10">
                  <c:v>979</c:v>
                </c:pt>
                <c:pt idx="11">
                  <c:v>816</c:v>
                </c:pt>
                <c:pt idx="12">
                  <c:v>545</c:v>
                </c:pt>
                <c:pt idx="13">
                  <c:v>241</c:v>
                </c:pt>
                <c:pt idx="14">
                  <c:v>105</c:v>
                </c:pt>
                <c:pt idx="15">
                  <c:v>46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FA-41E8-9DA1-7311BD370DAE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9.67'!$Y$63:$Y$79</c:f>
              <c:numCache>
                <c:formatCode>#,##0</c:formatCode>
                <c:ptCount val="17"/>
                <c:pt idx="0">
                  <c:v>22</c:v>
                </c:pt>
                <c:pt idx="1">
                  <c:v>299</c:v>
                </c:pt>
                <c:pt idx="2">
                  <c:v>740</c:v>
                </c:pt>
                <c:pt idx="3">
                  <c:v>938</c:v>
                </c:pt>
                <c:pt idx="4">
                  <c:v>1004</c:v>
                </c:pt>
                <c:pt idx="5">
                  <c:v>745</c:v>
                </c:pt>
                <c:pt idx="6">
                  <c:v>756</c:v>
                </c:pt>
                <c:pt idx="7">
                  <c:v>809</c:v>
                </c:pt>
                <c:pt idx="8">
                  <c:v>1076</c:v>
                </c:pt>
                <c:pt idx="9">
                  <c:v>1009</c:v>
                </c:pt>
                <c:pt idx="10">
                  <c:v>984</c:v>
                </c:pt>
                <c:pt idx="11">
                  <c:v>781</c:v>
                </c:pt>
                <c:pt idx="12">
                  <c:v>383</c:v>
                </c:pt>
                <c:pt idx="13">
                  <c:v>171</c:v>
                </c:pt>
                <c:pt idx="14">
                  <c:v>60</c:v>
                </c:pt>
                <c:pt idx="15">
                  <c:v>36</c:v>
                </c:pt>
                <c:pt idx="16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FA-41E8-9DA1-7311BD370D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9.67'!$Y$83:$Y$90</c:f>
              <c:numCache>
                <c:formatCode>#,##0</c:formatCode>
                <c:ptCount val="8"/>
                <c:pt idx="0">
                  <c:v>564</c:v>
                </c:pt>
                <c:pt idx="1">
                  <c:v>567</c:v>
                </c:pt>
                <c:pt idx="2">
                  <c:v>1143</c:v>
                </c:pt>
                <c:pt idx="3">
                  <c:v>406</c:v>
                </c:pt>
                <c:pt idx="4">
                  <c:v>163</c:v>
                </c:pt>
                <c:pt idx="5">
                  <c:v>229</c:v>
                </c:pt>
                <c:pt idx="6">
                  <c:v>795</c:v>
                </c:pt>
                <c:pt idx="7">
                  <c:v>1109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E-4626-9BD5-1A40CA0B5605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9.67'!$Y$93:$Y$100</c:f>
              <c:numCache>
                <c:formatCode>#,##0</c:formatCode>
                <c:ptCount val="8"/>
                <c:pt idx="0">
                  <c:v>406</c:v>
                </c:pt>
                <c:pt idx="1">
                  <c:v>1110</c:v>
                </c:pt>
                <c:pt idx="2">
                  <c:v>206</c:v>
                </c:pt>
                <c:pt idx="3">
                  <c:v>984</c:v>
                </c:pt>
                <c:pt idx="4">
                  <c:v>964</c:v>
                </c:pt>
                <c:pt idx="5">
                  <c:v>621</c:v>
                </c:pt>
                <c:pt idx="6">
                  <c:v>56</c:v>
                </c:pt>
                <c:pt idx="7">
                  <c:v>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E-4626-9BD5-1A40CA0B5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9.67'!$U$8:$Y$8</c:f>
              <c:numCache>
                <c:formatCode>#,##0</c:formatCode>
                <c:ptCount val="5"/>
                <c:pt idx="1">
                  <c:v>31037.93</c:v>
                </c:pt>
                <c:pt idx="2">
                  <c:v>31412.35</c:v>
                </c:pt>
                <c:pt idx="3">
                  <c:v>33552.25</c:v>
                </c:pt>
                <c:pt idx="4">
                  <c:v>34840.910000000003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E7-43DE-98F2-DBB55D28500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E7-43DE-98F2-DBB55D285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9.67'!$V$4:$Z$4</c:f>
              <c:numCache>
                <c:formatCode>#,##0</c:formatCode>
                <c:ptCount val="5"/>
                <c:pt idx="0">
                  <c:v>18044</c:v>
                </c:pt>
                <c:pt idx="1">
                  <c:v>18269</c:v>
                </c:pt>
                <c:pt idx="2">
                  <c:v>19273</c:v>
                </c:pt>
                <c:pt idx="3">
                  <c:v>21322</c:v>
                </c:pt>
                <c:pt idx="4">
                  <c:v>20508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9-4664-B07E-41F88E6945C8}"/>
            </c:ext>
          </c:extLst>
        </c:ser>
        <c:ser>
          <c:idx val="1"/>
          <c:order val="1"/>
          <c:tx>
            <c:strRef>
              <c:f>'Table 9.67'!$S$7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9.67'!$V$7:$Z$7</c:f>
              <c:numCache>
                <c:formatCode>#,##0</c:formatCode>
                <c:ptCount val="5"/>
                <c:pt idx="0">
                  <c:v>11803</c:v>
                </c:pt>
                <c:pt idx="1">
                  <c:v>11877</c:v>
                </c:pt>
                <c:pt idx="2">
                  <c:v>12652</c:v>
                </c:pt>
                <c:pt idx="3">
                  <c:v>14072</c:v>
                </c:pt>
                <c:pt idx="4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B9-4664-B07E-41F88E6945C8}"/>
            </c:ext>
          </c:extLst>
        </c:ser>
        <c:ser>
          <c:idx val="2"/>
          <c:order val="2"/>
          <c:tx>
            <c:strRef>
              <c:f>'Table 9.67'!$S$11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9.67'!$V$11:$Z$11</c:f>
              <c:numCache>
                <c:formatCode>#,##0</c:formatCode>
                <c:ptCount val="5"/>
                <c:pt idx="0">
                  <c:v>15230</c:v>
                </c:pt>
                <c:pt idx="1">
                  <c:v>15558</c:v>
                </c:pt>
                <c:pt idx="2">
                  <c:v>16334</c:v>
                </c:pt>
                <c:pt idx="3">
                  <c:v>17927</c:v>
                </c:pt>
                <c:pt idx="4">
                  <c:v>17516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9-4664-B07E-41F88E6945C8}"/>
            </c:ext>
          </c:extLst>
        </c:ser>
        <c:ser>
          <c:idx val="3"/>
          <c:order val="3"/>
          <c:tx>
            <c:strRef>
              <c:f>'Table 9.67'!$S$12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9.67'!$V$12:$Z$12</c:f>
              <c:numCache>
                <c:formatCode>#,##0</c:formatCode>
                <c:ptCount val="5"/>
                <c:pt idx="0">
                  <c:v>2813</c:v>
                </c:pt>
                <c:pt idx="1">
                  <c:v>2711</c:v>
                </c:pt>
                <c:pt idx="2">
                  <c:v>2939</c:v>
                </c:pt>
                <c:pt idx="3">
                  <c:v>3394</c:v>
                </c:pt>
                <c:pt idx="4">
                  <c:v>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B9-4664-B07E-41F88E694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9.67'!$AB$15:$AB$33</c:f>
              <c:numCache>
                <c:formatCode>0.0%</c:formatCode>
                <c:ptCount val="19"/>
                <c:pt idx="0">
                  <c:v>0.17094100438810336</c:v>
                </c:pt>
                <c:pt idx="1">
                  <c:v>2.2623110677718185E-2</c:v>
                </c:pt>
                <c:pt idx="2">
                  <c:v>4.002925402242808E-2</c:v>
                </c:pt>
                <c:pt idx="3">
                  <c:v>1.0580204778156996E-2</c:v>
                </c:pt>
                <c:pt idx="4">
                  <c:v>6.6601657727937594E-2</c:v>
                </c:pt>
                <c:pt idx="5">
                  <c:v>2.2379327157484155E-2</c:v>
                </c:pt>
                <c:pt idx="6">
                  <c:v>8.171623598244758E-2</c:v>
                </c:pt>
                <c:pt idx="7">
                  <c:v>6.3432471964895168E-2</c:v>
                </c:pt>
                <c:pt idx="8">
                  <c:v>2.9302779132130669E-2</c:v>
                </c:pt>
                <c:pt idx="9">
                  <c:v>2.9741589468551925E-3</c:v>
                </c:pt>
                <c:pt idx="10">
                  <c:v>1.8673817649926865E-2</c:v>
                </c:pt>
                <c:pt idx="11">
                  <c:v>1.7747440273037544E-2</c:v>
                </c:pt>
                <c:pt idx="12">
                  <c:v>4.0078010726474891E-2</c:v>
                </c:pt>
                <c:pt idx="13">
                  <c:v>6.7869332033154553E-2</c:v>
                </c:pt>
                <c:pt idx="14">
                  <c:v>4.9000487567040465E-2</c:v>
                </c:pt>
                <c:pt idx="15">
                  <c:v>8.3373963920038999E-2</c:v>
                </c:pt>
                <c:pt idx="16">
                  <c:v>9.8244758654314965E-2</c:v>
                </c:pt>
                <c:pt idx="17">
                  <c:v>9.361287176986836E-3</c:v>
                </c:pt>
                <c:pt idx="18">
                  <c:v>3.1058020477815699E-2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03-49B4-9CC2-06812EE480F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03-49B4-9CC2-06812EE48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9.67'!$Z$44:$Z$60</c:f>
              <c:numCache>
                <c:formatCode>#,##0</c:formatCode>
                <c:ptCount val="17"/>
                <c:pt idx="0">
                  <c:v>16</c:v>
                </c:pt>
                <c:pt idx="1">
                  <c:v>263</c:v>
                </c:pt>
                <c:pt idx="2">
                  <c:v>819</c:v>
                </c:pt>
                <c:pt idx="3">
                  <c:v>1199</c:v>
                </c:pt>
                <c:pt idx="4">
                  <c:v>1583</c:v>
                </c:pt>
                <c:pt idx="5">
                  <c:v>978</c:v>
                </c:pt>
                <c:pt idx="6">
                  <c:v>803</c:v>
                </c:pt>
                <c:pt idx="7">
                  <c:v>801</c:v>
                </c:pt>
                <c:pt idx="8">
                  <c:v>961</c:v>
                </c:pt>
                <c:pt idx="9">
                  <c:v>949</c:v>
                </c:pt>
                <c:pt idx="10">
                  <c:v>945</c:v>
                </c:pt>
                <c:pt idx="11">
                  <c:v>756</c:v>
                </c:pt>
                <c:pt idx="12">
                  <c:v>492</c:v>
                </c:pt>
                <c:pt idx="13">
                  <c:v>226</c:v>
                </c:pt>
                <c:pt idx="14">
                  <c:v>101</c:v>
                </c:pt>
                <c:pt idx="15">
                  <c:v>37</c:v>
                </c:pt>
                <c:pt idx="16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9D-413E-9E4D-427F1ED4F8A7}"/>
            </c:ext>
          </c:extLst>
        </c:ser>
        <c:ser>
          <c:idx val="1"/>
          <c:order val="1"/>
          <c:tx>
            <c:strRef>
              <c:f>'Table 9.67'!$S$62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9.67'!$Z$63:$Z$79</c:f>
              <c:numCache>
                <c:formatCode>#,##0</c:formatCode>
                <c:ptCount val="17"/>
                <c:pt idx="0">
                  <c:v>26</c:v>
                </c:pt>
                <c:pt idx="1">
                  <c:v>286</c:v>
                </c:pt>
                <c:pt idx="2">
                  <c:v>728</c:v>
                </c:pt>
                <c:pt idx="3">
                  <c:v>894</c:v>
                </c:pt>
                <c:pt idx="4">
                  <c:v>1009</c:v>
                </c:pt>
                <c:pt idx="5">
                  <c:v>790</c:v>
                </c:pt>
                <c:pt idx="6">
                  <c:v>729</c:v>
                </c:pt>
                <c:pt idx="7">
                  <c:v>778</c:v>
                </c:pt>
                <c:pt idx="8">
                  <c:v>980</c:v>
                </c:pt>
                <c:pt idx="9">
                  <c:v>993</c:v>
                </c:pt>
                <c:pt idx="10">
                  <c:v>974</c:v>
                </c:pt>
                <c:pt idx="11">
                  <c:v>735</c:v>
                </c:pt>
                <c:pt idx="12">
                  <c:v>395</c:v>
                </c:pt>
                <c:pt idx="13">
                  <c:v>157</c:v>
                </c:pt>
                <c:pt idx="14">
                  <c:v>57</c:v>
                </c:pt>
                <c:pt idx="15">
                  <c:v>23</c:v>
                </c:pt>
                <c:pt idx="1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9D-413E-9E4D-427F1ED4F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9.67'!$Z$83:$Z$90</c:f>
              <c:numCache>
                <c:formatCode>#,##0</c:formatCode>
                <c:ptCount val="8"/>
                <c:pt idx="0">
                  <c:v>536</c:v>
                </c:pt>
                <c:pt idx="1">
                  <c:v>544</c:v>
                </c:pt>
                <c:pt idx="2">
                  <c:v>1141</c:v>
                </c:pt>
                <c:pt idx="3">
                  <c:v>426</c:v>
                </c:pt>
                <c:pt idx="4">
                  <c:v>159</c:v>
                </c:pt>
                <c:pt idx="5">
                  <c:v>250</c:v>
                </c:pt>
                <c:pt idx="6">
                  <c:v>786</c:v>
                </c:pt>
                <c:pt idx="7">
                  <c:v>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CF-4DFF-B7F7-AF14F17C8F6A}"/>
            </c:ext>
          </c:extLst>
        </c:ser>
        <c:ser>
          <c:idx val="1"/>
          <c:order val="1"/>
          <c:tx>
            <c:strRef>
              <c:f>'Table 9.67'!$S$92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9.67'!$Z$93:$Z$100</c:f>
              <c:numCache>
                <c:formatCode>#,##0</c:formatCode>
                <c:ptCount val="8"/>
                <c:pt idx="0">
                  <c:v>402</c:v>
                </c:pt>
                <c:pt idx="1">
                  <c:v>1059</c:v>
                </c:pt>
                <c:pt idx="2">
                  <c:v>226</c:v>
                </c:pt>
                <c:pt idx="3">
                  <c:v>995</c:v>
                </c:pt>
                <c:pt idx="4">
                  <c:v>949</c:v>
                </c:pt>
                <c:pt idx="5">
                  <c:v>609</c:v>
                </c:pt>
                <c:pt idx="6">
                  <c:v>67</c:v>
                </c:pt>
                <c:pt idx="7">
                  <c:v>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CF-4DFF-B7F7-AF14F17C8F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9.7'!$AB$15:$AB$33</c:f>
              <c:numCache>
                <c:formatCode>0.0%</c:formatCode>
                <c:ptCount val="19"/>
                <c:pt idx="0">
                  <c:v>0.17194570135746606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7.2398190045248875E-2</c:v>
                </c:pt>
                <c:pt idx="5">
                  <c:v>0</c:v>
                </c:pt>
                <c:pt idx="6">
                  <c:v>3.1674208144796379E-2</c:v>
                </c:pt>
                <c:pt idx="7">
                  <c:v>4.072398190045249E-2</c:v>
                </c:pt>
                <c:pt idx="8">
                  <c:v>8.1447963800904979E-2</c:v>
                </c:pt>
                <c:pt idx="9">
                  <c:v>5.4298642533936653E-2</c:v>
                </c:pt>
                <c:pt idx="10">
                  <c:v>0</c:v>
                </c:pt>
                <c:pt idx="11">
                  <c:v>0</c:v>
                </c:pt>
                <c:pt idx="12">
                  <c:v>1.3574660633484163E-2</c:v>
                </c:pt>
                <c:pt idx="13">
                  <c:v>8.1447963800904979E-2</c:v>
                </c:pt>
                <c:pt idx="14">
                  <c:v>0.24434389140271492</c:v>
                </c:pt>
                <c:pt idx="15">
                  <c:v>9.9547511312217188E-2</c:v>
                </c:pt>
                <c:pt idx="16">
                  <c:v>1.8099547511312219E-2</c:v>
                </c:pt>
                <c:pt idx="17">
                  <c:v>0</c:v>
                </c:pt>
                <c:pt idx="18">
                  <c:v>1.8099547511312219E-2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3-48F3-A2B9-BB7951D23C2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13-48F3-A2B9-BB7951D23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9.67'!$S$1</c:f>
              <c:strCache>
                <c:ptCount val="1"/>
                <c:pt idx="0">
                  <c:v>Tablelands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9.67'!$V$8:$Z$8</c:f>
              <c:numCache>
                <c:formatCode>#,##0</c:formatCode>
                <c:ptCount val="5"/>
                <c:pt idx="0">
                  <c:v>31037.93</c:v>
                </c:pt>
                <c:pt idx="1">
                  <c:v>31412.35</c:v>
                </c:pt>
                <c:pt idx="2">
                  <c:v>33552.25</c:v>
                </c:pt>
                <c:pt idx="3">
                  <c:v>34840.910000000003</c:v>
                </c:pt>
                <c:pt idx="4">
                  <c:v>35043.53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6-4357-BCBE-DED6DE9DBBC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6-4357-BCBE-DED6DE9DBB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9.68'!$U$4:$Y$4</c:f>
              <c:numCache>
                <c:formatCode>#,##0</c:formatCode>
                <c:ptCount val="5"/>
                <c:pt idx="1">
                  <c:v>119661</c:v>
                </c:pt>
                <c:pt idx="2">
                  <c:v>116897</c:v>
                </c:pt>
                <c:pt idx="3">
                  <c:v>124930</c:v>
                </c:pt>
                <c:pt idx="4">
                  <c:v>130561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87-4DE8-BDB2-24AB77DB3687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9.68'!$U$7:$Y$7</c:f>
              <c:numCache>
                <c:formatCode>#,##0</c:formatCode>
                <c:ptCount val="5"/>
                <c:pt idx="1">
                  <c:v>84069</c:v>
                </c:pt>
                <c:pt idx="2">
                  <c:v>83074</c:v>
                </c:pt>
                <c:pt idx="3">
                  <c:v>86416</c:v>
                </c:pt>
                <c:pt idx="4">
                  <c:v>90644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87-4DE8-BDB2-24AB77DB3687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9.68'!$U$11:$Y$11</c:f>
              <c:numCache>
                <c:formatCode>#,##0</c:formatCode>
                <c:ptCount val="5"/>
                <c:pt idx="1">
                  <c:v>106381</c:v>
                </c:pt>
                <c:pt idx="2">
                  <c:v>103825</c:v>
                </c:pt>
                <c:pt idx="3">
                  <c:v>111241</c:v>
                </c:pt>
                <c:pt idx="4">
                  <c:v>115732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87-4DE8-BDB2-24AB77DB3687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9.68'!$U$12:$Y$12</c:f>
              <c:numCache>
                <c:formatCode>#,##0</c:formatCode>
                <c:ptCount val="5"/>
                <c:pt idx="1">
                  <c:v>13280</c:v>
                </c:pt>
                <c:pt idx="2">
                  <c:v>13072</c:v>
                </c:pt>
                <c:pt idx="3">
                  <c:v>13689</c:v>
                </c:pt>
                <c:pt idx="4">
                  <c:v>14829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87-4DE8-BDB2-24AB77DB36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4.2467130763149612E-2</c:v>
                </c:pt>
                <c:pt idx="1">
                  <c:v>1.187360406480977E-2</c:v>
                </c:pt>
                <c:pt idx="2">
                  <c:v>6.7319574177405611E-2</c:v>
                </c:pt>
                <c:pt idx="3">
                  <c:v>7.4756886613605135E-3</c:v>
                </c:pt>
                <c:pt idx="4">
                  <c:v>7.0727382971701377E-2</c:v>
                </c:pt>
                <c:pt idx="5">
                  <c:v>2.9826002195120081E-2</c:v>
                </c:pt>
                <c:pt idx="6">
                  <c:v>8.7658973512729388E-2</c:v>
                </c:pt>
                <c:pt idx="7">
                  <c:v>6.4725341356522803E-2</c:v>
                </c:pt>
                <c:pt idx="8">
                  <c:v>3.6265532777133909E-2</c:v>
                </c:pt>
                <c:pt idx="9">
                  <c:v>4.7433014298981493E-3</c:v>
                </c:pt>
                <c:pt idx="10">
                  <c:v>3.1744813453169492E-2</c:v>
                </c:pt>
                <c:pt idx="11">
                  <c:v>1.7668414064118999E-2</c:v>
                </c:pt>
                <c:pt idx="12">
                  <c:v>4.8561275318714549E-2</c:v>
                </c:pt>
                <c:pt idx="13">
                  <c:v>7.8886168440927482E-2</c:v>
                </c:pt>
                <c:pt idx="14">
                  <c:v>5.4087451741896858E-2</c:v>
                </c:pt>
                <c:pt idx="15">
                  <c:v>9.1803605830116125E-2</c:v>
                </c:pt>
                <c:pt idx="16">
                  <c:v>0.14553032105549971</c:v>
                </c:pt>
                <c:pt idx="17">
                  <c:v>1.2702530528287116E-2</c:v>
                </c:pt>
                <c:pt idx="18">
                  <c:v>3.9704042551558461E-2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69-40A1-B251-AC1430FD34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69-40A1-B251-AC1430FD3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9.68'!$Y$44:$Y$60</c:f>
              <c:numCache>
                <c:formatCode>#,##0</c:formatCode>
                <c:ptCount val="17"/>
                <c:pt idx="0">
                  <c:v>139</c:v>
                </c:pt>
                <c:pt idx="1">
                  <c:v>2124</c:v>
                </c:pt>
                <c:pt idx="2">
                  <c:v>4908</c:v>
                </c:pt>
                <c:pt idx="3">
                  <c:v>6723</c:v>
                </c:pt>
                <c:pt idx="4">
                  <c:v>8254</c:v>
                </c:pt>
                <c:pt idx="5">
                  <c:v>7548</c:v>
                </c:pt>
                <c:pt idx="6">
                  <c:v>6333</c:v>
                </c:pt>
                <c:pt idx="7">
                  <c:v>6048</c:v>
                </c:pt>
                <c:pt idx="8">
                  <c:v>6403</c:v>
                </c:pt>
                <c:pt idx="9">
                  <c:v>5484</c:v>
                </c:pt>
                <c:pt idx="10">
                  <c:v>5555</c:v>
                </c:pt>
                <c:pt idx="11">
                  <c:v>4054</c:v>
                </c:pt>
                <c:pt idx="12">
                  <c:v>2322</c:v>
                </c:pt>
                <c:pt idx="13">
                  <c:v>1124</c:v>
                </c:pt>
                <c:pt idx="14">
                  <c:v>492</c:v>
                </c:pt>
                <c:pt idx="15">
                  <c:v>259</c:v>
                </c:pt>
                <c:pt idx="16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F-49B8-9FDF-F15F8DD068DC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9.68'!$Y$63:$Y$79</c:f>
              <c:numCache>
                <c:formatCode>#,##0</c:formatCode>
                <c:ptCount val="17"/>
                <c:pt idx="0">
                  <c:v>203</c:v>
                </c:pt>
                <c:pt idx="1">
                  <c:v>2298</c:v>
                </c:pt>
                <c:pt idx="2">
                  <c:v>4726</c:v>
                </c:pt>
                <c:pt idx="3">
                  <c:v>5991</c:v>
                </c:pt>
                <c:pt idx="4">
                  <c:v>6990</c:v>
                </c:pt>
                <c:pt idx="5">
                  <c:v>6182</c:v>
                </c:pt>
                <c:pt idx="6">
                  <c:v>5729</c:v>
                </c:pt>
                <c:pt idx="7">
                  <c:v>5823</c:v>
                </c:pt>
                <c:pt idx="8">
                  <c:v>6419</c:v>
                </c:pt>
                <c:pt idx="9">
                  <c:v>5715</c:v>
                </c:pt>
                <c:pt idx="10">
                  <c:v>5453</c:v>
                </c:pt>
                <c:pt idx="11">
                  <c:v>3682</c:v>
                </c:pt>
                <c:pt idx="12">
                  <c:v>1765</c:v>
                </c:pt>
                <c:pt idx="13">
                  <c:v>778</c:v>
                </c:pt>
                <c:pt idx="14">
                  <c:v>383</c:v>
                </c:pt>
                <c:pt idx="15">
                  <c:v>226</c:v>
                </c:pt>
                <c:pt idx="16">
                  <c:v>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4F-49B8-9FDF-F15F8DD06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9.68'!$Y$83:$Y$90</c:f>
              <c:numCache>
                <c:formatCode>#,##0</c:formatCode>
                <c:ptCount val="8"/>
                <c:pt idx="0">
                  <c:v>4714</c:v>
                </c:pt>
                <c:pt idx="1">
                  <c:v>5474</c:v>
                </c:pt>
                <c:pt idx="2">
                  <c:v>9010</c:v>
                </c:pt>
                <c:pt idx="3">
                  <c:v>2526</c:v>
                </c:pt>
                <c:pt idx="4">
                  <c:v>1923</c:v>
                </c:pt>
                <c:pt idx="5">
                  <c:v>2457</c:v>
                </c:pt>
                <c:pt idx="6">
                  <c:v>4793</c:v>
                </c:pt>
                <c:pt idx="7">
                  <c:v>7000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9E-45E1-A16A-28E90DE8786F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9.68'!$Y$93:$Y$100</c:f>
              <c:numCache>
                <c:formatCode>#,##0</c:formatCode>
                <c:ptCount val="8"/>
                <c:pt idx="0">
                  <c:v>3121</c:v>
                </c:pt>
                <c:pt idx="1">
                  <c:v>8871</c:v>
                </c:pt>
                <c:pt idx="2">
                  <c:v>1343</c:v>
                </c:pt>
                <c:pt idx="3">
                  <c:v>6610</c:v>
                </c:pt>
                <c:pt idx="4">
                  <c:v>8124</c:v>
                </c:pt>
                <c:pt idx="5">
                  <c:v>4421</c:v>
                </c:pt>
                <c:pt idx="6">
                  <c:v>377</c:v>
                </c:pt>
                <c:pt idx="7">
                  <c:v>3394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9E-45E1-A16A-28E90DE87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9.68'!$U$8:$Y$8</c:f>
              <c:numCache>
                <c:formatCode>#,##0</c:formatCode>
                <c:ptCount val="5"/>
                <c:pt idx="1">
                  <c:v>39886.86</c:v>
                </c:pt>
                <c:pt idx="2">
                  <c:v>41764</c:v>
                </c:pt>
                <c:pt idx="3">
                  <c:v>41589.300000000003</c:v>
                </c:pt>
                <c:pt idx="4">
                  <c:v>43301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7-4E20-9490-726D960CD41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17-4E20-9490-726D960CD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9.68'!$V$4:$Z$4</c:f>
              <c:numCache>
                <c:formatCode>#,##0</c:formatCode>
                <c:ptCount val="5"/>
                <c:pt idx="0">
                  <c:v>119661</c:v>
                </c:pt>
                <c:pt idx="1">
                  <c:v>116897</c:v>
                </c:pt>
                <c:pt idx="2">
                  <c:v>124930</c:v>
                </c:pt>
                <c:pt idx="3">
                  <c:v>130561</c:v>
                </c:pt>
                <c:pt idx="4">
                  <c:v>130287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DF-4C40-8FE7-EDD3DCB5448B}"/>
            </c:ext>
          </c:extLst>
        </c:ser>
        <c:ser>
          <c:idx val="1"/>
          <c:order val="1"/>
          <c:tx>
            <c:strRef>
              <c:f>'Table 9.68'!$S$7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9.68'!$V$7:$Z$7</c:f>
              <c:numCache>
                <c:formatCode>#,##0</c:formatCode>
                <c:ptCount val="5"/>
                <c:pt idx="0">
                  <c:v>84069</c:v>
                </c:pt>
                <c:pt idx="1">
                  <c:v>83074</c:v>
                </c:pt>
                <c:pt idx="2">
                  <c:v>86416</c:v>
                </c:pt>
                <c:pt idx="3">
                  <c:v>90644</c:v>
                </c:pt>
                <c:pt idx="4">
                  <c:v>90664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DF-4C40-8FE7-EDD3DCB5448B}"/>
            </c:ext>
          </c:extLst>
        </c:ser>
        <c:ser>
          <c:idx val="2"/>
          <c:order val="2"/>
          <c:tx>
            <c:strRef>
              <c:f>'Table 9.68'!$S$11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9.68'!$V$11:$Z$11</c:f>
              <c:numCache>
                <c:formatCode>#,##0</c:formatCode>
                <c:ptCount val="5"/>
                <c:pt idx="0">
                  <c:v>106381</c:v>
                </c:pt>
                <c:pt idx="1">
                  <c:v>103825</c:v>
                </c:pt>
                <c:pt idx="2">
                  <c:v>111241</c:v>
                </c:pt>
                <c:pt idx="3">
                  <c:v>115732</c:v>
                </c:pt>
                <c:pt idx="4">
                  <c:v>116099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DF-4C40-8FE7-EDD3DCB5448B}"/>
            </c:ext>
          </c:extLst>
        </c:ser>
        <c:ser>
          <c:idx val="3"/>
          <c:order val="3"/>
          <c:tx>
            <c:strRef>
              <c:f>'Table 9.68'!$S$12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9.68'!$V$12:$Z$12</c:f>
              <c:numCache>
                <c:formatCode>#,##0</c:formatCode>
                <c:ptCount val="5"/>
                <c:pt idx="0">
                  <c:v>13280</c:v>
                </c:pt>
                <c:pt idx="1">
                  <c:v>13072</c:v>
                </c:pt>
                <c:pt idx="2">
                  <c:v>13689</c:v>
                </c:pt>
                <c:pt idx="3">
                  <c:v>14829</c:v>
                </c:pt>
                <c:pt idx="4">
                  <c:v>14185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DF-4C40-8FE7-EDD3DCB54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9.68'!$AB$15:$AB$33</c:f>
              <c:numCache>
                <c:formatCode>0.0%</c:formatCode>
                <c:ptCount val="19"/>
                <c:pt idx="0">
                  <c:v>4.2467130763149612E-2</c:v>
                </c:pt>
                <c:pt idx="1">
                  <c:v>1.187360406480977E-2</c:v>
                </c:pt>
                <c:pt idx="2">
                  <c:v>6.7319574177405611E-2</c:v>
                </c:pt>
                <c:pt idx="3">
                  <c:v>7.4756886613605135E-3</c:v>
                </c:pt>
                <c:pt idx="4">
                  <c:v>7.0727382971701377E-2</c:v>
                </c:pt>
                <c:pt idx="5">
                  <c:v>2.9826002195120081E-2</c:v>
                </c:pt>
                <c:pt idx="6">
                  <c:v>8.7658973512729388E-2</c:v>
                </c:pt>
                <c:pt idx="7">
                  <c:v>6.4725341356522803E-2</c:v>
                </c:pt>
                <c:pt idx="8">
                  <c:v>3.6265532777133909E-2</c:v>
                </c:pt>
                <c:pt idx="9">
                  <c:v>4.7433014298981493E-3</c:v>
                </c:pt>
                <c:pt idx="10">
                  <c:v>3.1744813453169492E-2</c:v>
                </c:pt>
                <c:pt idx="11">
                  <c:v>1.7668414064118999E-2</c:v>
                </c:pt>
                <c:pt idx="12">
                  <c:v>4.8561275318714549E-2</c:v>
                </c:pt>
                <c:pt idx="13">
                  <c:v>7.8886168440927482E-2</c:v>
                </c:pt>
                <c:pt idx="14">
                  <c:v>5.4087451741896858E-2</c:v>
                </c:pt>
                <c:pt idx="15">
                  <c:v>9.1803605830116125E-2</c:v>
                </c:pt>
                <c:pt idx="16">
                  <c:v>0.14553032105549971</c:v>
                </c:pt>
                <c:pt idx="17">
                  <c:v>1.2702530528287116E-2</c:v>
                </c:pt>
                <c:pt idx="18">
                  <c:v>3.9704042551558461E-2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BF-4167-9A03-B4DC020D238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BF-4167-9A03-B4DC020D2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9.68'!$Z$44:$Z$60</c:f>
              <c:numCache>
                <c:formatCode>#,##0</c:formatCode>
                <c:ptCount val="17"/>
                <c:pt idx="0">
                  <c:v>167</c:v>
                </c:pt>
                <c:pt idx="1">
                  <c:v>1956</c:v>
                </c:pt>
                <c:pt idx="2">
                  <c:v>4651</c:v>
                </c:pt>
                <c:pt idx="3">
                  <c:v>6337</c:v>
                </c:pt>
                <c:pt idx="4">
                  <c:v>8358</c:v>
                </c:pt>
                <c:pt idx="5">
                  <c:v>7420</c:v>
                </c:pt>
                <c:pt idx="6">
                  <c:v>6485</c:v>
                </c:pt>
                <c:pt idx="7">
                  <c:v>5962</c:v>
                </c:pt>
                <c:pt idx="8">
                  <c:v>6186</c:v>
                </c:pt>
                <c:pt idx="9">
                  <c:v>5325</c:v>
                </c:pt>
                <c:pt idx="10">
                  <c:v>5431</c:v>
                </c:pt>
                <c:pt idx="11">
                  <c:v>4179</c:v>
                </c:pt>
                <c:pt idx="12">
                  <c:v>2302</c:v>
                </c:pt>
                <c:pt idx="13">
                  <c:v>1068</c:v>
                </c:pt>
                <c:pt idx="14">
                  <c:v>453</c:v>
                </c:pt>
                <c:pt idx="15">
                  <c:v>211</c:v>
                </c:pt>
                <c:pt idx="1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E4-4DEB-8E6B-AA505AEB35E0}"/>
            </c:ext>
          </c:extLst>
        </c:ser>
        <c:ser>
          <c:idx val="1"/>
          <c:order val="1"/>
          <c:tx>
            <c:strRef>
              <c:f>'Table 9.68'!$S$62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9.68'!$Z$63:$Z$79</c:f>
              <c:numCache>
                <c:formatCode>#,##0</c:formatCode>
                <c:ptCount val="17"/>
                <c:pt idx="0">
                  <c:v>191</c:v>
                </c:pt>
                <c:pt idx="1">
                  <c:v>2280</c:v>
                </c:pt>
                <c:pt idx="2">
                  <c:v>4797</c:v>
                </c:pt>
                <c:pt idx="3">
                  <c:v>6005</c:v>
                </c:pt>
                <c:pt idx="4">
                  <c:v>7368</c:v>
                </c:pt>
                <c:pt idx="5">
                  <c:v>6380</c:v>
                </c:pt>
                <c:pt idx="6">
                  <c:v>5968</c:v>
                </c:pt>
                <c:pt idx="7">
                  <c:v>5808</c:v>
                </c:pt>
                <c:pt idx="8">
                  <c:v>6547</c:v>
                </c:pt>
                <c:pt idx="9">
                  <c:v>5723</c:v>
                </c:pt>
                <c:pt idx="10">
                  <c:v>5418</c:v>
                </c:pt>
                <c:pt idx="11">
                  <c:v>3810</c:v>
                </c:pt>
                <c:pt idx="12">
                  <c:v>1868</c:v>
                </c:pt>
                <c:pt idx="13">
                  <c:v>766</c:v>
                </c:pt>
                <c:pt idx="14">
                  <c:v>347</c:v>
                </c:pt>
                <c:pt idx="15">
                  <c:v>214</c:v>
                </c:pt>
                <c:pt idx="16">
                  <c:v>154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E4-4DEB-8E6B-AA505AEB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9.68'!$Z$83:$Z$90</c:f>
              <c:numCache>
                <c:formatCode>#,##0</c:formatCode>
                <c:ptCount val="8"/>
                <c:pt idx="0">
                  <c:v>4612</c:v>
                </c:pt>
                <c:pt idx="1">
                  <c:v>5540</c:v>
                </c:pt>
                <c:pt idx="2">
                  <c:v>9120</c:v>
                </c:pt>
                <c:pt idx="3">
                  <c:v>2760</c:v>
                </c:pt>
                <c:pt idx="4">
                  <c:v>1878</c:v>
                </c:pt>
                <c:pt idx="5">
                  <c:v>2487</c:v>
                </c:pt>
                <c:pt idx="6">
                  <c:v>4861</c:v>
                </c:pt>
                <c:pt idx="7">
                  <c:v>7261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79-40D1-8A58-064B52277982}"/>
            </c:ext>
          </c:extLst>
        </c:ser>
        <c:ser>
          <c:idx val="1"/>
          <c:order val="1"/>
          <c:tx>
            <c:strRef>
              <c:f>'Table 9.68'!$S$92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9.68'!$Z$93:$Z$100</c:f>
              <c:numCache>
                <c:formatCode>#,##0</c:formatCode>
                <c:ptCount val="8"/>
                <c:pt idx="0">
                  <c:v>3203</c:v>
                </c:pt>
                <c:pt idx="1">
                  <c:v>9095</c:v>
                </c:pt>
                <c:pt idx="2">
                  <c:v>1413</c:v>
                </c:pt>
                <c:pt idx="3">
                  <c:v>7073</c:v>
                </c:pt>
                <c:pt idx="4">
                  <c:v>8183</c:v>
                </c:pt>
                <c:pt idx="5">
                  <c:v>4438</c:v>
                </c:pt>
                <c:pt idx="6">
                  <c:v>371</c:v>
                </c:pt>
                <c:pt idx="7">
                  <c:v>3505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79-40D1-8A58-064B52277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9.7'!$Z$44:$Z$60</c:f>
              <c:numCache>
                <c:formatCode>#,##0</c:formatCode>
                <c:ptCount val="17"/>
                <c:pt idx="0">
                  <c:v>0</c:v>
                </c:pt>
                <c:pt idx="1">
                  <c:v>3</c:v>
                </c:pt>
                <c:pt idx="2">
                  <c:v>5</c:v>
                </c:pt>
                <c:pt idx="3">
                  <c:v>14</c:v>
                </c:pt>
                <c:pt idx="4">
                  <c:v>11</c:v>
                </c:pt>
                <c:pt idx="5">
                  <c:v>12</c:v>
                </c:pt>
                <c:pt idx="6">
                  <c:v>5</c:v>
                </c:pt>
                <c:pt idx="7">
                  <c:v>13</c:v>
                </c:pt>
                <c:pt idx="8">
                  <c:v>12</c:v>
                </c:pt>
                <c:pt idx="9">
                  <c:v>3</c:v>
                </c:pt>
                <c:pt idx="10">
                  <c:v>16</c:v>
                </c:pt>
                <c:pt idx="11">
                  <c:v>6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63-4349-96CB-14A54A8B0C8B}"/>
            </c:ext>
          </c:extLst>
        </c:ser>
        <c:ser>
          <c:idx val="1"/>
          <c:order val="1"/>
          <c:tx>
            <c:strRef>
              <c:f>'Table 9.7'!$S$62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11</c:v>
                </c:pt>
                <c:pt idx="3">
                  <c:v>8</c:v>
                </c:pt>
                <c:pt idx="4">
                  <c:v>9</c:v>
                </c:pt>
                <c:pt idx="5">
                  <c:v>14</c:v>
                </c:pt>
                <c:pt idx="6">
                  <c:v>10</c:v>
                </c:pt>
                <c:pt idx="7">
                  <c:v>6</c:v>
                </c:pt>
                <c:pt idx="8">
                  <c:v>6</c:v>
                </c:pt>
                <c:pt idx="9">
                  <c:v>11</c:v>
                </c:pt>
                <c:pt idx="10">
                  <c:v>5</c:v>
                </c:pt>
                <c:pt idx="11">
                  <c:v>9</c:v>
                </c:pt>
                <c:pt idx="12">
                  <c:v>6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63-4349-96CB-14A54A8B0C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9.68'!$S$1</c:f>
              <c:strCache>
                <c:ptCount val="1"/>
                <c:pt idx="0">
                  <c:v>Toowoomba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9.68'!$V$8:$Z$8</c:f>
              <c:numCache>
                <c:formatCode>#,##0</c:formatCode>
                <c:ptCount val="5"/>
                <c:pt idx="0">
                  <c:v>39886.86</c:v>
                </c:pt>
                <c:pt idx="1">
                  <c:v>41764</c:v>
                </c:pt>
                <c:pt idx="2">
                  <c:v>41589.300000000003</c:v>
                </c:pt>
                <c:pt idx="3">
                  <c:v>43301</c:v>
                </c:pt>
                <c:pt idx="4">
                  <c:v>44596.5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6A8-429B-8F86-ADB57E5B85D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6A8-429B-8F86-ADB57E5B85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9.69'!$U$4:$Y$4</c:f>
              <c:numCache>
                <c:formatCode>#,##0</c:formatCode>
                <c:ptCount val="5"/>
                <c:pt idx="1">
                  <c:v>1946</c:v>
                </c:pt>
                <c:pt idx="2">
                  <c:v>2078</c:v>
                </c:pt>
                <c:pt idx="3">
                  <c:v>2226</c:v>
                </c:pt>
                <c:pt idx="4">
                  <c:v>2565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8-4346-B072-BC92A7FEB518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9.69'!$U$7:$Y$7</c:f>
              <c:numCache>
                <c:formatCode>#,##0</c:formatCode>
                <c:ptCount val="5"/>
                <c:pt idx="1">
                  <c:v>1460</c:v>
                </c:pt>
                <c:pt idx="2">
                  <c:v>1475</c:v>
                </c:pt>
                <c:pt idx="3">
                  <c:v>1627</c:v>
                </c:pt>
                <c:pt idx="4">
                  <c:v>1974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8-4346-B072-BC92A7FEB518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9.69'!$U$11:$Y$11</c:f>
              <c:numCache>
                <c:formatCode>#,##0</c:formatCode>
                <c:ptCount val="5"/>
                <c:pt idx="1">
                  <c:v>1784</c:v>
                </c:pt>
                <c:pt idx="2">
                  <c:v>1928</c:v>
                </c:pt>
                <c:pt idx="3">
                  <c:v>2075</c:v>
                </c:pt>
                <c:pt idx="4">
                  <c:v>2380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8-4346-B072-BC92A7FEB518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9.69'!$U$12:$Y$12</c:f>
              <c:numCache>
                <c:formatCode>#,##0</c:formatCode>
                <c:ptCount val="5"/>
                <c:pt idx="1">
                  <c:v>167</c:v>
                </c:pt>
                <c:pt idx="2">
                  <c:v>152</c:v>
                </c:pt>
                <c:pt idx="3">
                  <c:v>151</c:v>
                </c:pt>
                <c:pt idx="4">
                  <c:v>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48-4346-B072-BC92A7FEB5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2.9686864579097194E-2</c:v>
                </c:pt>
                <c:pt idx="1">
                  <c:v>4.4733631557543714E-3</c:v>
                </c:pt>
                <c:pt idx="2">
                  <c:v>7.7267181781211875E-3</c:v>
                </c:pt>
                <c:pt idx="3">
                  <c:v>7.3200488003253355E-3</c:v>
                </c:pt>
                <c:pt idx="4">
                  <c:v>7.442049613664091E-2</c:v>
                </c:pt>
                <c:pt idx="5">
                  <c:v>1.0980073200488003E-2</c:v>
                </c:pt>
                <c:pt idx="6">
                  <c:v>9.3533956893045958E-2</c:v>
                </c:pt>
                <c:pt idx="7">
                  <c:v>4.5140300935339571E-2</c:v>
                </c:pt>
                <c:pt idx="8">
                  <c:v>5.0833672224481499E-2</c:v>
                </c:pt>
                <c:pt idx="9">
                  <c:v>5.6933712891419274E-3</c:v>
                </c:pt>
                <c:pt idx="10">
                  <c:v>1.3013420089467263E-2</c:v>
                </c:pt>
                <c:pt idx="11">
                  <c:v>6.5067100447336315E-3</c:v>
                </c:pt>
                <c:pt idx="12">
                  <c:v>2.6433509556730378E-2</c:v>
                </c:pt>
                <c:pt idx="13">
                  <c:v>3.8226921512810083E-2</c:v>
                </c:pt>
                <c:pt idx="14">
                  <c:v>0.18096787311915413</c:v>
                </c:pt>
                <c:pt idx="15">
                  <c:v>0.10085400569337129</c:v>
                </c:pt>
                <c:pt idx="16">
                  <c:v>0.24156161041073607</c:v>
                </c:pt>
                <c:pt idx="17">
                  <c:v>6.5067100447336315E-3</c:v>
                </c:pt>
                <c:pt idx="18">
                  <c:v>3.0500203334688898E-2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CC-4D03-BB0D-7BE34591CEE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CC-4D03-BB0D-7BE34591C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9.69'!$Y$44:$Y$60</c:f>
              <c:numCache>
                <c:formatCode>#,##0</c:formatCode>
                <c:ptCount val="17"/>
                <c:pt idx="0">
                  <c:v>0</c:v>
                </c:pt>
                <c:pt idx="1">
                  <c:v>11</c:v>
                </c:pt>
                <c:pt idx="2">
                  <c:v>77</c:v>
                </c:pt>
                <c:pt idx="3">
                  <c:v>120</c:v>
                </c:pt>
                <c:pt idx="4">
                  <c:v>169</c:v>
                </c:pt>
                <c:pt idx="5">
                  <c:v>181</c:v>
                </c:pt>
                <c:pt idx="6">
                  <c:v>109</c:v>
                </c:pt>
                <c:pt idx="7">
                  <c:v>114</c:v>
                </c:pt>
                <c:pt idx="8">
                  <c:v>115</c:v>
                </c:pt>
                <c:pt idx="9">
                  <c:v>107</c:v>
                </c:pt>
                <c:pt idx="10">
                  <c:v>126</c:v>
                </c:pt>
                <c:pt idx="11">
                  <c:v>67</c:v>
                </c:pt>
                <c:pt idx="12">
                  <c:v>21</c:v>
                </c:pt>
                <c:pt idx="13">
                  <c:v>11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72-4DAB-A0E4-86EA91BFA34A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9.69'!$Y$63:$Y$79</c:f>
              <c:numCache>
                <c:formatCode>#,##0</c:formatCode>
                <c:ptCount val="17"/>
                <c:pt idx="0">
                  <c:v>0</c:v>
                </c:pt>
                <c:pt idx="1">
                  <c:v>27</c:v>
                </c:pt>
                <c:pt idx="2">
                  <c:v>67</c:v>
                </c:pt>
                <c:pt idx="3">
                  <c:v>105</c:v>
                </c:pt>
                <c:pt idx="4">
                  <c:v>207</c:v>
                </c:pt>
                <c:pt idx="5">
                  <c:v>152</c:v>
                </c:pt>
                <c:pt idx="6">
                  <c:v>160</c:v>
                </c:pt>
                <c:pt idx="7">
                  <c:v>136</c:v>
                </c:pt>
                <c:pt idx="8">
                  <c:v>137</c:v>
                </c:pt>
                <c:pt idx="9">
                  <c:v>94</c:v>
                </c:pt>
                <c:pt idx="10">
                  <c:v>132</c:v>
                </c:pt>
                <c:pt idx="11">
                  <c:v>74</c:v>
                </c:pt>
                <c:pt idx="12">
                  <c:v>23</c:v>
                </c:pt>
                <c:pt idx="13">
                  <c:v>7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72-4DAB-A0E4-86EA91BFA3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9.69'!$Y$83:$Y$90</c:f>
              <c:numCache>
                <c:formatCode>#,##0</c:formatCode>
                <c:ptCount val="8"/>
                <c:pt idx="0">
                  <c:v>75</c:v>
                </c:pt>
                <c:pt idx="1">
                  <c:v>117</c:v>
                </c:pt>
                <c:pt idx="2">
                  <c:v>162</c:v>
                </c:pt>
                <c:pt idx="3">
                  <c:v>112</c:v>
                </c:pt>
                <c:pt idx="4">
                  <c:v>58</c:v>
                </c:pt>
                <c:pt idx="5">
                  <c:v>23</c:v>
                </c:pt>
                <c:pt idx="6">
                  <c:v>47</c:v>
                </c:pt>
                <c:pt idx="7">
                  <c:v>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C6-4F63-AECA-63D9A050A317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9.69'!$Y$93:$Y$100</c:f>
              <c:numCache>
                <c:formatCode>#,##0</c:formatCode>
                <c:ptCount val="8"/>
                <c:pt idx="0">
                  <c:v>87</c:v>
                </c:pt>
                <c:pt idx="1">
                  <c:v>199</c:v>
                </c:pt>
                <c:pt idx="2">
                  <c:v>24</c:v>
                </c:pt>
                <c:pt idx="3">
                  <c:v>203</c:v>
                </c:pt>
                <c:pt idx="4">
                  <c:v>222</c:v>
                </c:pt>
                <c:pt idx="5">
                  <c:v>81</c:v>
                </c:pt>
                <c:pt idx="6">
                  <c:v>7</c:v>
                </c:pt>
                <c:pt idx="7">
                  <c:v>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C6-4F63-AECA-63D9A050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9.69'!$U$8:$Y$8</c:f>
              <c:numCache>
                <c:formatCode>#,##0</c:formatCode>
                <c:ptCount val="5"/>
                <c:pt idx="1">
                  <c:v>45941.5</c:v>
                </c:pt>
                <c:pt idx="2">
                  <c:v>45851.83</c:v>
                </c:pt>
                <c:pt idx="3">
                  <c:v>45965.08</c:v>
                </c:pt>
                <c:pt idx="4">
                  <c:v>45909.26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9-4AEE-B601-200CCC47B43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9-4AEE-B601-200CCC47B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9.69'!$V$4:$Z$4</c:f>
              <c:numCache>
                <c:formatCode>#,##0</c:formatCode>
                <c:ptCount val="5"/>
                <c:pt idx="0">
                  <c:v>1946</c:v>
                </c:pt>
                <c:pt idx="1">
                  <c:v>2078</c:v>
                </c:pt>
                <c:pt idx="2">
                  <c:v>2226</c:v>
                </c:pt>
                <c:pt idx="3">
                  <c:v>2565</c:v>
                </c:pt>
                <c:pt idx="4">
                  <c:v>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C9-4621-AC5B-429D0CB1D6C8}"/>
            </c:ext>
          </c:extLst>
        </c:ser>
        <c:ser>
          <c:idx val="1"/>
          <c:order val="1"/>
          <c:tx>
            <c:strRef>
              <c:f>'Table 9.69'!$S$7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9.69'!$V$7:$Z$7</c:f>
              <c:numCache>
                <c:formatCode>#,##0</c:formatCode>
                <c:ptCount val="5"/>
                <c:pt idx="0">
                  <c:v>1460</c:v>
                </c:pt>
                <c:pt idx="1">
                  <c:v>1475</c:v>
                </c:pt>
                <c:pt idx="2">
                  <c:v>1627</c:v>
                </c:pt>
                <c:pt idx="3">
                  <c:v>1974</c:v>
                </c:pt>
                <c:pt idx="4">
                  <c:v>1820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9-4621-AC5B-429D0CB1D6C8}"/>
            </c:ext>
          </c:extLst>
        </c:ser>
        <c:ser>
          <c:idx val="2"/>
          <c:order val="2"/>
          <c:tx>
            <c:strRef>
              <c:f>'Table 9.69'!$S$11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9.69'!$V$11:$Z$11</c:f>
              <c:numCache>
                <c:formatCode>#,##0</c:formatCode>
                <c:ptCount val="5"/>
                <c:pt idx="0">
                  <c:v>1784</c:v>
                </c:pt>
                <c:pt idx="1">
                  <c:v>1928</c:v>
                </c:pt>
                <c:pt idx="2">
                  <c:v>2075</c:v>
                </c:pt>
                <c:pt idx="3">
                  <c:v>2380</c:v>
                </c:pt>
                <c:pt idx="4">
                  <c:v>2311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C9-4621-AC5B-429D0CB1D6C8}"/>
            </c:ext>
          </c:extLst>
        </c:ser>
        <c:ser>
          <c:idx val="3"/>
          <c:order val="3"/>
          <c:tx>
            <c:strRef>
              <c:f>'Table 9.69'!$S$12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9.69'!$V$12:$Z$12</c:f>
              <c:numCache>
                <c:formatCode>#,##0</c:formatCode>
                <c:ptCount val="5"/>
                <c:pt idx="0">
                  <c:v>167</c:v>
                </c:pt>
                <c:pt idx="1">
                  <c:v>152</c:v>
                </c:pt>
                <c:pt idx="2">
                  <c:v>151</c:v>
                </c:pt>
                <c:pt idx="3">
                  <c:v>186</c:v>
                </c:pt>
                <c:pt idx="4">
                  <c:v>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CC9-4621-AC5B-429D0CB1D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9.69'!$AB$15:$AB$33</c:f>
              <c:numCache>
                <c:formatCode>0.0%</c:formatCode>
                <c:ptCount val="19"/>
                <c:pt idx="0">
                  <c:v>2.9686864579097194E-2</c:v>
                </c:pt>
                <c:pt idx="1">
                  <c:v>4.4733631557543714E-3</c:v>
                </c:pt>
                <c:pt idx="2">
                  <c:v>7.7267181781211875E-3</c:v>
                </c:pt>
                <c:pt idx="3">
                  <c:v>7.3200488003253355E-3</c:v>
                </c:pt>
                <c:pt idx="4">
                  <c:v>7.442049613664091E-2</c:v>
                </c:pt>
                <c:pt idx="5">
                  <c:v>1.0980073200488003E-2</c:v>
                </c:pt>
                <c:pt idx="6">
                  <c:v>9.3533956893045958E-2</c:v>
                </c:pt>
                <c:pt idx="7">
                  <c:v>4.5140300935339571E-2</c:v>
                </c:pt>
                <c:pt idx="8">
                  <c:v>5.0833672224481499E-2</c:v>
                </c:pt>
                <c:pt idx="9">
                  <c:v>5.6933712891419274E-3</c:v>
                </c:pt>
                <c:pt idx="10">
                  <c:v>1.3013420089467263E-2</c:v>
                </c:pt>
                <c:pt idx="11">
                  <c:v>6.5067100447336315E-3</c:v>
                </c:pt>
                <c:pt idx="12">
                  <c:v>2.6433509556730378E-2</c:v>
                </c:pt>
                <c:pt idx="13">
                  <c:v>3.8226921512810083E-2</c:v>
                </c:pt>
                <c:pt idx="14">
                  <c:v>0.18096787311915413</c:v>
                </c:pt>
                <c:pt idx="15">
                  <c:v>0.10085400569337129</c:v>
                </c:pt>
                <c:pt idx="16">
                  <c:v>0.24156161041073607</c:v>
                </c:pt>
                <c:pt idx="17">
                  <c:v>6.5067100447336315E-3</c:v>
                </c:pt>
                <c:pt idx="18">
                  <c:v>3.0500203334688898E-2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09-4349-998A-98C8DD8CA5D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9-4349-998A-98C8DD8CA5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9.69'!$Z$44:$Z$60</c:f>
              <c:numCache>
                <c:formatCode>#,##0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71</c:v>
                </c:pt>
                <c:pt idx="3">
                  <c:v>108</c:v>
                </c:pt>
                <c:pt idx="4">
                  <c:v>171</c:v>
                </c:pt>
                <c:pt idx="5">
                  <c:v>169</c:v>
                </c:pt>
                <c:pt idx="6">
                  <c:v>120</c:v>
                </c:pt>
                <c:pt idx="7">
                  <c:v>96</c:v>
                </c:pt>
                <c:pt idx="8">
                  <c:v>109</c:v>
                </c:pt>
                <c:pt idx="9">
                  <c:v>106</c:v>
                </c:pt>
                <c:pt idx="10">
                  <c:v>100</c:v>
                </c:pt>
                <c:pt idx="11">
                  <c:v>59</c:v>
                </c:pt>
                <c:pt idx="12">
                  <c:v>27</c:v>
                </c:pt>
                <c:pt idx="13">
                  <c:v>9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CC-46A6-997C-66C2AA0FC04F}"/>
            </c:ext>
          </c:extLst>
        </c:ser>
        <c:ser>
          <c:idx val="1"/>
          <c:order val="1"/>
          <c:tx>
            <c:strRef>
              <c:f>'Table 9.69'!$S$62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9.69'!$S$63:$S$79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9.69'!$Z$63:$Z$79</c:f>
              <c:numCache>
                <c:formatCode>#,##0</c:formatCode>
                <c:ptCount val="17"/>
                <c:pt idx="0">
                  <c:v>3</c:v>
                </c:pt>
                <c:pt idx="1">
                  <c:v>27</c:v>
                </c:pt>
                <c:pt idx="2">
                  <c:v>78</c:v>
                </c:pt>
                <c:pt idx="3">
                  <c:v>96</c:v>
                </c:pt>
                <c:pt idx="4">
                  <c:v>182</c:v>
                </c:pt>
                <c:pt idx="5">
                  <c:v>143</c:v>
                </c:pt>
                <c:pt idx="6">
                  <c:v>153</c:v>
                </c:pt>
                <c:pt idx="7">
                  <c:v>140</c:v>
                </c:pt>
                <c:pt idx="8">
                  <c:v>126</c:v>
                </c:pt>
                <c:pt idx="9">
                  <c:v>105</c:v>
                </c:pt>
                <c:pt idx="10">
                  <c:v>118</c:v>
                </c:pt>
                <c:pt idx="11">
                  <c:v>73</c:v>
                </c:pt>
                <c:pt idx="12">
                  <c:v>27</c:v>
                </c:pt>
                <c:pt idx="13">
                  <c:v>9</c:v>
                </c:pt>
                <c:pt idx="14">
                  <c:v>3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CC-46A6-997C-66C2AA0FC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9.69'!$S$82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9.69'!$Z$83:$Z$90</c:f>
              <c:numCache>
                <c:formatCode>#,##0</c:formatCode>
                <c:ptCount val="8"/>
                <c:pt idx="0">
                  <c:v>77</c:v>
                </c:pt>
                <c:pt idx="1">
                  <c:v>113</c:v>
                </c:pt>
                <c:pt idx="2">
                  <c:v>148</c:v>
                </c:pt>
                <c:pt idx="3">
                  <c:v>112</c:v>
                </c:pt>
                <c:pt idx="4">
                  <c:v>51</c:v>
                </c:pt>
                <c:pt idx="5">
                  <c:v>26</c:v>
                </c:pt>
                <c:pt idx="6">
                  <c:v>51</c:v>
                </c:pt>
                <c:pt idx="7">
                  <c:v>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B9-40A3-9AB5-C8C483277E72}"/>
            </c:ext>
          </c:extLst>
        </c:ser>
        <c:ser>
          <c:idx val="1"/>
          <c:order val="1"/>
          <c:tx>
            <c:strRef>
              <c:f>'Table 9.69'!$S$92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9.69'!$S$83:$S$90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9.69'!$Z$93:$Z$100</c:f>
              <c:numCache>
                <c:formatCode>#,##0</c:formatCode>
                <c:ptCount val="8"/>
                <c:pt idx="0">
                  <c:v>95</c:v>
                </c:pt>
                <c:pt idx="1">
                  <c:v>202</c:v>
                </c:pt>
                <c:pt idx="2">
                  <c:v>30</c:v>
                </c:pt>
                <c:pt idx="3">
                  <c:v>192</c:v>
                </c:pt>
                <c:pt idx="4">
                  <c:v>207</c:v>
                </c:pt>
                <c:pt idx="5">
                  <c:v>74</c:v>
                </c:pt>
                <c:pt idx="6">
                  <c:v>6</c:v>
                </c:pt>
                <c:pt idx="7">
                  <c:v>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B9-40A3-9AB5-C8C483277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9.7'!$Z$83:$Z$90</c:f>
              <c:numCache>
                <c:formatCode>#,##0</c:formatCode>
                <c:ptCount val="8"/>
                <c:pt idx="0">
                  <c:v>4</c:v>
                </c:pt>
                <c:pt idx="1">
                  <c:v>3</c:v>
                </c:pt>
                <c:pt idx="2">
                  <c:v>5</c:v>
                </c:pt>
                <c:pt idx="3">
                  <c:v>4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E5-447B-A27B-46B10DD72174}"/>
            </c:ext>
          </c:extLst>
        </c:ser>
        <c:ser>
          <c:idx val="1"/>
          <c:order val="1"/>
          <c:tx>
            <c:strRef>
              <c:f>'Table 9.7'!$S$92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9.7'!$Z$93:$Z$100</c:f>
              <c:numCache>
                <c:formatCode>#,##0</c:formatCode>
                <c:ptCount val="8"/>
                <c:pt idx="0">
                  <c:v>8</c:v>
                </c:pt>
                <c:pt idx="1">
                  <c:v>6</c:v>
                </c:pt>
                <c:pt idx="2">
                  <c:v>0</c:v>
                </c:pt>
                <c:pt idx="3">
                  <c:v>8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E5-447B-A27B-46B10DD72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9.69'!$S$1</c:f>
              <c:strCache>
                <c:ptCount val="1"/>
                <c:pt idx="0">
                  <c:v>Torres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9.69'!$V$8:$Z$8</c:f>
              <c:numCache>
                <c:formatCode>#,##0</c:formatCode>
                <c:ptCount val="5"/>
                <c:pt idx="0">
                  <c:v>45941.5</c:v>
                </c:pt>
                <c:pt idx="1">
                  <c:v>45851.83</c:v>
                </c:pt>
                <c:pt idx="2">
                  <c:v>45965.08</c:v>
                </c:pt>
                <c:pt idx="3">
                  <c:v>45909.26</c:v>
                </c:pt>
                <c:pt idx="4">
                  <c:v>51200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27-466A-BF5A-8FF260CA170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9.69'!$V$2:$Z$2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27-466A-BF5A-8FF260CA1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9.70'!$U$4:$Y$4</c:f>
              <c:numCache>
                <c:formatCode>#,##0</c:formatCode>
                <c:ptCount val="5"/>
                <c:pt idx="1">
                  <c:v>743</c:v>
                </c:pt>
                <c:pt idx="2">
                  <c:v>495</c:v>
                </c:pt>
                <c:pt idx="3">
                  <c:v>1269</c:v>
                </c:pt>
                <c:pt idx="4">
                  <c:v>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5F-42BD-A58E-39AFFC69BA90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9.70'!$U$7:$Y$7</c:f>
              <c:numCache>
                <c:formatCode>#,##0</c:formatCode>
                <c:ptCount val="5"/>
                <c:pt idx="1">
                  <c:v>634</c:v>
                </c:pt>
                <c:pt idx="2">
                  <c:v>404</c:v>
                </c:pt>
                <c:pt idx="3">
                  <c:v>1042</c:v>
                </c:pt>
                <c:pt idx="4">
                  <c:v>1133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5F-42BD-A58E-39AFFC69BA90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9.70'!$U$11:$Y$11</c:f>
              <c:numCache>
                <c:formatCode>#,##0</c:formatCode>
                <c:ptCount val="5"/>
                <c:pt idx="1">
                  <c:v>702</c:v>
                </c:pt>
                <c:pt idx="2">
                  <c:v>468</c:v>
                </c:pt>
                <c:pt idx="3">
                  <c:v>1211</c:v>
                </c:pt>
                <c:pt idx="4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5F-42BD-A58E-39AFFC69BA90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9.70'!$U$12:$Y$12</c:f>
              <c:numCache>
                <c:formatCode>#,##0</c:formatCode>
                <c:ptCount val="5"/>
                <c:pt idx="1">
                  <c:v>45</c:v>
                </c:pt>
                <c:pt idx="2">
                  <c:v>26</c:v>
                </c:pt>
                <c:pt idx="3">
                  <c:v>58</c:v>
                </c:pt>
                <c:pt idx="4">
                  <c:v>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95F-42BD-A58E-39AFFC69B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2.4406332453825858E-2</c:v>
                </c:pt>
                <c:pt idx="1">
                  <c:v>1.9788918205804751E-3</c:v>
                </c:pt>
                <c:pt idx="2">
                  <c:v>5.9366754617414244E-3</c:v>
                </c:pt>
                <c:pt idx="3">
                  <c:v>1.7150395778364115E-2</c:v>
                </c:pt>
                <c:pt idx="4">
                  <c:v>5.8047493403693931E-2</c:v>
                </c:pt>
                <c:pt idx="5">
                  <c:v>5.2770448548812663E-3</c:v>
                </c:pt>
                <c:pt idx="6">
                  <c:v>0.11279683377308707</c:v>
                </c:pt>
                <c:pt idx="7">
                  <c:v>1.2532981530343008E-2</c:v>
                </c:pt>
                <c:pt idx="8">
                  <c:v>1.9788918205804751E-2</c:v>
                </c:pt>
                <c:pt idx="9">
                  <c:v>2.6385224274406332E-3</c:v>
                </c:pt>
                <c:pt idx="10">
                  <c:v>1.9788918205804751E-3</c:v>
                </c:pt>
                <c:pt idx="11">
                  <c:v>3.2981530343007917E-3</c:v>
                </c:pt>
                <c:pt idx="12">
                  <c:v>1.5831134564643801E-2</c:v>
                </c:pt>
                <c:pt idx="13">
                  <c:v>1.9788918205804751E-2</c:v>
                </c:pt>
                <c:pt idx="14">
                  <c:v>0.30079155672823221</c:v>
                </c:pt>
                <c:pt idx="15">
                  <c:v>0.20382585751978891</c:v>
                </c:pt>
                <c:pt idx="16">
                  <c:v>0.15765171503957784</c:v>
                </c:pt>
                <c:pt idx="17">
                  <c:v>5.2770448548812663E-3</c:v>
                </c:pt>
                <c:pt idx="18">
                  <c:v>6.5963060686015833E-3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55-43D9-8714-95D5694A409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55-43D9-8714-95D5694A4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6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27</c:v>
                </c:pt>
                <c:pt idx="3">
                  <c:v>76</c:v>
                </c:pt>
                <c:pt idx="4">
                  <c:v>110</c:v>
                </c:pt>
                <c:pt idx="5">
                  <c:v>83</c:v>
                </c:pt>
                <c:pt idx="6">
                  <c:v>90</c:v>
                </c:pt>
                <c:pt idx="7">
                  <c:v>78</c:v>
                </c:pt>
                <c:pt idx="8">
                  <c:v>84</c:v>
                </c:pt>
                <c:pt idx="9">
                  <c:v>64</c:v>
                </c:pt>
                <c:pt idx="10">
                  <c:v>45</c:v>
                </c:pt>
                <c:pt idx="11">
                  <c:v>33</c:v>
                </c:pt>
                <c:pt idx="12">
                  <c:v>19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CF-4CB3-B928-2699357F59BA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9.70'!$Y$63:$Y$79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28</c:v>
                </c:pt>
                <c:pt idx="3">
                  <c:v>62</c:v>
                </c:pt>
                <c:pt idx="4">
                  <c:v>99</c:v>
                </c:pt>
                <c:pt idx="5">
                  <c:v>95</c:v>
                </c:pt>
                <c:pt idx="6">
                  <c:v>77</c:v>
                </c:pt>
                <c:pt idx="7">
                  <c:v>79</c:v>
                </c:pt>
                <c:pt idx="8">
                  <c:v>59</c:v>
                </c:pt>
                <c:pt idx="9">
                  <c:v>56</c:v>
                </c:pt>
                <c:pt idx="10">
                  <c:v>37</c:v>
                </c:pt>
                <c:pt idx="11">
                  <c:v>32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CF-4CB3-B928-2699357F5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9.70'!$Y$83:$Y$90</c:f>
              <c:numCache>
                <c:formatCode>#,##0</c:formatCode>
                <c:ptCount val="8"/>
                <c:pt idx="0">
                  <c:v>60</c:v>
                </c:pt>
                <c:pt idx="1">
                  <c:v>82</c:v>
                </c:pt>
                <c:pt idx="2">
                  <c:v>69</c:v>
                </c:pt>
                <c:pt idx="3">
                  <c:v>61</c:v>
                </c:pt>
                <c:pt idx="4">
                  <c:v>26</c:v>
                </c:pt>
                <c:pt idx="5">
                  <c:v>31</c:v>
                </c:pt>
                <c:pt idx="6">
                  <c:v>29</c:v>
                </c:pt>
                <c:pt idx="7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CB-4E22-A15E-662BD214F621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9.70'!$Y$93:$Y$100</c:f>
              <c:numCache>
                <c:formatCode>#,##0</c:formatCode>
                <c:ptCount val="8"/>
                <c:pt idx="0">
                  <c:v>47</c:v>
                </c:pt>
                <c:pt idx="1">
                  <c:v>89</c:v>
                </c:pt>
                <c:pt idx="2">
                  <c:v>9</c:v>
                </c:pt>
                <c:pt idx="3">
                  <c:v>141</c:v>
                </c:pt>
                <c:pt idx="4">
                  <c:v>100</c:v>
                </c:pt>
                <c:pt idx="5">
                  <c:v>44</c:v>
                </c:pt>
                <c:pt idx="6">
                  <c:v>0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CB-4E22-A15E-662BD214F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9.70'!$U$8:$Y$8</c:f>
              <c:numCache>
                <c:formatCode>#,##0</c:formatCode>
                <c:ptCount val="5"/>
                <c:pt idx="1">
                  <c:v>34358</c:v>
                </c:pt>
                <c:pt idx="2">
                  <c:v>32774</c:v>
                </c:pt>
                <c:pt idx="3">
                  <c:v>33100.589999999997</c:v>
                </c:pt>
                <c:pt idx="4">
                  <c:v>35248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8C-4D11-836A-6125C9B8EF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8C-4D11-836A-6125C9B8EF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9.70'!$V$4:$Z$4</c:f>
              <c:numCache>
                <c:formatCode>#,##0</c:formatCode>
                <c:ptCount val="5"/>
                <c:pt idx="0">
                  <c:v>743</c:v>
                </c:pt>
                <c:pt idx="1">
                  <c:v>495</c:v>
                </c:pt>
                <c:pt idx="2">
                  <c:v>1269</c:v>
                </c:pt>
                <c:pt idx="3">
                  <c:v>1364</c:v>
                </c:pt>
                <c:pt idx="4">
                  <c:v>1513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FD-468C-A0CB-E77156FFAD0E}"/>
            </c:ext>
          </c:extLst>
        </c:ser>
        <c:ser>
          <c:idx val="1"/>
          <c:order val="1"/>
          <c:tx>
            <c:strRef>
              <c:f>'Table 9.70'!$S$7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9.70'!$V$7:$Z$7</c:f>
              <c:numCache>
                <c:formatCode>#,##0</c:formatCode>
                <c:ptCount val="5"/>
                <c:pt idx="0">
                  <c:v>634</c:v>
                </c:pt>
                <c:pt idx="1">
                  <c:v>404</c:v>
                </c:pt>
                <c:pt idx="2">
                  <c:v>1042</c:v>
                </c:pt>
                <c:pt idx="3">
                  <c:v>1133</c:v>
                </c:pt>
                <c:pt idx="4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FD-468C-A0CB-E77156FFAD0E}"/>
            </c:ext>
          </c:extLst>
        </c:ser>
        <c:ser>
          <c:idx val="2"/>
          <c:order val="2"/>
          <c:tx>
            <c:strRef>
              <c:f>'Table 9.70'!$S$11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9.70'!$V$11:$Z$11</c:f>
              <c:numCache>
                <c:formatCode>#,##0</c:formatCode>
                <c:ptCount val="5"/>
                <c:pt idx="0">
                  <c:v>702</c:v>
                </c:pt>
                <c:pt idx="1">
                  <c:v>468</c:v>
                </c:pt>
                <c:pt idx="2">
                  <c:v>1211</c:v>
                </c:pt>
                <c:pt idx="3">
                  <c:v>1292</c:v>
                </c:pt>
                <c:pt idx="4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FD-468C-A0CB-E77156FFAD0E}"/>
            </c:ext>
          </c:extLst>
        </c:ser>
        <c:ser>
          <c:idx val="3"/>
          <c:order val="3"/>
          <c:tx>
            <c:strRef>
              <c:f>'Table 9.70'!$S$12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9.70'!$V$12:$Z$12</c:f>
              <c:numCache>
                <c:formatCode>#,##0</c:formatCode>
                <c:ptCount val="5"/>
                <c:pt idx="0">
                  <c:v>45</c:v>
                </c:pt>
                <c:pt idx="1">
                  <c:v>26</c:v>
                </c:pt>
                <c:pt idx="2">
                  <c:v>58</c:v>
                </c:pt>
                <c:pt idx="3">
                  <c:v>68</c:v>
                </c:pt>
                <c:pt idx="4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6FD-468C-A0CB-E77156FF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9.70'!$AB$15:$AB$33</c:f>
              <c:numCache>
                <c:formatCode>0.0%</c:formatCode>
                <c:ptCount val="19"/>
                <c:pt idx="0">
                  <c:v>2.4406332453825858E-2</c:v>
                </c:pt>
                <c:pt idx="1">
                  <c:v>1.9788918205804751E-3</c:v>
                </c:pt>
                <c:pt idx="2">
                  <c:v>5.9366754617414244E-3</c:v>
                </c:pt>
                <c:pt idx="3">
                  <c:v>1.7150395778364115E-2</c:v>
                </c:pt>
                <c:pt idx="4">
                  <c:v>5.8047493403693931E-2</c:v>
                </c:pt>
                <c:pt idx="5">
                  <c:v>5.2770448548812663E-3</c:v>
                </c:pt>
                <c:pt idx="6">
                  <c:v>0.11279683377308707</c:v>
                </c:pt>
                <c:pt idx="7">
                  <c:v>1.2532981530343008E-2</c:v>
                </c:pt>
                <c:pt idx="8">
                  <c:v>1.9788918205804751E-2</c:v>
                </c:pt>
                <c:pt idx="9">
                  <c:v>2.6385224274406332E-3</c:v>
                </c:pt>
                <c:pt idx="10">
                  <c:v>1.9788918205804751E-3</c:v>
                </c:pt>
                <c:pt idx="11">
                  <c:v>3.2981530343007917E-3</c:v>
                </c:pt>
                <c:pt idx="12">
                  <c:v>1.5831134564643801E-2</c:v>
                </c:pt>
                <c:pt idx="13">
                  <c:v>1.9788918205804751E-2</c:v>
                </c:pt>
                <c:pt idx="14">
                  <c:v>0.30079155672823221</c:v>
                </c:pt>
                <c:pt idx="15">
                  <c:v>0.20382585751978891</c:v>
                </c:pt>
                <c:pt idx="16">
                  <c:v>0.15765171503957784</c:v>
                </c:pt>
                <c:pt idx="17">
                  <c:v>5.2770448548812663E-3</c:v>
                </c:pt>
                <c:pt idx="18">
                  <c:v>6.5963060686015833E-3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F8-4E23-B1AC-F382EAC02A0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F8-4E23-B1AC-F382EAC02A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6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9.70'!$Z$44:$Z$60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31</c:v>
                </c:pt>
                <c:pt idx="3">
                  <c:v>66</c:v>
                </c:pt>
                <c:pt idx="4">
                  <c:v>124</c:v>
                </c:pt>
                <c:pt idx="5">
                  <c:v>103</c:v>
                </c:pt>
                <c:pt idx="6">
                  <c:v>99</c:v>
                </c:pt>
                <c:pt idx="7">
                  <c:v>95</c:v>
                </c:pt>
                <c:pt idx="8">
                  <c:v>94</c:v>
                </c:pt>
                <c:pt idx="9">
                  <c:v>69</c:v>
                </c:pt>
                <c:pt idx="10">
                  <c:v>64</c:v>
                </c:pt>
                <c:pt idx="11">
                  <c:v>34</c:v>
                </c:pt>
                <c:pt idx="12">
                  <c:v>20</c:v>
                </c:pt>
                <c:pt idx="13">
                  <c:v>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E5-473C-AA6D-57036E9947DA}"/>
            </c:ext>
          </c:extLst>
        </c:ser>
        <c:ser>
          <c:idx val="1"/>
          <c:order val="1"/>
          <c:tx>
            <c:strRef>
              <c:f>'Table 9.70'!$S$62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9.70'!$Z$63:$Z$79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26</c:v>
                </c:pt>
                <c:pt idx="3">
                  <c:v>74</c:v>
                </c:pt>
                <c:pt idx="4">
                  <c:v>94</c:v>
                </c:pt>
                <c:pt idx="5">
                  <c:v>82</c:v>
                </c:pt>
                <c:pt idx="6">
                  <c:v>100</c:v>
                </c:pt>
                <c:pt idx="7">
                  <c:v>86</c:v>
                </c:pt>
                <c:pt idx="8">
                  <c:v>71</c:v>
                </c:pt>
                <c:pt idx="9">
                  <c:v>66</c:v>
                </c:pt>
                <c:pt idx="10">
                  <c:v>49</c:v>
                </c:pt>
                <c:pt idx="11">
                  <c:v>28</c:v>
                </c:pt>
                <c:pt idx="12">
                  <c:v>18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E5-473C-AA6D-57036E9947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9.70'!$Z$83:$Z$90</c:f>
              <c:numCache>
                <c:formatCode>#,##0</c:formatCode>
                <c:ptCount val="8"/>
                <c:pt idx="0">
                  <c:v>59</c:v>
                </c:pt>
                <c:pt idx="1">
                  <c:v>86</c:v>
                </c:pt>
                <c:pt idx="2">
                  <c:v>78</c:v>
                </c:pt>
                <c:pt idx="3">
                  <c:v>69</c:v>
                </c:pt>
                <c:pt idx="4">
                  <c:v>38</c:v>
                </c:pt>
                <c:pt idx="5">
                  <c:v>27</c:v>
                </c:pt>
                <c:pt idx="6">
                  <c:v>34</c:v>
                </c:pt>
                <c:pt idx="7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D-486D-86E1-97FC03F77C16}"/>
            </c:ext>
          </c:extLst>
        </c:ser>
        <c:ser>
          <c:idx val="1"/>
          <c:order val="1"/>
          <c:tx>
            <c:strRef>
              <c:f>'Table 9.70'!$S$92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9.70'!$Z$93:$Z$100</c:f>
              <c:numCache>
                <c:formatCode>#,##0</c:formatCode>
                <c:ptCount val="8"/>
                <c:pt idx="0">
                  <c:v>59</c:v>
                </c:pt>
                <c:pt idx="1">
                  <c:v>103</c:v>
                </c:pt>
                <c:pt idx="2">
                  <c:v>4</c:v>
                </c:pt>
                <c:pt idx="3">
                  <c:v>170</c:v>
                </c:pt>
                <c:pt idx="4">
                  <c:v>101</c:v>
                </c:pt>
                <c:pt idx="5">
                  <c:v>48</c:v>
                </c:pt>
                <c:pt idx="6">
                  <c:v>0</c:v>
                </c:pt>
                <c:pt idx="7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CD-486D-86E1-97FC03F77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9.1'!$S$1</c:f>
              <c:strCache>
                <c:ptCount val="1"/>
                <c:pt idx="0">
                  <c:v>Aurukun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9.1'!$AB$15:$AB$33</c:f>
              <c:numCache>
                <c:formatCode>0.0%</c:formatCode>
                <c:ptCount val="19"/>
                <c:pt idx="0">
                  <c:v>3.5007610350076102E-2</c:v>
                </c:pt>
                <c:pt idx="1">
                  <c:v>6.0882800608828003E-3</c:v>
                </c:pt>
                <c:pt idx="2">
                  <c:v>9.1324200913242004E-3</c:v>
                </c:pt>
                <c:pt idx="3">
                  <c:v>0</c:v>
                </c:pt>
                <c:pt idx="4">
                  <c:v>8.9802130898021304E-2</c:v>
                </c:pt>
                <c:pt idx="5">
                  <c:v>0</c:v>
                </c:pt>
                <c:pt idx="6">
                  <c:v>8.9802130898021304E-2</c:v>
                </c:pt>
                <c:pt idx="7">
                  <c:v>4.5662100456621002E-3</c:v>
                </c:pt>
                <c:pt idx="8">
                  <c:v>1.2176560121765601E-2</c:v>
                </c:pt>
                <c:pt idx="9">
                  <c:v>0</c:v>
                </c:pt>
                <c:pt idx="10">
                  <c:v>1.06544901065449E-2</c:v>
                </c:pt>
                <c:pt idx="11">
                  <c:v>0</c:v>
                </c:pt>
                <c:pt idx="12">
                  <c:v>4.5662100456621002E-3</c:v>
                </c:pt>
                <c:pt idx="13">
                  <c:v>0.11567732115677321</c:v>
                </c:pt>
                <c:pt idx="14">
                  <c:v>0.25570776255707761</c:v>
                </c:pt>
                <c:pt idx="15">
                  <c:v>0.19939117199391171</c:v>
                </c:pt>
                <c:pt idx="16">
                  <c:v>7.1537290715372903E-2</c:v>
                </c:pt>
                <c:pt idx="17">
                  <c:v>0</c:v>
                </c:pt>
                <c:pt idx="18">
                  <c:v>9.5890410958904104E-2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C-46BE-8CB7-345734C87F7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FC-46BE-8CB7-345734C87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9.7'!$S$1</c:f>
              <c:strCache>
                <c:ptCount val="1"/>
                <c:pt idx="0">
                  <c:v>Boulia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9.7'!$V$8:$Z$8</c:f>
              <c:numCache>
                <c:formatCode>#,##0</c:formatCode>
                <c:ptCount val="5"/>
                <c:pt idx="0">
                  <c:v>37485.68</c:v>
                </c:pt>
                <c:pt idx="1">
                  <c:v>45606</c:v>
                </c:pt>
                <c:pt idx="2">
                  <c:v>42815.13</c:v>
                </c:pt>
                <c:pt idx="3">
                  <c:v>43678</c:v>
                </c:pt>
                <c:pt idx="4">
                  <c:v>46073.5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43-4B77-A252-85AC46A57F1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43-4B77-A252-85AC46A57F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9.70'!$S$1</c:f>
              <c:strCache>
                <c:ptCount val="1"/>
                <c:pt idx="0">
                  <c:v>Torres Strait Island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9.70'!$V$8:$Z$8</c:f>
              <c:numCache>
                <c:formatCode>#,##0</c:formatCode>
                <c:ptCount val="5"/>
                <c:pt idx="0">
                  <c:v>34358</c:v>
                </c:pt>
                <c:pt idx="1">
                  <c:v>32774</c:v>
                </c:pt>
                <c:pt idx="2">
                  <c:v>33100.589999999997</c:v>
                </c:pt>
                <c:pt idx="3">
                  <c:v>35248</c:v>
                </c:pt>
                <c:pt idx="4">
                  <c:v>37688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E2-42EF-830C-5C479F08FC1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E2-42EF-830C-5C479F08FC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9.71'!$U$4:$Y$4</c:f>
              <c:numCache>
                <c:formatCode>#,##0</c:formatCode>
                <c:ptCount val="5"/>
                <c:pt idx="1">
                  <c:v>151594</c:v>
                </c:pt>
                <c:pt idx="2">
                  <c:v>145338</c:v>
                </c:pt>
                <c:pt idx="3">
                  <c:v>149305</c:v>
                </c:pt>
                <c:pt idx="4">
                  <c:v>155030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B3-45EB-A035-E4072F3DD747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9.71'!$U$7:$Y$7</c:f>
              <c:numCache>
                <c:formatCode>#,##0</c:formatCode>
                <c:ptCount val="5"/>
                <c:pt idx="1">
                  <c:v>106668</c:v>
                </c:pt>
                <c:pt idx="2">
                  <c:v>104488</c:v>
                </c:pt>
                <c:pt idx="3">
                  <c:v>105008</c:v>
                </c:pt>
                <c:pt idx="4">
                  <c:v>108489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B3-45EB-A035-E4072F3DD747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9.71'!$U$11:$Y$11</c:f>
              <c:numCache>
                <c:formatCode>#,##0</c:formatCode>
                <c:ptCount val="5"/>
                <c:pt idx="1">
                  <c:v>140429</c:v>
                </c:pt>
                <c:pt idx="2">
                  <c:v>134458</c:v>
                </c:pt>
                <c:pt idx="3">
                  <c:v>138501</c:v>
                </c:pt>
                <c:pt idx="4">
                  <c:v>144096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B3-45EB-A035-E4072F3DD747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9.71'!$U$12:$Y$12</c:f>
              <c:numCache>
                <c:formatCode>#,##0</c:formatCode>
                <c:ptCount val="5"/>
                <c:pt idx="1">
                  <c:v>11165</c:v>
                </c:pt>
                <c:pt idx="2">
                  <c:v>10880</c:v>
                </c:pt>
                <c:pt idx="3">
                  <c:v>10804</c:v>
                </c:pt>
                <c:pt idx="4">
                  <c:v>10934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3B3-45EB-A035-E4072F3D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1.2165112375856543E-2</c:v>
                </c:pt>
                <c:pt idx="1">
                  <c:v>2.0481304342339385E-2</c:v>
                </c:pt>
                <c:pt idx="2">
                  <c:v>4.6609795186956578E-2</c:v>
                </c:pt>
                <c:pt idx="3">
                  <c:v>1.1180798303951137E-2</c:v>
                </c:pt>
                <c:pt idx="4">
                  <c:v>8.9503173781911333E-2</c:v>
                </c:pt>
                <c:pt idx="5">
                  <c:v>2.5573236752773117E-2</c:v>
                </c:pt>
                <c:pt idx="6">
                  <c:v>9.056951402647552E-2</c:v>
                </c:pt>
                <c:pt idx="7">
                  <c:v>7.6353747334149388E-2</c:v>
                </c:pt>
                <c:pt idx="8">
                  <c:v>3.8161099403101854E-2</c:v>
                </c:pt>
                <c:pt idx="9">
                  <c:v>7.3697361281122621E-3</c:v>
                </c:pt>
                <c:pt idx="10">
                  <c:v>2.4021049177845363E-2</c:v>
                </c:pt>
                <c:pt idx="11">
                  <c:v>1.7837537700490895E-2</c:v>
                </c:pt>
                <c:pt idx="12">
                  <c:v>4.9304039473518163E-2</c:v>
                </c:pt>
                <c:pt idx="13">
                  <c:v>7.8593692818293093E-2</c:v>
                </c:pt>
                <c:pt idx="14">
                  <c:v>0.10023598298903373</c:v>
                </c:pt>
                <c:pt idx="15">
                  <c:v>7.8877629569804278E-2</c:v>
                </c:pt>
                <c:pt idx="16">
                  <c:v>0.14148883813081281</c:v>
                </c:pt>
                <c:pt idx="17">
                  <c:v>1.9124717640674888E-2</c:v>
                </c:pt>
                <c:pt idx="18">
                  <c:v>4.4123771184836513E-2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68-4B2B-BC79-ED78063D751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68-4B2B-BC79-ED78063D7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9.71'!$Y$44:$Y$60</c:f>
              <c:numCache>
                <c:formatCode>#,##0</c:formatCode>
                <c:ptCount val="17"/>
                <c:pt idx="0">
                  <c:v>66</c:v>
                </c:pt>
                <c:pt idx="1">
                  <c:v>1901</c:v>
                </c:pt>
                <c:pt idx="2">
                  <c:v>5211</c:v>
                </c:pt>
                <c:pt idx="3">
                  <c:v>8965</c:v>
                </c:pt>
                <c:pt idx="4">
                  <c:v>10611</c:v>
                </c:pt>
                <c:pt idx="5">
                  <c:v>9367</c:v>
                </c:pt>
                <c:pt idx="6">
                  <c:v>8390</c:v>
                </c:pt>
                <c:pt idx="7">
                  <c:v>7872</c:v>
                </c:pt>
                <c:pt idx="8">
                  <c:v>8223</c:v>
                </c:pt>
                <c:pt idx="9">
                  <c:v>6946</c:v>
                </c:pt>
                <c:pt idx="10">
                  <c:v>6481</c:v>
                </c:pt>
                <c:pt idx="11">
                  <c:v>4316</c:v>
                </c:pt>
                <c:pt idx="12">
                  <c:v>2023</c:v>
                </c:pt>
                <c:pt idx="13">
                  <c:v>824</c:v>
                </c:pt>
                <c:pt idx="14">
                  <c:v>234</c:v>
                </c:pt>
                <c:pt idx="15">
                  <c:v>102</c:v>
                </c:pt>
                <c:pt idx="16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2A-41DD-8572-2499732F813C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9.71'!$Y$63:$Y$79</c:f>
              <c:numCache>
                <c:formatCode>#,##0</c:formatCode>
                <c:ptCount val="17"/>
                <c:pt idx="0">
                  <c:v>169</c:v>
                </c:pt>
                <c:pt idx="1">
                  <c:v>2256</c:v>
                </c:pt>
                <c:pt idx="2">
                  <c:v>5350</c:v>
                </c:pt>
                <c:pt idx="3">
                  <c:v>8018</c:v>
                </c:pt>
                <c:pt idx="4">
                  <c:v>9209</c:v>
                </c:pt>
                <c:pt idx="5">
                  <c:v>7877</c:v>
                </c:pt>
                <c:pt idx="6">
                  <c:v>7291</c:v>
                </c:pt>
                <c:pt idx="7">
                  <c:v>6952</c:v>
                </c:pt>
                <c:pt idx="8">
                  <c:v>7705</c:v>
                </c:pt>
                <c:pt idx="9">
                  <c:v>6513</c:v>
                </c:pt>
                <c:pt idx="10">
                  <c:v>5743</c:v>
                </c:pt>
                <c:pt idx="11">
                  <c:v>3762</c:v>
                </c:pt>
                <c:pt idx="12">
                  <c:v>1606</c:v>
                </c:pt>
                <c:pt idx="13">
                  <c:v>533</c:v>
                </c:pt>
                <c:pt idx="14">
                  <c:v>224</c:v>
                </c:pt>
                <c:pt idx="15">
                  <c:v>102</c:v>
                </c:pt>
                <c:pt idx="16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2A-41DD-8572-2499732F8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9.71'!$Y$83:$Y$90</c:f>
              <c:numCache>
                <c:formatCode>#,##0</c:formatCode>
                <c:ptCount val="8"/>
                <c:pt idx="0">
                  <c:v>6154</c:v>
                </c:pt>
                <c:pt idx="1">
                  <c:v>6131</c:v>
                </c:pt>
                <c:pt idx="2">
                  <c:v>11771</c:v>
                </c:pt>
                <c:pt idx="3">
                  <c:v>6458</c:v>
                </c:pt>
                <c:pt idx="4">
                  <c:v>2034</c:v>
                </c:pt>
                <c:pt idx="5">
                  <c:v>2600</c:v>
                </c:pt>
                <c:pt idx="6">
                  <c:v>6025</c:v>
                </c:pt>
                <c:pt idx="7">
                  <c:v>6503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B-4795-829A-1F874C015588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9.71'!$Y$93:$Y$100</c:f>
              <c:numCache>
                <c:formatCode>#,##0</c:formatCode>
                <c:ptCount val="8"/>
                <c:pt idx="0">
                  <c:v>4429</c:v>
                </c:pt>
                <c:pt idx="1">
                  <c:v>10962</c:v>
                </c:pt>
                <c:pt idx="2">
                  <c:v>1786</c:v>
                </c:pt>
                <c:pt idx="3">
                  <c:v>8898</c:v>
                </c:pt>
                <c:pt idx="4">
                  <c:v>9666</c:v>
                </c:pt>
                <c:pt idx="5">
                  <c:v>5330</c:v>
                </c:pt>
                <c:pt idx="6">
                  <c:v>578</c:v>
                </c:pt>
                <c:pt idx="7">
                  <c:v>3100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B-4795-829A-1F874C015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9.71'!$U$8:$Y$8</c:f>
              <c:numCache>
                <c:formatCode>#,##0</c:formatCode>
                <c:ptCount val="5"/>
                <c:pt idx="1">
                  <c:v>44183.96</c:v>
                </c:pt>
                <c:pt idx="2">
                  <c:v>45039.94</c:v>
                </c:pt>
                <c:pt idx="3">
                  <c:v>45445</c:v>
                </c:pt>
                <c:pt idx="4">
                  <c:v>46988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1-4C4E-9C9B-E0C26E65D59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11-4C4E-9C9B-E0C26E65D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9.71'!$V$4:$Z$4</c:f>
              <c:numCache>
                <c:formatCode>#,##0</c:formatCode>
                <c:ptCount val="5"/>
                <c:pt idx="0">
                  <c:v>151594</c:v>
                </c:pt>
                <c:pt idx="1">
                  <c:v>145338</c:v>
                </c:pt>
                <c:pt idx="2">
                  <c:v>149305</c:v>
                </c:pt>
                <c:pt idx="3">
                  <c:v>155030</c:v>
                </c:pt>
                <c:pt idx="4">
                  <c:v>158486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22-4B60-8DF6-64991A069AF3}"/>
            </c:ext>
          </c:extLst>
        </c:ser>
        <c:ser>
          <c:idx val="1"/>
          <c:order val="1"/>
          <c:tx>
            <c:strRef>
              <c:f>'Table 9.71'!$S$7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9.71'!$V$7:$Z$7</c:f>
              <c:numCache>
                <c:formatCode>#,##0</c:formatCode>
                <c:ptCount val="5"/>
                <c:pt idx="0">
                  <c:v>106668</c:v>
                </c:pt>
                <c:pt idx="1">
                  <c:v>104488</c:v>
                </c:pt>
                <c:pt idx="2">
                  <c:v>105008</c:v>
                </c:pt>
                <c:pt idx="3">
                  <c:v>108489</c:v>
                </c:pt>
                <c:pt idx="4">
                  <c:v>109388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22-4B60-8DF6-64991A069AF3}"/>
            </c:ext>
          </c:extLst>
        </c:ser>
        <c:ser>
          <c:idx val="2"/>
          <c:order val="2"/>
          <c:tx>
            <c:strRef>
              <c:f>'Table 9.71'!$S$11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9.71'!$V$11:$Z$11</c:f>
              <c:numCache>
                <c:formatCode>#,##0</c:formatCode>
                <c:ptCount val="5"/>
                <c:pt idx="0">
                  <c:v>140429</c:v>
                </c:pt>
                <c:pt idx="1">
                  <c:v>134458</c:v>
                </c:pt>
                <c:pt idx="2">
                  <c:v>138501</c:v>
                </c:pt>
                <c:pt idx="3">
                  <c:v>144096</c:v>
                </c:pt>
                <c:pt idx="4">
                  <c:v>147497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2-4B60-8DF6-64991A069AF3}"/>
            </c:ext>
          </c:extLst>
        </c:ser>
        <c:ser>
          <c:idx val="3"/>
          <c:order val="3"/>
          <c:tx>
            <c:strRef>
              <c:f>'Table 9.71'!$S$12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9.71'!$V$12:$Z$12</c:f>
              <c:numCache>
                <c:formatCode>#,##0</c:formatCode>
                <c:ptCount val="5"/>
                <c:pt idx="0">
                  <c:v>11165</c:v>
                </c:pt>
                <c:pt idx="1">
                  <c:v>10880</c:v>
                </c:pt>
                <c:pt idx="2">
                  <c:v>10804</c:v>
                </c:pt>
                <c:pt idx="3">
                  <c:v>10934</c:v>
                </c:pt>
                <c:pt idx="4">
                  <c:v>10986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22-4B60-8DF6-64991A069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9.71'!$AB$15:$AB$33</c:f>
              <c:numCache>
                <c:formatCode>0.0%</c:formatCode>
                <c:ptCount val="19"/>
                <c:pt idx="0">
                  <c:v>1.2165112375856543E-2</c:v>
                </c:pt>
                <c:pt idx="1">
                  <c:v>2.0481304342339385E-2</c:v>
                </c:pt>
                <c:pt idx="2">
                  <c:v>4.6609795186956578E-2</c:v>
                </c:pt>
                <c:pt idx="3">
                  <c:v>1.1180798303951137E-2</c:v>
                </c:pt>
                <c:pt idx="4">
                  <c:v>8.9503173781911333E-2</c:v>
                </c:pt>
                <c:pt idx="5">
                  <c:v>2.5573236752773117E-2</c:v>
                </c:pt>
                <c:pt idx="6">
                  <c:v>9.056951402647552E-2</c:v>
                </c:pt>
                <c:pt idx="7">
                  <c:v>7.6353747334149388E-2</c:v>
                </c:pt>
                <c:pt idx="8">
                  <c:v>3.8161099403101854E-2</c:v>
                </c:pt>
                <c:pt idx="9">
                  <c:v>7.3697361281122621E-3</c:v>
                </c:pt>
                <c:pt idx="10">
                  <c:v>2.4021049177845363E-2</c:v>
                </c:pt>
                <c:pt idx="11">
                  <c:v>1.7837537700490895E-2</c:v>
                </c:pt>
                <c:pt idx="12">
                  <c:v>4.9304039473518163E-2</c:v>
                </c:pt>
                <c:pt idx="13">
                  <c:v>7.8593692818293093E-2</c:v>
                </c:pt>
                <c:pt idx="14">
                  <c:v>0.10023598298903373</c:v>
                </c:pt>
                <c:pt idx="15">
                  <c:v>7.8877629569804278E-2</c:v>
                </c:pt>
                <c:pt idx="16">
                  <c:v>0.14148883813081281</c:v>
                </c:pt>
                <c:pt idx="17">
                  <c:v>1.9124717640674888E-2</c:v>
                </c:pt>
                <c:pt idx="18">
                  <c:v>4.4123771184836513E-2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DC-4362-B428-E785DBA13C7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DC-4362-B428-E785DBA13C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9.71'!$Z$44:$Z$60</c:f>
              <c:numCache>
                <c:formatCode>#,##0</c:formatCode>
                <c:ptCount val="17"/>
                <c:pt idx="0">
                  <c:v>127</c:v>
                </c:pt>
                <c:pt idx="1">
                  <c:v>1912</c:v>
                </c:pt>
                <c:pt idx="2">
                  <c:v>5200</c:v>
                </c:pt>
                <c:pt idx="3">
                  <c:v>8839</c:v>
                </c:pt>
                <c:pt idx="4">
                  <c:v>11087</c:v>
                </c:pt>
                <c:pt idx="5">
                  <c:v>9422</c:v>
                </c:pt>
                <c:pt idx="6">
                  <c:v>8769</c:v>
                </c:pt>
                <c:pt idx="7">
                  <c:v>7816</c:v>
                </c:pt>
                <c:pt idx="8">
                  <c:v>8121</c:v>
                </c:pt>
                <c:pt idx="9">
                  <c:v>6865</c:v>
                </c:pt>
                <c:pt idx="10">
                  <c:v>6663</c:v>
                </c:pt>
                <c:pt idx="11">
                  <c:v>4465</c:v>
                </c:pt>
                <c:pt idx="12">
                  <c:v>2151</c:v>
                </c:pt>
                <c:pt idx="13">
                  <c:v>812</c:v>
                </c:pt>
                <c:pt idx="14">
                  <c:v>235</c:v>
                </c:pt>
                <c:pt idx="15">
                  <c:v>119</c:v>
                </c:pt>
                <c:pt idx="16">
                  <c:v>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8-4F51-8E66-85319F4D3D08}"/>
            </c:ext>
          </c:extLst>
        </c:ser>
        <c:ser>
          <c:idx val="1"/>
          <c:order val="1"/>
          <c:tx>
            <c:strRef>
              <c:f>'Table 9.71'!$S$62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9.71'!$Z$63:$Z$79</c:f>
              <c:numCache>
                <c:formatCode>#,##0</c:formatCode>
                <c:ptCount val="17"/>
                <c:pt idx="0">
                  <c:v>216</c:v>
                </c:pt>
                <c:pt idx="1">
                  <c:v>2326</c:v>
                </c:pt>
                <c:pt idx="2">
                  <c:v>5498</c:v>
                </c:pt>
                <c:pt idx="3">
                  <c:v>8248</c:v>
                </c:pt>
                <c:pt idx="4">
                  <c:v>9314</c:v>
                </c:pt>
                <c:pt idx="5">
                  <c:v>8029</c:v>
                </c:pt>
                <c:pt idx="6">
                  <c:v>7876</c:v>
                </c:pt>
                <c:pt idx="7">
                  <c:v>7139</c:v>
                </c:pt>
                <c:pt idx="8">
                  <c:v>7790</c:v>
                </c:pt>
                <c:pt idx="9">
                  <c:v>6738</c:v>
                </c:pt>
                <c:pt idx="10">
                  <c:v>5994</c:v>
                </c:pt>
                <c:pt idx="11">
                  <c:v>3952</c:v>
                </c:pt>
                <c:pt idx="12">
                  <c:v>1708</c:v>
                </c:pt>
                <c:pt idx="13">
                  <c:v>591</c:v>
                </c:pt>
                <c:pt idx="14">
                  <c:v>245</c:v>
                </c:pt>
                <c:pt idx="15">
                  <c:v>101</c:v>
                </c:pt>
                <c:pt idx="16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8-4F51-8E66-85319F4D3D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9.71'!$Z$83:$Z$90</c:f>
              <c:numCache>
                <c:formatCode>#,##0</c:formatCode>
                <c:ptCount val="8"/>
                <c:pt idx="0">
                  <c:v>6177</c:v>
                </c:pt>
                <c:pt idx="1">
                  <c:v>6275</c:v>
                </c:pt>
                <c:pt idx="2">
                  <c:v>12032</c:v>
                </c:pt>
                <c:pt idx="3">
                  <c:v>6276</c:v>
                </c:pt>
                <c:pt idx="4">
                  <c:v>1991</c:v>
                </c:pt>
                <c:pt idx="5">
                  <c:v>2643</c:v>
                </c:pt>
                <c:pt idx="6">
                  <c:v>6151</c:v>
                </c:pt>
                <c:pt idx="7">
                  <c:v>6762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8A-4EA9-86CC-580F4749CDBC}"/>
            </c:ext>
          </c:extLst>
        </c:ser>
        <c:ser>
          <c:idx val="1"/>
          <c:order val="1"/>
          <c:tx>
            <c:strRef>
              <c:f>'Table 9.71'!$S$92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9.71'!$Z$93:$Z$100</c:f>
              <c:numCache>
                <c:formatCode>#,##0</c:formatCode>
                <c:ptCount val="8"/>
                <c:pt idx="0">
                  <c:v>4461</c:v>
                </c:pt>
                <c:pt idx="1">
                  <c:v>11156</c:v>
                </c:pt>
                <c:pt idx="2">
                  <c:v>1834</c:v>
                </c:pt>
                <c:pt idx="3">
                  <c:v>9410</c:v>
                </c:pt>
                <c:pt idx="4">
                  <c:v>9755</c:v>
                </c:pt>
                <c:pt idx="5">
                  <c:v>5394</c:v>
                </c:pt>
                <c:pt idx="6">
                  <c:v>606</c:v>
                </c:pt>
                <c:pt idx="7">
                  <c:v>3261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8A-4EA9-86CC-580F4749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9.8'!$U$4:$Y$4</c:f>
              <c:numCache>
                <c:formatCode>#,##0</c:formatCode>
                <c:ptCount val="5"/>
                <c:pt idx="1">
                  <c:v>961982</c:v>
                </c:pt>
                <c:pt idx="2">
                  <c:v>963549</c:v>
                </c:pt>
                <c:pt idx="3">
                  <c:v>1002968</c:v>
                </c:pt>
                <c:pt idx="4">
                  <c:v>1038785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71-4968-A55D-4B23F9F15E3F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9.8'!$U$7:$Y$7</c:f>
              <c:numCache>
                <c:formatCode>#,##0</c:formatCode>
                <c:ptCount val="5"/>
                <c:pt idx="1">
                  <c:v>674123</c:v>
                </c:pt>
                <c:pt idx="2">
                  <c:v>681373</c:v>
                </c:pt>
                <c:pt idx="3">
                  <c:v>702556</c:v>
                </c:pt>
                <c:pt idx="4">
                  <c:v>727142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71-4968-A55D-4B23F9F15E3F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9.8'!$U$11:$Y$11</c:f>
              <c:numCache>
                <c:formatCode>#,##0</c:formatCode>
                <c:ptCount val="5"/>
                <c:pt idx="1">
                  <c:v>881479</c:v>
                </c:pt>
                <c:pt idx="2">
                  <c:v>879834</c:v>
                </c:pt>
                <c:pt idx="3">
                  <c:v>914540</c:v>
                </c:pt>
                <c:pt idx="4">
                  <c:v>946482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71-4968-A55D-4B23F9F15E3F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9.8'!$U$12:$Y$12</c:f>
              <c:numCache>
                <c:formatCode>#,##0</c:formatCode>
                <c:ptCount val="5"/>
                <c:pt idx="1">
                  <c:v>80503</c:v>
                </c:pt>
                <c:pt idx="2">
                  <c:v>83715</c:v>
                </c:pt>
                <c:pt idx="3">
                  <c:v>88428</c:v>
                </c:pt>
                <c:pt idx="4">
                  <c:v>92303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A71-4968-A55D-4B23F9F15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9.71'!$S$1</c:f>
              <c:strCache>
                <c:ptCount val="1"/>
                <c:pt idx="0">
                  <c:v>Townsville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9.71'!$V$8:$Z$8</c:f>
              <c:numCache>
                <c:formatCode>#,##0</c:formatCode>
                <c:ptCount val="5"/>
                <c:pt idx="0">
                  <c:v>44183.96</c:v>
                </c:pt>
                <c:pt idx="1">
                  <c:v>45039.94</c:v>
                </c:pt>
                <c:pt idx="2">
                  <c:v>45445</c:v>
                </c:pt>
                <c:pt idx="3">
                  <c:v>46988</c:v>
                </c:pt>
                <c:pt idx="4">
                  <c:v>47848.09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82-4C17-BEEC-5FE52CEECD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9.71'!$V$2:$Z$2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82-4C17-BEEC-5FE52CEEC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9.72'!$U$4:$Y$4</c:f>
              <c:numCache>
                <c:formatCode>#,##0</c:formatCode>
                <c:ptCount val="5"/>
                <c:pt idx="1">
                  <c:v>2645</c:v>
                </c:pt>
                <c:pt idx="2">
                  <c:v>2710</c:v>
                </c:pt>
                <c:pt idx="3">
                  <c:v>3209</c:v>
                </c:pt>
                <c:pt idx="4">
                  <c:v>3644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FF-4C1B-9FF3-E5E9DCAB86EF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9.72'!$U$7:$Y$7</c:f>
              <c:numCache>
                <c:formatCode>#,##0</c:formatCode>
                <c:ptCount val="5"/>
                <c:pt idx="1">
                  <c:v>1988</c:v>
                </c:pt>
                <c:pt idx="2">
                  <c:v>2057</c:v>
                </c:pt>
                <c:pt idx="3">
                  <c:v>2270</c:v>
                </c:pt>
                <c:pt idx="4">
                  <c:v>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FF-4C1B-9FF3-E5E9DCAB86EF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9.72'!$U$11:$Y$11</c:f>
              <c:numCache>
                <c:formatCode>#,##0</c:formatCode>
                <c:ptCount val="5"/>
                <c:pt idx="1">
                  <c:v>2483</c:v>
                </c:pt>
                <c:pt idx="2">
                  <c:v>2538</c:v>
                </c:pt>
                <c:pt idx="3">
                  <c:v>3030</c:v>
                </c:pt>
                <c:pt idx="4">
                  <c:v>3483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FF-4C1B-9FF3-E5E9DCAB86EF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9.72'!$U$12:$Y$12</c:f>
              <c:numCache>
                <c:formatCode>#,##0</c:formatCode>
                <c:ptCount val="5"/>
                <c:pt idx="1">
                  <c:v>162</c:v>
                </c:pt>
                <c:pt idx="2">
                  <c:v>169</c:v>
                </c:pt>
                <c:pt idx="3">
                  <c:v>179</c:v>
                </c:pt>
                <c:pt idx="4">
                  <c:v>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1FF-4C1B-9FF3-E5E9DCAB8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9.238521836506159E-3</c:v>
                </c:pt>
                <c:pt idx="1">
                  <c:v>0.25167973124300114</c:v>
                </c:pt>
                <c:pt idx="2">
                  <c:v>6.2709966405375142E-2</c:v>
                </c:pt>
                <c:pt idx="3">
                  <c:v>4.7592385218365061E-3</c:v>
                </c:pt>
                <c:pt idx="4">
                  <c:v>6.7189249720044794E-2</c:v>
                </c:pt>
                <c:pt idx="5">
                  <c:v>1.5117581187010079E-2</c:v>
                </c:pt>
                <c:pt idx="6">
                  <c:v>5.823068309070549E-2</c:v>
                </c:pt>
                <c:pt idx="7">
                  <c:v>7.7267637178051518E-2</c:v>
                </c:pt>
                <c:pt idx="8">
                  <c:v>3.8913773796192611E-2</c:v>
                </c:pt>
                <c:pt idx="9">
                  <c:v>0</c:v>
                </c:pt>
                <c:pt idx="10">
                  <c:v>1.1478163493840985E-2</c:v>
                </c:pt>
                <c:pt idx="11">
                  <c:v>1.2038073908174692E-2</c:v>
                </c:pt>
                <c:pt idx="12">
                  <c:v>3.3314669652855546E-2</c:v>
                </c:pt>
                <c:pt idx="13">
                  <c:v>0.10274356103023516</c:v>
                </c:pt>
                <c:pt idx="14">
                  <c:v>3.5834266517357223E-2</c:v>
                </c:pt>
                <c:pt idx="15">
                  <c:v>8.1466965285554305E-2</c:v>
                </c:pt>
                <c:pt idx="16">
                  <c:v>7.5307950727883544E-2</c:v>
                </c:pt>
                <c:pt idx="17">
                  <c:v>2.5195968645016797E-3</c:v>
                </c:pt>
                <c:pt idx="18">
                  <c:v>4.6192609182530792E-2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7-4611-B781-4BA0E7831D0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7-4611-B781-4BA0E7831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9.72'!$Y$44:$Y$60</c:f>
              <c:numCache>
                <c:formatCode>#,##0</c:formatCode>
                <c:ptCount val="17"/>
                <c:pt idx="0">
                  <c:v>0</c:v>
                </c:pt>
                <c:pt idx="1">
                  <c:v>61</c:v>
                </c:pt>
                <c:pt idx="2">
                  <c:v>121</c:v>
                </c:pt>
                <c:pt idx="3">
                  <c:v>202</c:v>
                </c:pt>
                <c:pt idx="4">
                  <c:v>259</c:v>
                </c:pt>
                <c:pt idx="5">
                  <c:v>210</c:v>
                </c:pt>
                <c:pt idx="6">
                  <c:v>219</c:v>
                </c:pt>
                <c:pt idx="7">
                  <c:v>210</c:v>
                </c:pt>
                <c:pt idx="8">
                  <c:v>225</c:v>
                </c:pt>
                <c:pt idx="9">
                  <c:v>171</c:v>
                </c:pt>
                <c:pt idx="10">
                  <c:v>103</c:v>
                </c:pt>
                <c:pt idx="11">
                  <c:v>82</c:v>
                </c:pt>
                <c:pt idx="12">
                  <c:v>20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5D-4012-A216-FA27DF1354DC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9.72'!$Y$63:$Y$79</c:f>
              <c:numCache>
                <c:formatCode>#,##0</c:formatCode>
                <c:ptCount val="17"/>
                <c:pt idx="0">
                  <c:v>7</c:v>
                </c:pt>
                <c:pt idx="1">
                  <c:v>98</c:v>
                </c:pt>
                <c:pt idx="2">
                  <c:v>138</c:v>
                </c:pt>
                <c:pt idx="3">
                  <c:v>163</c:v>
                </c:pt>
                <c:pt idx="4">
                  <c:v>226</c:v>
                </c:pt>
                <c:pt idx="5">
                  <c:v>229</c:v>
                </c:pt>
                <c:pt idx="6">
                  <c:v>203</c:v>
                </c:pt>
                <c:pt idx="7">
                  <c:v>181</c:v>
                </c:pt>
                <c:pt idx="8">
                  <c:v>220</c:v>
                </c:pt>
                <c:pt idx="9">
                  <c:v>142</c:v>
                </c:pt>
                <c:pt idx="10">
                  <c:v>83</c:v>
                </c:pt>
                <c:pt idx="11">
                  <c:v>43</c:v>
                </c:pt>
                <c:pt idx="12">
                  <c:v>16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5D-4012-A216-FA27DF1354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9.72'!$Y$83:$Y$90</c:f>
              <c:numCache>
                <c:formatCode>#,##0</c:formatCode>
                <c:ptCount val="8"/>
                <c:pt idx="0">
                  <c:v>74</c:v>
                </c:pt>
                <c:pt idx="1">
                  <c:v>104</c:v>
                </c:pt>
                <c:pt idx="2">
                  <c:v>494</c:v>
                </c:pt>
                <c:pt idx="3">
                  <c:v>48</c:v>
                </c:pt>
                <c:pt idx="4">
                  <c:v>23</c:v>
                </c:pt>
                <c:pt idx="5">
                  <c:v>17</c:v>
                </c:pt>
                <c:pt idx="6">
                  <c:v>330</c:v>
                </c:pt>
                <c:pt idx="7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13-4289-BFB5-0B2FA2CC6665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9.72'!$Y$93:$Y$100</c:f>
              <c:numCache>
                <c:formatCode>#,##0</c:formatCode>
                <c:ptCount val="8"/>
                <c:pt idx="0">
                  <c:v>77</c:v>
                </c:pt>
                <c:pt idx="1">
                  <c:v>218</c:v>
                </c:pt>
                <c:pt idx="2">
                  <c:v>53</c:v>
                </c:pt>
                <c:pt idx="3">
                  <c:v>142</c:v>
                </c:pt>
                <c:pt idx="4">
                  <c:v>189</c:v>
                </c:pt>
                <c:pt idx="5">
                  <c:v>97</c:v>
                </c:pt>
                <c:pt idx="6">
                  <c:v>164</c:v>
                </c:pt>
                <c:pt idx="7">
                  <c:v>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13-4289-BFB5-0B2FA2CC6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9.72'!$U$8:$Y$8</c:f>
              <c:numCache>
                <c:formatCode>#,##0</c:formatCode>
                <c:ptCount val="5"/>
                <c:pt idx="1">
                  <c:v>69098</c:v>
                </c:pt>
                <c:pt idx="2">
                  <c:v>70537.399999999994</c:v>
                </c:pt>
                <c:pt idx="3">
                  <c:v>67157.45</c:v>
                </c:pt>
                <c:pt idx="4">
                  <c:v>71085.39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D5-4354-BC9D-69E55D5965C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D5-4354-BC9D-69E55D596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9.72'!$V$4:$Z$4</c:f>
              <c:numCache>
                <c:formatCode>#,##0</c:formatCode>
                <c:ptCount val="5"/>
                <c:pt idx="0">
                  <c:v>2645</c:v>
                </c:pt>
                <c:pt idx="1">
                  <c:v>2710</c:v>
                </c:pt>
                <c:pt idx="2">
                  <c:v>3209</c:v>
                </c:pt>
                <c:pt idx="3">
                  <c:v>3644</c:v>
                </c:pt>
                <c:pt idx="4">
                  <c:v>3571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3-49FD-B4C1-CF05EE5D472A}"/>
            </c:ext>
          </c:extLst>
        </c:ser>
        <c:ser>
          <c:idx val="1"/>
          <c:order val="1"/>
          <c:tx>
            <c:strRef>
              <c:f>'Table 9.72'!$S$7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9.72'!$V$7:$Z$7</c:f>
              <c:numCache>
                <c:formatCode>#,##0</c:formatCode>
                <c:ptCount val="5"/>
                <c:pt idx="0">
                  <c:v>1988</c:v>
                </c:pt>
                <c:pt idx="1">
                  <c:v>2057</c:v>
                </c:pt>
                <c:pt idx="2">
                  <c:v>2270</c:v>
                </c:pt>
                <c:pt idx="3">
                  <c:v>2469</c:v>
                </c:pt>
                <c:pt idx="4">
                  <c:v>2596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63-49FD-B4C1-CF05EE5D472A}"/>
            </c:ext>
          </c:extLst>
        </c:ser>
        <c:ser>
          <c:idx val="2"/>
          <c:order val="2"/>
          <c:tx>
            <c:strRef>
              <c:f>'Table 9.72'!$S$11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9.72'!$V$11:$Z$11</c:f>
              <c:numCache>
                <c:formatCode>#,##0</c:formatCode>
                <c:ptCount val="5"/>
                <c:pt idx="0">
                  <c:v>2483</c:v>
                </c:pt>
                <c:pt idx="1">
                  <c:v>2538</c:v>
                </c:pt>
                <c:pt idx="2">
                  <c:v>3030</c:v>
                </c:pt>
                <c:pt idx="3">
                  <c:v>3483</c:v>
                </c:pt>
                <c:pt idx="4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3-49FD-B4C1-CF05EE5D472A}"/>
            </c:ext>
          </c:extLst>
        </c:ser>
        <c:ser>
          <c:idx val="3"/>
          <c:order val="3"/>
          <c:tx>
            <c:strRef>
              <c:f>'Table 9.72'!$S$12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9.72'!$V$12:$Z$12</c:f>
              <c:numCache>
                <c:formatCode>#,##0</c:formatCode>
                <c:ptCount val="5"/>
                <c:pt idx="0">
                  <c:v>162</c:v>
                </c:pt>
                <c:pt idx="1">
                  <c:v>169</c:v>
                </c:pt>
                <c:pt idx="2">
                  <c:v>179</c:v>
                </c:pt>
                <c:pt idx="3">
                  <c:v>165</c:v>
                </c:pt>
                <c:pt idx="4">
                  <c:v>173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863-49FD-B4C1-CF05EE5D4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9.72'!$AB$15:$AB$33</c:f>
              <c:numCache>
                <c:formatCode>0.0%</c:formatCode>
                <c:ptCount val="19"/>
                <c:pt idx="0">
                  <c:v>9.238521836506159E-3</c:v>
                </c:pt>
                <c:pt idx="1">
                  <c:v>0.25167973124300114</c:v>
                </c:pt>
                <c:pt idx="2">
                  <c:v>6.2709966405375142E-2</c:v>
                </c:pt>
                <c:pt idx="3">
                  <c:v>4.7592385218365061E-3</c:v>
                </c:pt>
                <c:pt idx="4">
                  <c:v>6.7189249720044794E-2</c:v>
                </c:pt>
                <c:pt idx="5">
                  <c:v>1.5117581187010079E-2</c:v>
                </c:pt>
                <c:pt idx="6">
                  <c:v>5.823068309070549E-2</c:v>
                </c:pt>
                <c:pt idx="7">
                  <c:v>7.7267637178051518E-2</c:v>
                </c:pt>
                <c:pt idx="8">
                  <c:v>3.8913773796192611E-2</c:v>
                </c:pt>
                <c:pt idx="9">
                  <c:v>0</c:v>
                </c:pt>
                <c:pt idx="10">
                  <c:v>1.1478163493840985E-2</c:v>
                </c:pt>
                <c:pt idx="11">
                  <c:v>1.2038073908174692E-2</c:v>
                </c:pt>
                <c:pt idx="12">
                  <c:v>3.3314669652855546E-2</c:v>
                </c:pt>
                <c:pt idx="13">
                  <c:v>0.10274356103023516</c:v>
                </c:pt>
                <c:pt idx="14">
                  <c:v>3.5834266517357223E-2</c:v>
                </c:pt>
                <c:pt idx="15">
                  <c:v>8.1466965285554305E-2</c:v>
                </c:pt>
                <c:pt idx="16">
                  <c:v>7.5307950727883544E-2</c:v>
                </c:pt>
                <c:pt idx="17">
                  <c:v>2.5195968645016797E-3</c:v>
                </c:pt>
                <c:pt idx="18">
                  <c:v>4.6192609182530792E-2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FF-4BA0-95D4-A1D19E55F69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FF-4BA0-95D4-A1D19E55F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9.72'!$Z$44:$Z$60</c:f>
              <c:numCache>
                <c:formatCode>#,##0</c:formatCode>
                <c:ptCount val="17"/>
                <c:pt idx="0">
                  <c:v>4</c:v>
                </c:pt>
                <c:pt idx="1">
                  <c:v>48</c:v>
                </c:pt>
                <c:pt idx="2">
                  <c:v>96</c:v>
                </c:pt>
                <c:pt idx="3">
                  <c:v>182</c:v>
                </c:pt>
                <c:pt idx="4">
                  <c:v>260</c:v>
                </c:pt>
                <c:pt idx="5">
                  <c:v>244</c:v>
                </c:pt>
                <c:pt idx="6">
                  <c:v>209</c:v>
                </c:pt>
                <c:pt idx="7">
                  <c:v>209</c:v>
                </c:pt>
                <c:pt idx="8">
                  <c:v>206</c:v>
                </c:pt>
                <c:pt idx="9">
                  <c:v>182</c:v>
                </c:pt>
                <c:pt idx="10">
                  <c:v>130</c:v>
                </c:pt>
                <c:pt idx="11">
                  <c:v>71</c:v>
                </c:pt>
                <c:pt idx="12">
                  <c:v>16</c:v>
                </c:pt>
                <c:pt idx="13">
                  <c:v>10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90-40AC-8012-ED33921DFC87}"/>
            </c:ext>
          </c:extLst>
        </c:ser>
        <c:ser>
          <c:idx val="1"/>
          <c:order val="1"/>
          <c:tx>
            <c:strRef>
              <c:f>'Table 9.72'!$S$62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9.72'!$S$63:$S$79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9.72'!$Z$63:$Z$79</c:f>
              <c:numCache>
                <c:formatCode>#,##0</c:formatCode>
                <c:ptCount val="17"/>
                <c:pt idx="0">
                  <c:v>6</c:v>
                </c:pt>
                <c:pt idx="1">
                  <c:v>60</c:v>
                </c:pt>
                <c:pt idx="2">
                  <c:v>137</c:v>
                </c:pt>
                <c:pt idx="3">
                  <c:v>129</c:v>
                </c:pt>
                <c:pt idx="4">
                  <c:v>205</c:v>
                </c:pt>
                <c:pt idx="5">
                  <c:v>241</c:v>
                </c:pt>
                <c:pt idx="6">
                  <c:v>236</c:v>
                </c:pt>
                <c:pt idx="7">
                  <c:v>183</c:v>
                </c:pt>
                <c:pt idx="8">
                  <c:v>213</c:v>
                </c:pt>
                <c:pt idx="9">
                  <c:v>145</c:v>
                </c:pt>
                <c:pt idx="10">
                  <c:v>99</c:v>
                </c:pt>
                <c:pt idx="11">
                  <c:v>38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90-40AC-8012-ED33921DFC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9.72'!$S$82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9.72'!$Z$83:$Z$90</c:f>
              <c:numCache>
                <c:formatCode>#,##0</c:formatCode>
                <c:ptCount val="8"/>
                <c:pt idx="0">
                  <c:v>77</c:v>
                </c:pt>
                <c:pt idx="1">
                  <c:v>101</c:v>
                </c:pt>
                <c:pt idx="2">
                  <c:v>524</c:v>
                </c:pt>
                <c:pt idx="3">
                  <c:v>38</c:v>
                </c:pt>
                <c:pt idx="4">
                  <c:v>22</c:v>
                </c:pt>
                <c:pt idx="5">
                  <c:v>19</c:v>
                </c:pt>
                <c:pt idx="6">
                  <c:v>354</c:v>
                </c:pt>
                <c:pt idx="7">
                  <c:v>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C-4682-868F-F1E6BF06F326}"/>
            </c:ext>
          </c:extLst>
        </c:ser>
        <c:ser>
          <c:idx val="1"/>
          <c:order val="1"/>
          <c:tx>
            <c:strRef>
              <c:f>'Table 9.72'!$S$92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9.72'!$S$83:$S$90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9.72'!$Z$93:$Z$100</c:f>
              <c:numCache>
                <c:formatCode>#,##0</c:formatCode>
                <c:ptCount val="8"/>
                <c:pt idx="0">
                  <c:v>82</c:v>
                </c:pt>
                <c:pt idx="1">
                  <c:v>235</c:v>
                </c:pt>
                <c:pt idx="2">
                  <c:v>55</c:v>
                </c:pt>
                <c:pt idx="3">
                  <c:v>134</c:v>
                </c:pt>
                <c:pt idx="4">
                  <c:v>194</c:v>
                </c:pt>
                <c:pt idx="5">
                  <c:v>105</c:v>
                </c:pt>
                <c:pt idx="6">
                  <c:v>176</c:v>
                </c:pt>
                <c:pt idx="7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C-4682-868F-F1E6BF06F3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7.241905719258237E-3</c:v>
                </c:pt>
                <c:pt idx="1">
                  <c:v>8.8603867850927196E-3</c:v>
                </c:pt>
                <c:pt idx="2">
                  <c:v>4.5128053171697775E-2</c:v>
                </c:pt>
                <c:pt idx="3">
                  <c:v>6.808685410790374E-3</c:v>
                </c:pt>
                <c:pt idx="4">
                  <c:v>5.5587229190421895E-2</c:v>
                </c:pt>
                <c:pt idx="5">
                  <c:v>3.4591047530456699E-2</c:v>
                </c:pt>
                <c:pt idx="6">
                  <c:v>7.8002160475304561E-2</c:v>
                </c:pt>
                <c:pt idx="7">
                  <c:v>8.2997321910820376E-2</c:v>
                </c:pt>
                <c:pt idx="8">
                  <c:v>3.5403101182260095E-2</c:v>
                </c:pt>
                <c:pt idx="9">
                  <c:v>1.4523195102922644E-2</c:v>
                </c:pt>
                <c:pt idx="10">
                  <c:v>3.9440864490187841E-2</c:v>
                </c:pt>
                <c:pt idx="11">
                  <c:v>2.15578677309008E-2</c:v>
                </c:pt>
                <c:pt idx="12">
                  <c:v>0.10807627678089179</c:v>
                </c:pt>
                <c:pt idx="13">
                  <c:v>0.10079311198463663</c:v>
                </c:pt>
                <c:pt idx="14">
                  <c:v>5.7080057612674789E-2</c:v>
                </c:pt>
                <c:pt idx="15">
                  <c:v>9.0811228470263461E-2</c:v>
                </c:pt>
                <c:pt idx="16">
                  <c:v>0.12276732131068835</c:v>
                </c:pt>
                <c:pt idx="17">
                  <c:v>2.2584656124347357E-2</c:v>
                </c:pt>
                <c:pt idx="18">
                  <c:v>3.6482401128248215E-2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B2-48A9-8F2C-5CDCB36FE9A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B2-48A9-8F2C-5CDCB36F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9.72'!$S$1</c:f>
              <c:strCache>
                <c:ptCount val="1"/>
                <c:pt idx="0">
                  <c:v>Weipa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9.72'!$V$8:$Z$8</c:f>
              <c:numCache>
                <c:formatCode>#,##0</c:formatCode>
                <c:ptCount val="5"/>
                <c:pt idx="0">
                  <c:v>69098</c:v>
                </c:pt>
                <c:pt idx="1">
                  <c:v>70537.399999999994</c:v>
                </c:pt>
                <c:pt idx="2">
                  <c:v>67157.45</c:v>
                </c:pt>
                <c:pt idx="3">
                  <c:v>71085.39</c:v>
                </c:pt>
                <c:pt idx="4">
                  <c:v>79328.06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10-4A51-87F9-F410F6A95A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9.72'!$V$2:$Z$2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0-4A51-87F9-F410F6A95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9.73'!$U$4:$Y$4</c:f>
              <c:numCache>
                <c:formatCode>#,##0</c:formatCode>
                <c:ptCount val="5"/>
                <c:pt idx="1">
                  <c:v>23552</c:v>
                </c:pt>
                <c:pt idx="2">
                  <c:v>22121</c:v>
                </c:pt>
                <c:pt idx="3">
                  <c:v>24201</c:v>
                </c:pt>
                <c:pt idx="4">
                  <c:v>27309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82-4759-97A7-82DC8BAD057F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9.73'!$U$7:$Y$7</c:f>
              <c:numCache>
                <c:formatCode>#,##0</c:formatCode>
                <c:ptCount val="5"/>
                <c:pt idx="1">
                  <c:v>16143</c:v>
                </c:pt>
                <c:pt idx="2">
                  <c:v>15492</c:v>
                </c:pt>
                <c:pt idx="3">
                  <c:v>16485</c:v>
                </c:pt>
                <c:pt idx="4">
                  <c:v>18514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82-4759-97A7-82DC8BAD057F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9.73'!$U$11:$Y$11</c:f>
              <c:numCache>
                <c:formatCode>#,##0</c:formatCode>
                <c:ptCount val="5"/>
                <c:pt idx="1">
                  <c:v>19733</c:v>
                </c:pt>
                <c:pt idx="2">
                  <c:v>18437</c:v>
                </c:pt>
                <c:pt idx="3">
                  <c:v>20070</c:v>
                </c:pt>
                <c:pt idx="4">
                  <c:v>22166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82-4759-97A7-82DC8BAD057F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9.73'!$U$12:$Y$12</c:f>
              <c:numCache>
                <c:formatCode>#,##0</c:formatCode>
                <c:ptCount val="5"/>
                <c:pt idx="1">
                  <c:v>3820</c:v>
                </c:pt>
                <c:pt idx="2">
                  <c:v>3683</c:v>
                </c:pt>
                <c:pt idx="3">
                  <c:v>4131</c:v>
                </c:pt>
                <c:pt idx="4">
                  <c:v>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882-4759-97A7-82DC8BAD05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0.12478861053211153</c:v>
                </c:pt>
                <c:pt idx="1">
                  <c:v>2.756911943996539E-2</c:v>
                </c:pt>
                <c:pt idx="2">
                  <c:v>4.3615054862940969E-2</c:v>
                </c:pt>
                <c:pt idx="3">
                  <c:v>1.7501081527510128E-2</c:v>
                </c:pt>
                <c:pt idx="4">
                  <c:v>8.1055570849883976E-2</c:v>
                </c:pt>
                <c:pt idx="5">
                  <c:v>4.7941164903449088E-2</c:v>
                </c:pt>
                <c:pt idx="6">
                  <c:v>8.6482872537066893E-2</c:v>
                </c:pt>
                <c:pt idx="7">
                  <c:v>5.6121445707318994E-2</c:v>
                </c:pt>
                <c:pt idx="8">
                  <c:v>3.3900971408345457E-2</c:v>
                </c:pt>
                <c:pt idx="9">
                  <c:v>2.3990246588272311E-3</c:v>
                </c:pt>
                <c:pt idx="10">
                  <c:v>2.3360994218743856E-2</c:v>
                </c:pt>
                <c:pt idx="11">
                  <c:v>1.8995555905140207E-2</c:v>
                </c:pt>
                <c:pt idx="12">
                  <c:v>3.8777677272190982E-2</c:v>
                </c:pt>
                <c:pt idx="13">
                  <c:v>6.0801510205686866E-2</c:v>
                </c:pt>
                <c:pt idx="14">
                  <c:v>5.2857199040390136E-2</c:v>
                </c:pt>
                <c:pt idx="15">
                  <c:v>6.6307468439060838E-2</c:v>
                </c:pt>
                <c:pt idx="16">
                  <c:v>7.3465214142447E-2</c:v>
                </c:pt>
                <c:pt idx="17">
                  <c:v>5.07334722932316E-3</c:v>
                </c:pt>
                <c:pt idx="18">
                  <c:v>3.9682227553388127E-2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2D-4D45-934D-76054A04458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2D-4D45-934D-76054A044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9.73'!$Y$44:$Y$60</c:f>
              <c:numCache>
                <c:formatCode>#,##0</c:formatCode>
                <c:ptCount val="17"/>
                <c:pt idx="0">
                  <c:v>68</c:v>
                </c:pt>
                <c:pt idx="1">
                  <c:v>550</c:v>
                </c:pt>
                <c:pt idx="2">
                  <c:v>1252</c:v>
                </c:pt>
                <c:pt idx="3">
                  <c:v>1416</c:v>
                </c:pt>
                <c:pt idx="4">
                  <c:v>1624</c:v>
                </c:pt>
                <c:pt idx="5">
                  <c:v>1463</c:v>
                </c:pt>
                <c:pt idx="6">
                  <c:v>1345</c:v>
                </c:pt>
                <c:pt idx="7">
                  <c:v>1319</c:v>
                </c:pt>
                <c:pt idx="8">
                  <c:v>1388</c:v>
                </c:pt>
                <c:pt idx="9">
                  <c:v>1304</c:v>
                </c:pt>
                <c:pt idx="10">
                  <c:v>1222</c:v>
                </c:pt>
                <c:pt idx="11">
                  <c:v>907</c:v>
                </c:pt>
                <c:pt idx="12">
                  <c:v>603</c:v>
                </c:pt>
                <c:pt idx="13">
                  <c:v>311</c:v>
                </c:pt>
                <c:pt idx="14">
                  <c:v>155</c:v>
                </c:pt>
                <c:pt idx="15">
                  <c:v>80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C3-4F83-B59E-3C70C83B5228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9.73'!$Y$63:$Y$79</c:f>
              <c:numCache>
                <c:formatCode>#,##0</c:formatCode>
                <c:ptCount val="17"/>
                <c:pt idx="0">
                  <c:v>54</c:v>
                </c:pt>
                <c:pt idx="1">
                  <c:v>460</c:v>
                </c:pt>
                <c:pt idx="2">
                  <c:v>931</c:v>
                </c:pt>
                <c:pt idx="3">
                  <c:v>1019</c:v>
                </c:pt>
                <c:pt idx="4">
                  <c:v>1159</c:v>
                </c:pt>
                <c:pt idx="5">
                  <c:v>1173</c:v>
                </c:pt>
                <c:pt idx="6">
                  <c:v>1172</c:v>
                </c:pt>
                <c:pt idx="7">
                  <c:v>1140</c:v>
                </c:pt>
                <c:pt idx="8">
                  <c:v>1294</c:v>
                </c:pt>
                <c:pt idx="9">
                  <c:v>1170</c:v>
                </c:pt>
                <c:pt idx="10">
                  <c:v>1060</c:v>
                </c:pt>
                <c:pt idx="11">
                  <c:v>757</c:v>
                </c:pt>
                <c:pt idx="12">
                  <c:v>414</c:v>
                </c:pt>
                <c:pt idx="13">
                  <c:v>205</c:v>
                </c:pt>
                <c:pt idx="14">
                  <c:v>96</c:v>
                </c:pt>
                <c:pt idx="15">
                  <c:v>65</c:v>
                </c:pt>
                <c:pt idx="16">
                  <c:v>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C3-4F83-B59E-3C70C83B5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9.73'!$Y$83:$Y$90</c:f>
              <c:numCache>
                <c:formatCode>#,##0</c:formatCode>
                <c:ptCount val="8"/>
                <c:pt idx="0">
                  <c:v>961</c:v>
                </c:pt>
                <c:pt idx="1">
                  <c:v>574</c:v>
                </c:pt>
                <c:pt idx="2">
                  <c:v>1862</c:v>
                </c:pt>
                <c:pt idx="3">
                  <c:v>244</c:v>
                </c:pt>
                <c:pt idx="4">
                  <c:v>216</c:v>
                </c:pt>
                <c:pt idx="5">
                  <c:v>395</c:v>
                </c:pt>
                <c:pt idx="6">
                  <c:v>1308</c:v>
                </c:pt>
                <c:pt idx="7">
                  <c:v>1655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8F-4C32-BA47-A3EE1987EE3C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9.73'!$Y$93:$Y$100</c:f>
              <c:numCache>
                <c:formatCode>#,##0</c:formatCode>
                <c:ptCount val="8"/>
                <c:pt idx="0">
                  <c:v>575</c:v>
                </c:pt>
                <c:pt idx="1">
                  <c:v>1201</c:v>
                </c:pt>
                <c:pt idx="2">
                  <c:v>250</c:v>
                </c:pt>
                <c:pt idx="3">
                  <c:v>1097</c:v>
                </c:pt>
                <c:pt idx="4">
                  <c:v>1465</c:v>
                </c:pt>
                <c:pt idx="5">
                  <c:v>838</c:v>
                </c:pt>
                <c:pt idx="6">
                  <c:v>116</c:v>
                </c:pt>
                <c:pt idx="7">
                  <c:v>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8F-4C32-BA47-A3EE1987E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9.73'!$U$8:$Y$8</c:f>
              <c:numCache>
                <c:formatCode>#,##0</c:formatCode>
                <c:ptCount val="5"/>
                <c:pt idx="1">
                  <c:v>41140.129999999997</c:v>
                </c:pt>
                <c:pt idx="2">
                  <c:v>41036.81</c:v>
                </c:pt>
                <c:pt idx="3">
                  <c:v>40978.11</c:v>
                </c:pt>
                <c:pt idx="4">
                  <c:v>42033.96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9-4B95-A7CE-67074FD285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9-4B95-A7CE-67074FD285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9.73'!$V$4:$Z$4</c:f>
              <c:numCache>
                <c:formatCode>#,##0</c:formatCode>
                <c:ptCount val="5"/>
                <c:pt idx="0">
                  <c:v>23552</c:v>
                </c:pt>
                <c:pt idx="1">
                  <c:v>22121</c:v>
                </c:pt>
                <c:pt idx="2">
                  <c:v>24201</c:v>
                </c:pt>
                <c:pt idx="3">
                  <c:v>27309</c:v>
                </c:pt>
                <c:pt idx="4">
                  <c:v>25428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5-446E-B49D-17E25C12C9D2}"/>
            </c:ext>
          </c:extLst>
        </c:ser>
        <c:ser>
          <c:idx val="1"/>
          <c:order val="1"/>
          <c:tx>
            <c:strRef>
              <c:f>'Table 9.73'!$S$7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9.73'!$V$7:$Z$7</c:f>
              <c:numCache>
                <c:formatCode>#,##0</c:formatCode>
                <c:ptCount val="5"/>
                <c:pt idx="0">
                  <c:v>16143</c:v>
                </c:pt>
                <c:pt idx="1">
                  <c:v>15492</c:v>
                </c:pt>
                <c:pt idx="2">
                  <c:v>16485</c:v>
                </c:pt>
                <c:pt idx="3">
                  <c:v>18514</c:v>
                </c:pt>
                <c:pt idx="4">
                  <c:v>17356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5-446E-B49D-17E25C12C9D2}"/>
            </c:ext>
          </c:extLst>
        </c:ser>
        <c:ser>
          <c:idx val="2"/>
          <c:order val="2"/>
          <c:tx>
            <c:strRef>
              <c:f>'Table 9.73'!$S$11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9.73'!$V$11:$Z$11</c:f>
              <c:numCache>
                <c:formatCode>#,##0</c:formatCode>
                <c:ptCount val="5"/>
                <c:pt idx="0">
                  <c:v>19733</c:v>
                </c:pt>
                <c:pt idx="1">
                  <c:v>18437</c:v>
                </c:pt>
                <c:pt idx="2">
                  <c:v>20070</c:v>
                </c:pt>
                <c:pt idx="3">
                  <c:v>22166</c:v>
                </c:pt>
                <c:pt idx="4">
                  <c:v>21145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5-446E-B49D-17E25C12C9D2}"/>
            </c:ext>
          </c:extLst>
        </c:ser>
        <c:ser>
          <c:idx val="3"/>
          <c:order val="3"/>
          <c:tx>
            <c:strRef>
              <c:f>'Table 9.73'!$S$12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9.73'!$V$12:$Z$12</c:f>
              <c:numCache>
                <c:formatCode>#,##0</c:formatCode>
                <c:ptCount val="5"/>
                <c:pt idx="0">
                  <c:v>3820</c:v>
                </c:pt>
                <c:pt idx="1">
                  <c:v>3683</c:v>
                </c:pt>
                <c:pt idx="2">
                  <c:v>4131</c:v>
                </c:pt>
                <c:pt idx="3">
                  <c:v>5141</c:v>
                </c:pt>
                <c:pt idx="4">
                  <c:v>4285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65-446E-B49D-17E25C12C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9.73'!$AB$15:$AB$33</c:f>
              <c:numCache>
                <c:formatCode>0.0%</c:formatCode>
                <c:ptCount val="19"/>
                <c:pt idx="0">
                  <c:v>0.12478861053211153</c:v>
                </c:pt>
                <c:pt idx="1">
                  <c:v>2.756911943996539E-2</c:v>
                </c:pt>
                <c:pt idx="2">
                  <c:v>4.3615054862940969E-2</c:v>
                </c:pt>
                <c:pt idx="3">
                  <c:v>1.7501081527510128E-2</c:v>
                </c:pt>
                <c:pt idx="4">
                  <c:v>8.1055570849883976E-2</c:v>
                </c:pt>
                <c:pt idx="5">
                  <c:v>4.7941164903449088E-2</c:v>
                </c:pt>
                <c:pt idx="6">
                  <c:v>8.6482872537066893E-2</c:v>
                </c:pt>
                <c:pt idx="7">
                  <c:v>5.6121445707318994E-2</c:v>
                </c:pt>
                <c:pt idx="8">
                  <c:v>3.3900971408345457E-2</c:v>
                </c:pt>
                <c:pt idx="9">
                  <c:v>2.3990246588272311E-3</c:v>
                </c:pt>
                <c:pt idx="10">
                  <c:v>2.3360994218743856E-2</c:v>
                </c:pt>
                <c:pt idx="11">
                  <c:v>1.8995555905140207E-2</c:v>
                </c:pt>
                <c:pt idx="12">
                  <c:v>3.8777677272190982E-2</c:v>
                </c:pt>
                <c:pt idx="13">
                  <c:v>6.0801510205686866E-2</c:v>
                </c:pt>
                <c:pt idx="14">
                  <c:v>5.2857199040390136E-2</c:v>
                </c:pt>
                <c:pt idx="15">
                  <c:v>6.6307468439060838E-2</c:v>
                </c:pt>
                <c:pt idx="16">
                  <c:v>7.3465214142447E-2</c:v>
                </c:pt>
                <c:pt idx="17">
                  <c:v>5.07334722932316E-3</c:v>
                </c:pt>
                <c:pt idx="18">
                  <c:v>3.9682227553388127E-2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03-4A30-A075-EDB1C88C44D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03-4A30-A075-EDB1C88C44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9.73'!$Z$44:$Z$60</c:f>
              <c:numCache>
                <c:formatCode>#,##0</c:formatCode>
                <c:ptCount val="17"/>
                <c:pt idx="0">
                  <c:v>68</c:v>
                </c:pt>
                <c:pt idx="1">
                  <c:v>494</c:v>
                </c:pt>
                <c:pt idx="2">
                  <c:v>1003</c:v>
                </c:pt>
                <c:pt idx="3">
                  <c:v>1239</c:v>
                </c:pt>
                <c:pt idx="4">
                  <c:v>1491</c:v>
                </c:pt>
                <c:pt idx="5">
                  <c:v>1350</c:v>
                </c:pt>
                <c:pt idx="6">
                  <c:v>1292</c:v>
                </c:pt>
                <c:pt idx="7">
                  <c:v>1137</c:v>
                </c:pt>
                <c:pt idx="8">
                  <c:v>1315</c:v>
                </c:pt>
                <c:pt idx="9">
                  <c:v>1208</c:v>
                </c:pt>
                <c:pt idx="10">
                  <c:v>1102</c:v>
                </c:pt>
                <c:pt idx="11">
                  <c:v>841</c:v>
                </c:pt>
                <c:pt idx="12">
                  <c:v>513</c:v>
                </c:pt>
                <c:pt idx="13">
                  <c:v>269</c:v>
                </c:pt>
                <c:pt idx="14">
                  <c:v>111</c:v>
                </c:pt>
                <c:pt idx="15">
                  <c:v>59</c:v>
                </c:pt>
                <c:pt idx="16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FE-402F-AAB8-7160AE5ADC66}"/>
            </c:ext>
          </c:extLst>
        </c:ser>
        <c:ser>
          <c:idx val="1"/>
          <c:order val="1"/>
          <c:tx>
            <c:strRef>
              <c:f>'Table 9.73'!$S$62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9.73'!$S$63:$S$79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9.73'!$Z$63:$Z$79</c:f>
              <c:numCache>
                <c:formatCode>#,##0</c:formatCode>
                <c:ptCount val="17"/>
                <c:pt idx="0">
                  <c:v>58</c:v>
                </c:pt>
                <c:pt idx="1">
                  <c:v>402</c:v>
                </c:pt>
                <c:pt idx="2">
                  <c:v>868</c:v>
                </c:pt>
                <c:pt idx="3">
                  <c:v>1131</c:v>
                </c:pt>
                <c:pt idx="4">
                  <c:v>1158</c:v>
                </c:pt>
                <c:pt idx="5">
                  <c:v>1184</c:v>
                </c:pt>
                <c:pt idx="6">
                  <c:v>1181</c:v>
                </c:pt>
                <c:pt idx="7">
                  <c:v>1080</c:v>
                </c:pt>
                <c:pt idx="8">
                  <c:v>1288</c:v>
                </c:pt>
                <c:pt idx="9">
                  <c:v>1099</c:v>
                </c:pt>
                <c:pt idx="10">
                  <c:v>1071</c:v>
                </c:pt>
                <c:pt idx="11">
                  <c:v>698</c:v>
                </c:pt>
                <c:pt idx="12">
                  <c:v>340</c:v>
                </c:pt>
                <c:pt idx="13">
                  <c:v>158</c:v>
                </c:pt>
                <c:pt idx="14">
                  <c:v>78</c:v>
                </c:pt>
                <c:pt idx="15">
                  <c:v>49</c:v>
                </c:pt>
                <c:pt idx="16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FE-402F-AAB8-7160AE5A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9.73'!$S$82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9.73'!$Z$83:$Z$90</c:f>
              <c:numCache>
                <c:formatCode>#,##0</c:formatCode>
                <c:ptCount val="8"/>
                <c:pt idx="0">
                  <c:v>901</c:v>
                </c:pt>
                <c:pt idx="1">
                  <c:v>556</c:v>
                </c:pt>
                <c:pt idx="2">
                  <c:v>1855</c:v>
                </c:pt>
                <c:pt idx="3">
                  <c:v>261</c:v>
                </c:pt>
                <c:pt idx="4">
                  <c:v>202</c:v>
                </c:pt>
                <c:pt idx="5">
                  <c:v>393</c:v>
                </c:pt>
                <c:pt idx="6">
                  <c:v>1293</c:v>
                </c:pt>
                <c:pt idx="7">
                  <c:v>1631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A4-4927-9063-E261A375E00A}"/>
            </c:ext>
          </c:extLst>
        </c:ser>
        <c:ser>
          <c:idx val="1"/>
          <c:order val="1"/>
          <c:tx>
            <c:strRef>
              <c:f>'Table 9.73'!$S$92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9.73'!$S$83:$S$90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9.73'!$Z$93:$Z$100</c:f>
              <c:numCache>
                <c:formatCode>#,##0</c:formatCode>
                <c:ptCount val="8"/>
                <c:pt idx="0">
                  <c:v>549</c:v>
                </c:pt>
                <c:pt idx="1">
                  <c:v>1214</c:v>
                </c:pt>
                <c:pt idx="2">
                  <c:v>264</c:v>
                </c:pt>
                <c:pt idx="3">
                  <c:v>1144</c:v>
                </c:pt>
                <c:pt idx="4">
                  <c:v>1425</c:v>
                </c:pt>
                <c:pt idx="5">
                  <c:v>815</c:v>
                </c:pt>
                <c:pt idx="6">
                  <c:v>120</c:v>
                </c:pt>
                <c:pt idx="7">
                  <c:v>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A4-4927-9063-E261A375E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9.8'!$Y$44:$Y$60</c:f>
              <c:numCache>
                <c:formatCode>#,##0</c:formatCode>
                <c:ptCount val="17"/>
                <c:pt idx="0">
                  <c:v>460</c:v>
                </c:pt>
                <c:pt idx="1">
                  <c:v>7866</c:v>
                </c:pt>
                <c:pt idx="2">
                  <c:v>29749</c:v>
                </c:pt>
                <c:pt idx="3">
                  <c:v>58411</c:v>
                </c:pt>
                <c:pt idx="4">
                  <c:v>82899</c:v>
                </c:pt>
                <c:pt idx="5">
                  <c:v>73356</c:v>
                </c:pt>
                <c:pt idx="6">
                  <c:v>61361</c:v>
                </c:pt>
                <c:pt idx="7">
                  <c:v>51567</c:v>
                </c:pt>
                <c:pt idx="8">
                  <c:v>48355</c:v>
                </c:pt>
                <c:pt idx="9">
                  <c:v>39606</c:v>
                </c:pt>
                <c:pt idx="10">
                  <c:v>33390</c:v>
                </c:pt>
                <c:pt idx="11">
                  <c:v>22347</c:v>
                </c:pt>
                <c:pt idx="12">
                  <c:v>12114</c:v>
                </c:pt>
                <c:pt idx="13">
                  <c:v>5185</c:v>
                </c:pt>
                <c:pt idx="14">
                  <c:v>1897</c:v>
                </c:pt>
                <c:pt idx="15">
                  <c:v>915</c:v>
                </c:pt>
                <c:pt idx="16">
                  <c:v>540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3-4467-937E-885A63D7A540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9.8'!$Y$63:$Y$79</c:f>
              <c:numCache>
                <c:formatCode>#,##0</c:formatCode>
                <c:ptCount val="17"/>
                <c:pt idx="0">
                  <c:v>631</c:v>
                </c:pt>
                <c:pt idx="1">
                  <c:v>10486</c:v>
                </c:pt>
                <c:pt idx="2">
                  <c:v>32195</c:v>
                </c:pt>
                <c:pt idx="3">
                  <c:v>60182</c:v>
                </c:pt>
                <c:pt idx="4">
                  <c:v>79118</c:v>
                </c:pt>
                <c:pt idx="5">
                  <c:v>66360</c:v>
                </c:pt>
                <c:pt idx="6">
                  <c:v>54202</c:v>
                </c:pt>
                <c:pt idx="7">
                  <c:v>47532</c:v>
                </c:pt>
                <c:pt idx="8">
                  <c:v>47666</c:v>
                </c:pt>
                <c:pt idx="9">
                  <c:v>39176</c:v>
                </c:pt>
                <c:pt idx="10">
                  <c:v>32697</c:v>
                </c:pt>
                <c:pt idx="11">
                  <c:v>20788</c:v>
                </c:pt>
                <c:pt idx="12">
                  <c:v>9919</c:v>
                </c:pt>
                <c:pt idx="13">
                  <c:v>3885</c:v>
                </c:pt>
                <c:pt idx="14">
                  <c:v>1522</c:v>
                </c:pt>
                <c:pt idx="15">
                  <c:v>826</c:v>
                </c:pt>
                <c:pt idx="16">
                  <c:v>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3-4467-937E-885A63D7A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9.73'!$S$1</c:f>
              <c:strCache>
                <c:ptCount val="1"/>
                <c:pt idx="0">
                  <c:v>Western Downs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9.73'!$V$8:$Z$8</c:f>
              <c:numCache>
                <c:formatCode>#,##0</c:formatCode>
                <c:ptCount val="5"/>
                <c:pt idx="0">
                  <c:v>41140.129999999997</c:v>
                </c:pt>
                <c:pt idx="1">
                  <c:v>41036.81</c:v>
                </c:pt>
                <c:pt idx="2">
                  <c:v>40978.11</c:v>
                </c:pt>
                <c:pt idx="3">
                  <c:v>42033.96</c:v>
                </c:pt>
                <c:pt idx="4">
                  <c:v>43053.82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E5-4526-B442-8A77183F6D2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9.73'!$V$2:$Z$2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E5-4526-B442-8A77183F6D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9.74'!$U$4:$Y$4</c:f>
              <c:numCache>
                <c:formatCode>#,##0</c:formatCode>
                <c:ptCount val="5"/>
                <c:pt idx="1">
                  <c:v>29614</c:v>
                </c:pt>
                <c:pt idx="2">
                  <c:v>29157</c:v>
                </c:pt>
                <c:pt idx="3">
                  <c:v>31595</c:v>
                </c:pt>
                <c:pt idx="4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F8-4910-9FF5-F3C078D6F20E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9.74'!$U$7:$Y$7</c:f>
              <c:numCache>
                <c:formatCode>#,##0</c:formatCode>
                <c:ptCount val="5"/>
                <c:pt idx="1">
                  <c:v>19401</c:v>
                </c:pt>
                <c:pt idx="2">
                  <c:v>19399</c:v>
                </c:pt>
                <c:pt idx="3">
                  <c:v>20377</c:v>
                </c:pt>
                <c:pt idx="4">
                  <c:v>22497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F8-4910-9FF5-F3C078D6F20E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9.74'!$U$11:$Y$11</c:f>
              <c:numCache>
                <c:formatCode>#,##0</c:formatCode>
                <c:ptCount val="5"/>
                <c:pt idx="1">
                  <c:v>26509</c:v>
                </c:pt>
                <c:pt idx="2">
                  <c:v>26047</c:v>
                </c:pt>
                <c:pt idx="3">
                  <c:v>28214</c:v>
                </c:pt>
                <c:pt idx="4">
                  <c:v>31338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F8-4910-9FF5-F3C078D6F20E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9.74'!$U$12:$Y$12</c:f>
              <c:numCache>
                <c:formatCode>#,##0</c:formatCode>
                <c:ptCount val="5"/>
                <c:pt idx="1">
                  <c:v>3106</c:v>
                </c:pt>
                <c:pt idx="2">
                  <c:v>3112</c:v>
                </c:pt>
                <c:pt idx="3">
                  <c:v>3381</c:v>
                </c:pt>
                <c:pt idx="4">
                  <c:v>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7F8-4910-9FF5-F3C078D6F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7.7130702655126893E-2</c:v>
                </c:pt>
                <c:pt idx="1">
                  <c:v>3.0130555963033594E-2</c:v>
                </c:pt>
                <c:pt idx="2">
                  <c:v>3.8374651606278419E-2</c:v>
                </c:pt>
                <c:pt idx="3">
                  <c:v>3.9900249376558601E-3</c:v>
                </c:pt>
                <c:pt idx="4">
                  <c:v>0.10019069972128503</c:v>
                </c:pt>
                <c:pt idx="5">
                  <c:v>1.8395188499339885E-2</c:v>
                </c:pt>
                <c:pt idx="6">
                  <c:v>7.8538946750770139E-2</c:v>
                </c:pt>
                <c:pt idx="7">
                  <c:v>0.14854041367170309</c:v>
                </c:pt>
                <c:pt idx="8">
                  <c:v>6.3341645885286776E-2</c:v>
                </c:pt>
                <c:pt idx="9">
                  <c:v>2.8164881912864895E-3</c:v>
                </c:pt>
                <c:pt idx="10">
                  <c:v>2.1094323015989437E-2</c:v>
                </c:pt>
                <c:pt idx="11">
                  <c:v>2.9133049728619628E-2</c:v>
                </c:pt>
                <c:pt idx="12">
                  <c:v>4.2599383893208158E-2</c:v>
                </c:pt>
                <c:pt idx="13">
                  <c:v>0.11594543054129382</c:v>
                </c:pt>
                <c:pt idx="14">
                  <c:v>3.5763532345606572E-2</c:v>
                </c:pt>
                <c:pt idx="15">
                  <c:v>3.9577526771307027E-2</c:v>
                </c:pt>
                <c:pt idx="16">
                  <c:v>5.794337685198768E-2</c:v>
                </c:pt>
                <c:pt idx="17">
                  <c:v>9.6230013202288391E-3</c:v>
                </c:pt>
                <c:pt idx="18">
                  <c:v>3.7113099603931346E-2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E-4C76-B2D9-92E5E17006B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E-4C76-B2D9-92E5E1700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9.74'!$Y$44:$Y$60</c:f>
              <c:numCache>
                <c:formatCode>#,##0</c:formatCode>
                <c:ptCount val="17"/>
                <c:pt idx="0">
                  <c:v>22</c:v>
                </c:pt>
                <c:pt idx="1">
                  <c:v>452</c:v>
                </c:pt>
                <c:pt idx="2">
                  <c:v>1032</c:v>
                </c:pt>
                <c:pt idx="3">
                  <c:v>2159</c:v>
                </c:pt>
                <c:pt idx="4">
                  <c:v>3042</c:v>
                </c:pt>
                <c:pt idx="5">
                  <c:v>2138</c:v>
                </c:pt>
                <c:pt idx="6">
                  <c:v>1714</c:v>
                </c:pt>
                <c:pt idx="7">
                  <c:v>1684</c:v>
                </c:pt>
                <c:pt idx="8">
                  <c:v>1678</c:v>
                </c:pt>
                <c:pt idx="9">
                  <c:v>1468</c:v>
                </c:pt>
                <c:pt idx="10">
                  <c:v>1580</c:v>
                </c:pt>
                <c:pt idx="11">
                  <c:v>1166</c:v>
                </c:pt>
                <c:pt idx="12">
                  <c:v>596</c:v>
                </c:pt>
                <c:pt idx="13">
                  <c:v>235</c:v>
                </c:pt>
                <c:pt idx="14">
                  <c:v>74</c:v>
                </c:pt>
                <c:pt idx="15">
                  <c:v>36</c:v>
                </c:pt>
                <c:pt idx="1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6-4E3E-ACE3-53AEEAC667FF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9.74'!$Y$63:$Y$79</c:f>
              <c:numCache>
                <c:formatCode>#,##0</c:formatCode>
                <c:ptCount val="17"/>
                <c:pt idx="0">
                  <c:v>33</c:v>
                </c:pt>
                <c:pt idx="1">
                  <c:v>438</c:v>
                </c:pt>
                <c:pt idx="2">
                  <c:v>939</c:v>
                </c:pt>
                <c:pt idx="3">
                  <c:v>1591</c:v>
                </c:pt>
                <c:pt idx="4">
                  <c:v>2917</c:v>
                </c:pt>
                <c:pt idx="5">
                  <c:v>1780</c:v>
                </c:pt>
                <c:pt idx="6">
                  <c:v>1404</c:v>
                </c:pt>
                <c:pt idx="7">
                  <c:v>1408</c:v>
                </c:pt>
                <c:pt idx="8">
                  <c:v>1458</c:v>
                </c:pt>
                <c:pt idx="9">
                  <c:v>1291</c:v>
                </c:pt>
                <c:pt idx="10">
                  <c:v>1245</c:v>
                </c:pt>
                <c:pt idx="11">
                  <c:v>827</c:v>
                </c:pt>
                <c:pt idx="12">
                  <c:v>372</c:v>
                </c:pt>
                <c:pt idx="13">
                  <c:v>151</c:v>
                </c:pt>
                <c:pt idx="14">
                  <c:v>56</c:v>
                </c:pt>
                <c:pt idx="15">
                  <c:v>31</c:v>
                </c:pt>
                <c:pt idx="16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6-4E3E-ACE3-53AEEAC667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9.74'!$Y$83:$Y$90</c:f>
              <c:numCache>
                <c:formatCode>#,##0</c:formatCode>
                <c:ptCount val="8"/>
                <c:pt idx="0">
                  <c:v>929</c:v>
                </c:pt>
                <c:pt idx="1">
                  <c:v>774</c:v>
                </c:pt>
                <c:pt idx="2">
                  <c:v>2581</c:v>
                </c:pt>
                <c:pt idx="3">
                  <c:v>564</c:v>
                </c:pt>
                <c:pt idx="4">
                  <c:v>210</c:v>
                </c:pt>
                <c:pt idx="5">
                  <c:v>364</c:v>
                </c:pt>
                <c:pt idx="6">
                  <c:v>1739</c:v>
                </c:pt>
                <c:pt idx="7">
                  <c:v>1937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7C-4CCF-98CA-B2C9CC15DC1C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9.74'!$Y$93:$Y$100</c:f>
              <c:numCache>
                <c:formatCode>#,##0</c:formatCode>
                <c:ptCount val="8"/>
                <c:pt idx="0">
                  <c:v>827</c:v>
                </c:pt>
                <c:pt idx="1">
                  <c:v>1121</c:v>
                </c:pt>
                <c:pt idx="2">
                  <c:v>345</c:v>
                </c:pt>
                <c:pt idx="3">
                  <c:v>1494</c:v>
                </c:pt>
                <c:pt idx="4">
                  <c:v>1470</c:v>
                </c:pt>
                <c:pt idx="5">
                  <c:v>1082</c:v>
                </c:pt>
                <c:pt idx="6">
                  <c:v>232</c:v>
                </c:pt>
                <c:pt idx="7">
                  <c:v>1445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7C-4CCF-98CA-B2C9CC15D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9.74'!$U$8:$Y$8</c:f>
              <c:numCache>
                <c:formatCode>#,##0</c:formatCode>
                <c:ptCount val="5"/>
                <c:pt idx="1">
                  <c:v>37306.04</c:v>
                </c:pt>
                <c:pt idx="2">
                  <c:v>38215.449999999997</c:v>
                </c:pt>
                <c:pt idx="3">
                  <c:v>38038.92</c:v>
                </c:pt>
                <c:pt idx="4">
                  <c:v>39910.33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9-4561-A955-2320AD9C0F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9-4561-A955-2320AD9C0F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9.74'!$V$4:$Z$4</c:f>
              <c:numCache>
                <c:formatCode>#,##0</c:formatCode>
                <c:ptCount val="5"/>
                <c:pt idx="0">
                  <c:v>29614</c:v>
                </c:pt>
                <c:pt idx="1">
                  <c:v>29157</c:v>
                </c:pt>
                <c:pt idx="2">
                  <c:v>31595</c:v>
                </c:pt>
                <c:pt idx="3">
                  <c:v>35101</c:v>
                </c:pt>
                <c:pt idx="4">
                  <c:v>34083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74-4DF9-B47F-A7A26FFEF1C9}"/>
            </c:ext>
          </c:extLst>
        </c:ser>
        <c:ser>
          <c:idx val="1"/>
          <c:order val="1"/>
          <c:tx>
            <c:strRef>
              <c:f>'Table 9.74'!$S$7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9.74'!$V$7:$Z$7</c:f>
              <c:numCache>
                <c:formatCode>#,##0</c:formatCode>
                <c:ptCount val="5"/>
                <c:pt idx="0">
                  <c:v>19401</c:v>
                </c:pt>
                <c:pt idx="1">
                  <c:v>19399</c:v>
                </c:pt>
                <c:pt idx="2">
                  <c:v>20377</c:v>
                </c:pt>
                <c:pt idx="3">
                  <c:v>22497</c:v>
                </c:pt>
                <c:pt idx="4">
                  <c:v>21873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74-4DF9-B47F-A7A26FFEF1C9}"/>
            </c:ext>
          </c:extLst>
        </c:ser>
        <c:ser>
          <c:idx val="2"/>
          <c:order val="2"/>
          <c:tx>
            <c:strRef>
              <c:f>'Table 9.74'!$S$11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9.74'!$V$11:$Z$11</c:f>
              <c:numCache>
                <c:formatCode>#,##0</c:formatCode>
                <c:ptCount val="5"/>
                <c:pt idx="0">
                  <c:v>26509</c:v>
                </c:pt>
                <c:pt idx="1">
                  <c:v>26047</c:v>
                </c:pt>
                <c:pt idx="2">
                  <c:v>28214</c:v>
                </c:pt>
                <c:pt idx="3">
                  <c:v>31338</c:v>
                </c:pt>
                <c:pt idx="4">
                  <c:v>30569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74-4DF9-B47F-A7A26FFEF1C9}"/>
            </c:ext>
          </c:extLst>
        </c:ser>
        <c:ser>
          <c:idx val="3"/>
          <c:order val="3"/>
          <c:tx>
            <c:strRef>
              <c:f>'Table 9.74'!$S$12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9.74'!$V$12:$Z$12</c:f>
              <c:numCache>
                <c:formatCode>#,##0</c:formatCode>
                <c:ptCount val="5"/>
                <c:pt idx="0">
                  <c:v>3106</c:v>
                </c:pt>
                <c:pt idx="1">
                  <c:v>3112</c:v>
                </c:pt>
                <c:pt idx="2">
                  <c:v>3381</c:v>
                </c:pt>
                <c:pt idx="3">
                  <c:v>3762</c:v>
                </c:pt>
                <c:pt idx="4">
                  <c:v>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74-4DF9-B47F-A7A26FFEF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9.74'!$AB$15:$AB$33</c:f>
              <c:numCache>
                <c:formatCode>0.0%</c:formatCode>
                <c:ptCount val="19"/>
                <c:pt idx="0">
                  <c:v>7.7130702655126893E-2</c:v>
                </c:pt>
                <c:pt idx="1">
                  <c:v>3.0130555963033594E-2</c:v>
                </c:pt>
                <c:pt idx="2">
                  <c:v>3.8374651606278419E-2</c:v>
                </c:pt>
                <c:pt idx="3">
                  <c:v>3.9900249376558601E-3</c:v>
                </c:pt>
                <c:pt idx="4">
                  <c:v>0.10019069972128503</c:v>
                </c:pt>
                <c:pt idx="5">
                  <c:v>1.8395188499339885E-2</c:v>
                </c:pt>
                <c:pt idx="6">
                  <c:v>7.8538946750770139E-2</c:v>
                </c:pt>
                <c:pt idx="7">
                  <c:v>0.14854041367170309</c:v>
                </c:pt>
                <c:pt idx="8">
                  <c:v>6.3341645885286776E-2</c:v>
                </c:pt>
                <c:pt idx="9">
                  <c:v>2.8164881912864895E-3</c:v>
                </c:pt>
                <c:pt idx="10">
                  <c:v>2.1094323015989437E-2</c:v>
                </c:pt>
                <c:pt idx="11">
                  <c:v>2.9133049728619628E-2</c:v>
                </c:pt>
                <c:pt idx="12">
                  <c:v>4.2599383893208158E-2</c:v>
                </c:pt>
                <c:pt idx="13">
                  <c:v>0.11594543054129382</c:v>
                </c:pt>
                <c:pt idx="14">
                  <c:v>3.5763532345606572E-2</c:v>
                </c:pt>
                <c:pt idx="15">
                  <c:v>3.9577526771307027E-2</c:v>
                </c:pt>
                <c:pt idx="16">
                  <c:v>5.794337685198768E-2</c:v>
                </c:pt>
                <c:pt idx="17">
                  <c:v>9.6230013202288391E-3</c:v>
                </c:pt>
                <c:pt idx="18">
                  <c:v>3.7113099603931346E-2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8-4D04-91D2-6995CD67FE6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78-4D04-91D2-6995CD67FE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9.74'!$Z$44:$Z$60</c:f>
              <c:numCache>
                <c:formatCode>#,##0</c:formatCode>
                <c:ptCount val="17"/>
                <c:pt idx="0">
                  <c:v>20</c:v>
                </c:pt>
                <c:pt idx="1">
                  <c:v>431</c:v>
                </c:pt>
                <c:pt idx="2">
                  <c:v>896</c:v>
                </c:pt>
                <c:pt idx="3">
                  <c:v>1843</c:v>
                </c:pt>
                <c:pt idx="4">
                  <c:v>2938</c:v>
                </c:pt>
                <c:pt idx="5">
                  <c:v>2081</c:v>
                </c:pt>
                <c:pt idx="6">
                  <c:v>1708</c:v>
                </c:pt>
                <c:pt idx="7">
                  <c:v>1559</c:v>
                </c:pt>
                <c:pt idx="8">
                  <c:v>1670</c:v>
                </c:pt>
                <c:pt idx="9">
                  <c:v>1422</c:v>
                </c:pt>
                <c:pt idx="10">
                  <c:v>1463</c:v>
                </c:pt>
                <c:pt idx="11">
                  <c:v>1101</c:v>
                </c:pt>
                <c:pt idx="12">
                  <c:v>561</c:v>
                </c:pt>
                <c:pt idx="13">
                  <c:v>214</c:v>
                </c:pt>
                <c:pt idx="14">
                  <c:v>81</c:v>
                </c:pt>
                <c:pt idx="15">
                  <c:v>20</c:v>
                </c:pt>
                <c:pt idx="16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5C-4919-89BD-FA4CAAE4223A}"/>
            </c:ext>
          </c:extLst>
        </c:ser>
        <c:ser>
          <c:idx val="1"/>
          <c:order val="1"/>
          <c:tx>
            <c:strRef>
              <c:f>'Table 9.74'!$S$62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9.74'!$S$63:$S$79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9.74'!$Z$63:$Z$79</c:f>
              <c:numCache>
                <c:formatCode>#,##0</c:formatCode>
                <c:ptCount val="17"/>
                <c:pt idx="0">
                  <c:v>42</c:v>
                </c:pt>
                <c:pt idx="1">
                  <c:v>448</c:v>
                </c:pt>
                <c:pt idx="2">
                  <c:v>910</c:v>
                </c:pt>
                <c:pt idx="3">
                  <c:v>1750</c:v>
                </c:pt>
                <c:pt idx="4">
                  <c:v>2899</c:v>
                </c:pt>
                <c:pt idx="5">
                  <c:v>1805</c:v>
                </c:pt>
                <c:pt idx="6">
                  <c:v>1432</c:v>
                </c:pt>
                <c:pt idx="7">
                  <c:v>1310</c:v>
                </c:pt>
                <c:pt idx="8">
                  <c:v>1478</c:v>
                </c:pt>
                <c:pt idx="9">
                  <c:v>1285</c:v>
                </c:pt>
                <c:pt idx="10">
                  <c:v>1271</c:v>
                </c:pt>
                <c:pt idx="11">
                  <c:v>844</c:v>
                </c:pt>
                <c:pt idx="12">
                  <c:v>368</c:v>
                </c:pt>
                <c:pt idx="13">
                  <c:v>140</c:v>
                </c:pt>
                <c:pt idx="14">
                  <c:v>46</c:v>
                </c:pt>
                <c:pt idx="15">
                  <c:v>24</c:v>
                </c:pt>
                <c:pt idx="16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5C-4919-89BD-FA4CAAE42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9.74'!$S$82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9.74'!$Z$83:$Z$90</c:f>
              <c:numCache>
                <c:formatCode>#,##0</c:formatCode>
                <c:ptCount val="8"/>
                <c:pt idx="0">
                  <c:v>922</c:v>
                </c:pt>
                <c:pt idx="1">
                  <c:v>772</c:v>
                </c:pt>
                <c:pt idx="2">
                  <c:v>2586</c:v>
                </c:pt>
                <c:pt idx="3">
                  <c:v>597</c:v>
                </c:pt>
                <c:pt idx="4">
                  <c:v>195</c:v>
                </c:pt>
                <c:pt idx="5">
                  <c:v>358</c:v>
                </c:pt>
                <c:pt idx="6">
                  <c:v>1789</c:v>
                </c:pt>
                <c:pt idx="7">
                  <c:v>1905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5-4A57-BE41-D85588ADF88E}"/>
            </c:ext>
          </c:extLst>
        </c:ser>
        <c:ser>
          <c:idx val="1"/>
          <c:order val="1"/>
          <c:tx>
            <c:strRef>
              <c:f>'Table 9.74'!$S$92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9.74'!$S$83:$S$90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9.74'!$Z$93:$Z$100</c:f>
              <c:numCache>
                <c:formatCode>#,##0</c:formatCode>
                <c:ptCount val="8"/>
                <c:pt idx="0">
                  <c:v>841</c:v>
                </c:pt>
                <c:pt idx="1">
                  <c:v>1144</c:v>
                </c:pt>
                <c:pt idx="2">
                  <c:v>321</c:v>
                </c:pt>
                <c:pt idx="3">
                  <c:v>1504</c:v>
                </c:pt>
                <c:pt idx="4">
                  <c:v>1479</c:v>
                </c:pt>
                <c:pt idx="5">
                  <c:v>1112</c:v>
                </c:pt>
                <c:pt idx="6">
                  <c:v>251</c:v>
                </c:pt>
                <c:pt idx="7">
                  <c:v>1534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5-4A57-BE41-D85588ADF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9.8'!$Y$83:$Y$90</c:f>
              <c:numCache>
                <c:formatCode>#,##0</c:formatCode>
                <c:ptCount val="8"/>
                <c:pt idx="0">
                  <c:v>49774</c:v>
                </c:pt>
                <c:pt idx="1">
                  <c:v>84308</c:v>
                </c:pt>
                <c:pt idx="2">
                  <c:v>49632</c:v>
                </c:pt>
                <c:pt idx="3">
                  <c:v>22712</c:v>
                </c:pt>
                <c:pt idx="4">
                  <c:v>24893</c:v>
                </c:pt>
                <c:pt idx="5">
                  <c:v>21238</c:v>
                </c:pt>
                <c:pt idx="6">
                  <c:v>20356</c:v>
                </c:pt>
                <c:pt idx="7">
                  <c:v>33355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CC-4A0F-8977-E2CA74EEF6BD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9.8'!$Y$93:$Y$100</c:f>
              <c:numCache>
                <c:formatCode>#,##0</c:formatCode>
                <c:ptCount val="8"/>
                <c:pt idx="0">
                  <c:v>34130</c:v>
                </c:pt>
                <c:pt idx="1">
                  <c:v>94988</c:v>
                </c:pt>
                <c:pt idx="2">
                  <c:v>10004</c:v>
                </c:pt>
                <c:pt idx="3">
                  <c:v>43586</c:v>
                </c:pt>
                <c:pt idx="4">
                  <c:v>67254</c:v>
                </c:pt>
                <c:pt idx="5">
                  <c:v>30063</c:v>
                </c:pt>
                <c:pt idx="6">
                  <c:v>2741</c:v>
                </c:pt>
                <c:pt idx="7">
                  <c:v>17807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CC-4A0F-8977-E2CA74EEF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9.74'!$S$1</c:f>
              <c:strCache>
                <c:ptCount val="1"/>
                <c:pt idx="0">
                  <c:v>Whitsunday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9.74'!$V$8:$Z$8</c:f>
              <c:numCache>
                <c:formatCode>#,##0</c:formatCode>
                <c:ptCount val="5"/>
                <c:pt idx="0">
                  <c:v>37306.04</c:v>
                </c:pt>
                <c:pt idx="1">
                  <c:v>38215.449999999997</c:v>
                </c:pt>
                <c:pt idx="2">
                  <c:v>38038.92</c:v>
                </c:pt>
                <c:pt idx="3">
                  <c:v>39910.33</c:v>
                </c:pt>
                <c:pt idx="4">
                  <c:v>40880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97-4940-B296-577357FEA733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9.74'!$V$2:$Z$2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97-4940-B296-577357FEA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9.75'!$U$4:$Y$4</c:f>
              <c:numCache>
                <c:formatCode>#,##0</c:formatCode>
                <c:ptCount val="5"/>
                <c:pt idx="1">
                  <c:v>781</c:v>
                </c:pt>
                <c:pt idx="2">
                  <c:v>762</c:v>
                </c:pt>
                <c:pt idx="3">
                  <c:v>769</c:v>
                </c:pt>
                <c:pt idx="4">
                  <c:v>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8-4883-B8F3-6E7188167BCA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9.75'!$U$7:$Y$7</c:f>
              <c:numCache>
                <c:formatCode>#,##0</c:formatCode>
                <c:ptCount val="5"/>
                <c:pt idx="1">
                  <c:v>523</c:v>
                </c:pt>
                <c:pt idx="2">
                  <c:v>495</c:v>
                </c:pt>
                <c:pt idx="3">
                  <c:v>506</c:v>
                </c:pt>
                <c:pt idx="4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88-4883-B8F3-6E7188167BCA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9.75'!$U$11:$Y$11</c:f>
              <c:numCache>
                <c:formatCode>#,##0</c:formatCode>
                <c:ptCount val="5"/>
                <c:pt idx="1">
                  <c:v>619</c:v>
                </c:pt>
                <c:pt idx="2">
                  <c:v>617</c:v>
                </c:pt>
                <c:pt idx="3">
                  <c:v>617</c:v>
                </c:pt>
                <c:pt idx="4">
                  <c:v>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88-4883-B8F3-6E7188167BCA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9.75'!$U$12:$Y$12</c:f>
              <c:numCache>
                <c:formatCode>#,##0</c:formatCode>
                <c:ptCount val="5"/>
                <c:pt idx="1">
                  <c:v>168</c:v>
                </c:pt>
                <c:pt idx="2">
                  <c:v>142</c:v>
                </c:pt>
                <c:pt idx="3">
                  <c:v>152</c:v>
                </c:pt>
                <c:pt idx="4">
                  <c:v>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88-4883-B8F3-6E7188167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9.3099671412924426E-2</c:v>
                </c:pt>
                <c:pt idx="1">
                  <c:v>1.0952902519167579E-2</c:v>
                </c:pt>
                <c:pt idx="2">
                  <c:v>1.5334063526834611E-2</c:v>
                </c:pt>
                <c:pt idx="3">
                  <c:v>7.6670317634173054E-3</c:v>
                </c:pt>
                <c:pt idx="4">
                  <c:v>7.5575027382256299E-2</c:v>
                </c:pt>
                <c:pt idx="5">
                  <c:v>1.642935377875137E-2</c:v>
                </c:pt>
                <c:pt idx="6">
                  <c:v>6.3526834611171965E-2</c:v>
                </c:pt>
                <c:pt idx="7">
                  <c:v>7.6670317634173049E-2</c:v>
                </c:pt>
                <c:pt idx="8">
                  <c:v>5.5859802847754658E-2</c:v>
                </c:pt>
                <c:pt idx="9">
                  <c:v>7.3384446878422785E-2</c:v>
                </c:pt>
                <c:pt idx="10">
                  <c:v>1.3143483023001095E-2</c:v>
                </c:pt>
                <c:pt idx="11">
                  <c:v>5.4764512595837896E-3</c:v>
                </c:pt>
                <c:pt idx="12">
                  <c:v>2.628696604600219E-2</c:v>
                </c:pt>
                <c:pt idx="13">
                  <c:v>2.5191675794085433E-2</c:v>
                </c:pt>
                <c:pt idx="14">
                  <c:v>0.18181818181818182</c:v>
                </c:pt>
                <c:pt idx="15">
                  <c:v>5.257393209200438E-2</c:v>
                </c:pt>
                <c:pt idx="16">
                  <c:v>5.9145673603504929E-2</c:v>
                </c:pt>
                <c:pt idx="17">
                  <c:v>2.4096385542168676E-2</c:v>
                </c:pt>
                <c:pt idx="18">
                  <c:v>2.1905805038335158E-2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69-47EF-B613-582F4643F5E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69-47EF-B613-582F4643F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9.75'!$Y$44:$Y$60</c:f>
              <c:numCache>
                <c:formatCode>#,##0</c:formatCode>
                <c:ptCount val="17"/>
                <c:pt idx="0">
                  <c:v>0</c:v>
                </c:pt>
                <c:pt idx="1">
                  <c:v>17</c:v>
                </c:pt>
                <c:pt idx="2">
                  <c:v>43</c:v>
                </c:pt>
                <c:pt idx="3">
                  <c:v>44</c:v>
                </c:pt>
                <c:pt idx="4">
                  <c:v>62</c:v>
                </c:pt>
                <c:pt idx="5">
                  <c:v>57</c:v>
                </c:pt>
                <c:pt idx="6">
                  <c:v>47</c:v>
                </c:pt>
                <c:pt idx="7">
                  <c:v>37</c:v>
                </c:pt>
                <c:pt idx="8">
                  <c:v>42</c:v>
                </c:pt>
                <c:pt idx="9">
                  <c:v>50</c:v>
                </c:pt>
                <c:pt idx="10">
                  <c:v>54</c:v>
                </c:pt>
                <c:pt idx="11">
                  <c:v>65</c:v>
                </c:pt>
                <c:pt idx="12">
                  <c:v>23</c:v>
                </c:pt>
                <c:pt idx="13">
                  <c:v>8</c:v>
                </c:pt>
                <c:pt idx="14">
                  <c:v>7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B-49C7-946B-9A9A4780CD78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9.75'!$Y$63:$Y$79</c:f>
              <c:numCache>
                <c:formatCode>#,##0</c:formatCode>
                <c:ptCount val="17"/>
                <c:pt idx="0">
                  <c:v>5</c:v>
                </c:pt>
                <c:pt idx="1">
                  <c:v>13</c:v>
                </c:pt>
                <c:pt idx="2">
                  <c:v>32</c:v>
                </c:pt>
                <c:pt idx="3">
                  <c:v>45</c:v>
                </c:pt>
                <c:pt idx="4">
                  <c:v>67</c:v>
                </c:pt>
                <c:pt idx="5">
                  <c:v>64</c:v>
                </c:pt>
                <c:pt idx="6">
                  <c:v>50</c:v>
                </c:pt>
                <c:pt idx="7">
                  <c:v>46</c:v>
                </c:pt>
                <c:pt idx="8">
                  <c:v>51</c:v>
                </c:pt>
                <c:pt idx="9">
                  <c:v>62</c:v>
                </c:pt>
                <c:pt idx="10">
                  <c:v>40</c:v>
                </c:pt>
                <c:pt idx="11">
                  <c:v>41</c:v>
                </c:pt>
                <c:pt idx="12">
                  <c:v>14</c:v>
                </c:pt>
                <c:pt idx="13">
                  <c:v>5</c:v>
                </c:pt>
                <c:pt idx="14">
                  <c:v>4</c:v>
                </c:pt>
                <c:pt idx="15">
                  <c:v>7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B-49C7-946B-9A9A4780C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9.75'!$Y$83:$Y$90</c:f>
              <c:numCache>
                <c:formatCode>#,##0</c:formatCode>
                <c:ptCount val="8"/>
                <c:pt idx="0">
                  <c:v>28</c:v>
                </c:pt>
                <c:pt idx="1">
                  <c:v>10</c:v>
                </c:pt>
                <c:pt idx="2">
                  <c:v>53</c:v>
                </c:pt>
                <c:pt idx="3">
                  <c:v>10</c:v>
                </c:pt>
                <c:pt idx="4">
                  <c:v>4</c:v>
                </c:pt>
                <c:pt idx="5">
                  <c:v>9</c:v>
                </c:pt>
                <c:pt idx="6">
                  <c:v>49</c:v>
                </c:pt>
                <c:pt idx="7">
                  <c:v>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F-4CDC-9747-3497AC9CF7F4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9.75'!$Y$93:$Y$100</c:f>
              <c:numCache>
                <c:formatCode>#,##0</c:formatCode>
                <c:ptCount val="8"/>
                <c:pt idx="0">
                  <c:v>17</c:v>
                </c:pt>
                <c:pt idx="1">
                  <c:v>40</c:v>
                </c:pt>
                <c:pt idx="2">
                  <c:v>15</c:v>
                </c:pt>
                <c:pt idx="3">
                  <c:v>41</c:v>
                </c:pt>
                <c:pt idx="4">
                  <c:v>47</c:v>
                </c:pt>
                <c:pt idx="5">
                  <c:v>16</c:v>
                </c:pt>
                <c:pt idx="6">
                  <c:v>0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F-4CDC-9747-3497AC9CF7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9.75'!$U$8:$Y$8</c:f>
              <c:numCache>
                <c:formatCode>#,##0</c:formatCode>
                <c:ptCount val="5"/>
                <c:pt idx="1">
                  <c:v>37775</c:v>
                </c:pt>
                <c:pt idx="2">
                  <c:v>39751.4</c:v>
                </c:pt>
                <c:pt idx="3">
                  <c:v>42632</c:v>
                </c:pt>
                <c:pt idx="4">
                  <c:v>38826.33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C-4E5E-90E0-F60463F71C1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DC-4E5E-90E0-F60463F71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9.75'!$V$4:$Z$4</c:f>
              <c:numCache>
                <c:formatCode>#,##0</c:formatCode>
                <c:ptCount val="5"/>
                <c:pt idx="0">
                  <c:v>781</c:v>
                </c:pt>
                <c:pt idx="1">
                  <c:v>762</c:v>
                </c:pt>
                <c:pt idx="2">
                  <c:v>769</c:v>
                </c:pt>
                <c:pt idx="3">
                  <c:v>1105</c:v>
                </c:pt>
                <c:pt idx="4">
                  <c:v>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7-4CEE-839D-EA515FB4AB34}"/>
            </c:ext>
          </c:extLst>
        </c:ser>
        <c:ser>
          <c:idx val="1"/>
          <c:order val="1"/>
          <c:tx>
            <c:strRef>
              <c:f>'Table 9.75'!$S$7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9.75'!$V$7:$Z$7</c:f>
              <c:numCache>
                <c:formatCode>#,##0</c:formatCode>
                <c:ptCount val="5"/>
                <c:pt idx="0">
                  <c:v>523</c:v>
                </c:pt>
                <c:pt idx="1">
                  <c:v>495</c:v>
                </c:pt>
                <c:pt idx="2">
                  <c:v>506</c:v>
                </c:pt>
                <c:pt idx="3">
                  <c:v>735</c:v>
                </c:pt>
                <c:pt idx="4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7-4CEE-839D-EA515FB4AB34}"/>
            </c:ext>
          </c:extLst>
        </c:ser>
        <c:ser>
          <c:idx val="2"/>
          <c:order val="2"/>
          <c:tx>
            <c:strRef>
              <c:f>'Table 9.75'!$S$11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9.75'!$V$11:$Z$11</c:f>
              <c:numCache>
                <c:formatCode>#,##0</c:formatCode>
                <c:ptCount val="5"/>
                <c:pt idx="0">
                  <c:v>619</c:v>
                </c:pt>
                <c:pt idx="1">
                  <c:v>617</c:v>
                </c:pt>
                <c:pt idx="2">
                  <c:v>617</c:v>
                </c:pt>
                <c:pt idx="3">
                  <c:v>811</c:v>
                </c:pt>
                <c:pt idx="4">
                  <c:v>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7-4CEE-839D-EA515FB4AB34}"/>
            </c:ext>
          </c:extLst>
        </c:ser>
        <c:ser>
          <c:idx val="3"/>
          <c:order val="3"/>
          <c:tx>
            <c:strRef>
              <c:f>'Table 9.75'!$S$12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9.75'!$V$12:$Z$12</c:f>
              <c:numCache>
                <c:formatCode>#,##0</c:formatCode>
                <c:ptCount val="5"/>
                <c:pt idx="0">
                  <c:v>168</c:v>
                </c:pt>
                <c:pt idx="1">
                  <c:v>142</c:v>
                </c:pt>
                <c:pt idx="2">
                  <c:v>152</c:v>
                </c:pt>
                <c:pt idx="3">
                  <c:v>295</c:v>
                </c:pt>
                <c:pt idx="4">
                  <c:v>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77-4CEE-839D-EA515FB4AB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9.75'!$AB$15:$AB$33</c:f>
              <c:numCache>
                <c:formatCode>0.0%</c:formatCode>
                <c:ptCount val="19"/>
                <c:pt idx="0">
                  <c:v>9.3099671412924426E-2</c:v>
                </c:pt>
                <c:pt idx="1">
                  <c:v>1.0952902519167579E-2</c:v>
                </c:pt>
                <c:pt idx="2">
                  <c:v>1.5334063526834611E-2</c:v>
                </c:pt>
                <c:pt idx="3">
                  <c:v>7.6670317634173054E-3</c:v>
                </c:pt>
                <c:pt idx="4">
                  <c:v>7.5575027382256299E-2</c:v>
                </c:pt>
                <c:pt idx="5">
                  <c:v>1.642935377875137E-2</c:v>
                </c:pt>
                <c:pt idx="6">
                  <c:v>6.3526834611171965E-2</c:v>
                </c:pt>
                <c:pt idx="7">
                  <c:v>7.6670317634173049E-2</c:v>
                </c:pt>
                <c:pt idx="8">
                  <c:v>5.5859802847754658E-2</c:v>
                </c:pt>
                <c:pt idx="9">
                  <c:v>7.3384446878422785E-2</c:v>
                </c:pt>
                <c:pt idx="10">
                  <c:v>1.3143483023001095E-2</c:v>
                </c:pt>
                <c:pt idx="11">
                  <c:v>5.4764512595837896E-3</c:v>
                </c:pt>
                <c:pt idx="12">
                  <c:v>2.628696604600219E-2</c:v>
                </c:pt>
                <c:pt idx="13">
                  <c:v>2.5191675794085433E-2</c:v>
                </c:pt>
                <c:pt idx="14">
                  <c:v>0.18181818181818182</c:v>
                </c:pt>
                <c:pt idx="15">
                  <c:v>5.257393209200438E-2</c:v>
                </c:pt>
                <c:pt idx="16">
                  <c:v>5.9145673603504929E-2</c:v>
                </c:pt>
                <c:pt idx="17">
                  <c:v>2.4096385542168676E-2</c:v>
                </c:pt>
                <c:pt idx="18">
                  <c:v>2.1905805038335158E-2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7E-4036-BF75-3D0DB54D2E6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7E-4036-BF75-3D0DB54D2E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9.75'!$Z$44:$Z$60</c:f>
              <c:numCache>
                <c:formatCode>#,##0</c:formatCode>
                <c:ptCount val="17"/>
                <c:pt idx="0">
                  <c:v>0</c:v>
                </c:pt>
                <c:pt idx="1">
                  <c:v>19</c:v>
                </c:pt>
                <c:pt idx="2">
                  <c:v>21</c:v>
                </c:pt>
                <c:pt idx="3">
                  <c:v>38</c:v>
                </c:pt>
                <c:pt idx="4">
                  <c:v>28</c:v>
                </c:pt>
                <c:pt idx="5">
                  <c:v>48</c:v>
                </c:pt>
                <c:pt idx="6">
                  <c:v>36</c:v>
                </c:pt>
                <c:pt idx="7">
                  <c:v>44</c:v>
                </c:pt>
                <c:pt idx="8">
                  <c:v>41</c:v>
                </c:pt>
                <c:pt idx="9">
                  <c:v>37</c:v>
                </c:pt>
                <c:pt idx="10">
                  <c:v>37</c:v>
                </c:pt>
                <c:pt idx="11">
                  <c:v>54</c:v>
                </c:pt>
                <c:pt idx="12">
                  <c:v>19</c:v>
                </c:pt>
                <c:pt idx="13">
                  <c:v>14</c:v>
                </c:pt>
                <c:pt idx="14">
                  <c:v>5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35-4D3B-8756-97F5FE8E4183}"/>
            </c:ext>
          </c:extLst>
        </c:ser>
        <c:ser>
          <c:idx val="1"/>
          <c:order val="1"/>
          <c:tx>
            <c:strRef>
              <c:f>'Table 9.75'!$S$62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9.75'!$S$63:$S$79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9.75'!$Z$63:$Z$79</c:f>
              <c:numCache>
                <c:formatCode>#,##0</c:formatCode>
                <c:ptCount val="17"/>
                <c:pt idx="0">
                  <c:v>0</c:v>
                </c:pt>
                <c:pt idx="1">
                  <c:v>24</c:v>
                </c:pt>
                <c:pt idx="2">
                  <c:v>33</c:v>
                </c:pt>
                <c:pt idx="3">
                  <c:v>31</c:v>
                </c:pt>
                <c:pt idx="4">
                  <c:v>46</c:v>
                </c:pt>
                <c:pt idx="5">
                  <c:v>44</c:v>
                </c:pt>
                <c:pt idx="6">
                  <c:v>55</c:v>
                </c:pt>
                <c:pt idx="7">
                  <c:v>39</c:v>
                </c:pt>
                <c:pt idx="8">
                  <c:v>43</c:v>
                </c:pt>
                <c:pt idx="9">
                  <c:v>41</c:v>
                </c:pt>
                <c:pt idx="10">
                  <c:v>37</c:v>
                </c:pt>
                <c:pt idx="11">
                  <c:v>39</c:v>
                </c:pt>
                <c:pt idx="12">
                  <c:v>12</c:v>
                </c:pt>
                <c:pt idx="13">
                  <c:v>8</c:v>
                </c:pt>
                <c:pt idx="14">
                  <c:v>4</c:v>
                </c:pt>
                <c:pt idx="15">
                  <c:v>3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35-4D3B-8756-97F5FE8E41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9.75'!$S$82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9.75'!$Z$83:$Z$90</c:f>
              <c:numCache>
                <c:formatCode>#,##0</c:formatCode>
                <c:ptCount val="8"/>
                <c:pt idx="0">
                  <c:v>19</c:v>
                </c:pt>
                <c:pt idx="1">
                  <c:v>14</c:v>
                </c:pt>
                <c:pt idx="2">
                  <c:v>55</c:v>
                </c:pt>
                <c:pt idx="3">
                  <c:v>14</c:v>
                </c:pt>
                <c:pt idx="4">
                  <c:v>0</c:v>
                </c:pt>
                <c:pt idx="5">
                  <c:v>4</c:v>
                </c:pt>
                <c:pt idx="6">
                  <c:v>33</c:v>
                </c:pt>
                <c:pt idx="7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25-44E7-AF69-91AABF7DB989}"/>
            </c:ext>
          </c:extLst>
        </c:ser>
        <c:ser>
          <c:idx val="1"/>
          <c:order val="1"/>
          <c:tx>
            <c:strRef>
              <c:f>'Table 9.75'!$S$92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9.75'!$S$83:$S$90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9.75'!$Z$93:$Z$100</c:f>
              <c:numCache>
                <c:formatCode>#,##0</c:formatCode>
                <c:ptCount val="8"/>
                <c:pt idx="0">
                  <c:v>23</c:v>
                </c:pt>
                <c:pt idx="1">
                  <c:v>35</c:v>
                </c:pt>
                <c:pt idx="2">
                  <c:v>12</c:v>
                </c:pt>
                <c:pt idx="3">
                  <c:v>45</c:v>
                </c:pt>
                <c:pt idx="4">
                  <c:v>43</c:v>
                </c:pt>
                <c:pt idx="5">
                  <c:v>20</c:v>
                </c:pt>
                <c:pt idx="6">
                  <c:v>6</c:v>
                </c:pt>
                <c:pt idx="7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25-44E7-AF69-91AABF7DB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9.8'!$U$8:$Y$8</c:f>
              <c:numCache>
                <c:formatCode>#,##0</c:formatCode>
                <c:ptCount val="5"/>
                <c:pt idx="1">
                  <c:v>44248.49</c:v>
                </c:pt>
                <c:pt idx="2">
                  <c:v>45662</c:v>
                </c:pt>
                <c:pt idx="3">
                  <c:v>45816</c:v>
                </c:pt>
                <c:pt idx="4">
                  <c:v>47177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CB-47DC-B38C-863BED8992F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CB-47DC-B38C-863BED899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9.75'!$S$1</c:f>
              <c:strCache>
                <c:ptCount val="1"/>
                <c:pt idx="0">
                  <c:v>Winton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9.75'!$V$8:$Z$8</c:f>
              <c:numCache>
                <c:formatCode>#,##0</c:formatCode>
                <c:ptCount val="5"/>
                <c:pt idx="0">
                  <c:v>37775</c:v>
                </c:pt>
                <c:pt idx="1">
                  <c:v>39751.4</c:v>
                </c:pt>
                <c:pt idx="2">
                  <c:v>42632</c:v>
                </c:pt>
                <c:pt idx="3">
                  <c:v>38826.33</c:v>
                </c:pt>
                <c:pt idx="4">
                  <c:v>40981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2-479B-BCB6-636C1325A0DA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9.75'!$V$2:$Z$2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B2-479B-BCB6-636C1325A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9.76'!$U$4:$Y$4</c:f>
              <c:numCache>
                <c:formatCode>#,##0</c:formatCode>
                <c:ptCount val="5"/>
                <c:pt idx="1">
                  <c:v>337</c:v>
                </c:pt>
                <c:pt idx="2">
                  <c:v>396</c:v>
                </c:pt>
                <c:pt idx="3">
                  <c:v>391</c:v>
                </c:pt>
                <c:pt idx="4">
                  <c:v>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A8-4CD2-B2CF-D18C320FA44A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9.76'!$U$7:$Y$7</c:f>
              <c:numCache>
                <c:formatCode>#,##0</c:formatCode>
                <c:ptCount val="5"/>
                <c:pt idx="1">
                  <c:v>262</c:v>
                </c:pt>
                <c:pt idx="2">
                  <c:v>296</c:v>
                </c:pt>
                <c:pt idx="3">
                  <c:v>313</c:v>
                </c:pt>
                <c:pt idx="4">
                  <c:v>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A8-4CD2-B2CF-D18C320FA44A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9.76'!$U$11:$Y$11</c:f>
              <c:numCache>
                <c:formatCode>#,##0</c:formatCode>
                <c:ptCount val="5"/>
                <c:pt idx="1">
                  <c:v>335</c:v>
                </c:pt>
                <c:pt idx="2">
                  <c:v>392</c:v>
                </c:pt>
                <c:pt idx="3">
                  <c:v>382</c:v>
                </c:pt>
                <c:pt idx="4">
                  <c:v>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A8-4CD2-B2CF-D18C320FA44A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9.76'!$U$12:$Y$12</c:f>
              <c:numCache>
                <c:formatCode>#,##0</c:formatCode>
                <c:ptCount val="5"/>
                <c:pt idx="1">
                  <c:v>0</c:v>
                </c:pt>
                <c:pt idx="2">
                  <c:v>0</c:v>
                </c:pt>
                <c:pt idx="3">
                  <c:v>8</c:v>
                </c:pt>
                <c:pt idx="4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A8-4CD2-B2CF-D18C320FA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8.6956521739130436E-3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5.6521739130434782E-2</c:v>
                </c:pt>
                <c:pt idx="5">
                  <c:v>0</c:v>
                </c:pt>
                <c:pt idx="6">
                  <c:v>5.2173913043478258E-2</c:v>
                </c:pt>
                <c:pt idx="7">
                  <c:v>1.5217391304347827E-2</c:v>
                </c:pt>
                <c:pt idx="8">
                  <c:v>0</c:v>
                </c:pt>
                <c:pt idx="9">
                  <c:v>0</c:v>
                </c:pt>
                <c:pt idx="10">
                  <c:v>8.6956521739130436E-3</c:v>
                </c:pt>
                <c:pt idx="11">
                  <c:v>0</c:v>
                </c:pt>
                <c:pt idx="12">
                  <c:v>6.5217391304347824E-2</c:v>
                </c:pt>
                <c:pt idx="13">
                  <c:v>0.12391304347826088</c:v>
                </c:pt>
                <c:pt idx="14">
                  <c:v>0.21086956521739131</c:v>
                </c:pt>
                <c:pt idx="15">
                  <c:v>0.18043478260869567</c:v>
                </c:pt>
                <c:pt idx="16">
                  <c:v>0.14565217391304347</c:v>
                </c:pt>
                <c:pt idx="17">
                  <c:v>1.5217391304347827E-2</c:v>
                </c:pt>
                <c:pt idx="18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D6-4305-8D3C-CF8ED361C1E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0D6-4305-8D3C-CF8ED361C1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14</c:v>
                </c:pt>
                <c:pt idx="3">
                  <c:v>10</c:v>
                </c:pt>
                <c:pt idx="4">
                  <c:v>33</c:v>
                </c:pt>
                <c:pt idx="5">
                  <c:v>21</c:v>
                </c:pt>
                <c:pt idx="6">
                  <c:v>14</c:v>
                </c:pt>
                <c:pt idx="7">
                  <c:v>23</c:v>
                </c:pt>
                <c:pt idx="8">
                  <c:v>23</c:v>
                </c:pt>
                <c:pt idx="9">
                  <c:v>12</c:v>
                </c:pt>
                <c:pt idx="10">
                  <c:v>11</c:v>
                </c:pt>
                <c:pt idx="11">
                  <c:v>15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63-4350-AAD1-146865BD3532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17</c:v>
                </c:pt>
                <c:pt idx="3">
                  <c:v>20</c:v>
                </c:pt>
                <c:pt idx="4">
                  <c:v>19</c:v>
                </c:pt>
                <c:pt idx="5">
                  <c:v>26</c:v>
                </c:pt>
                <c:pt idx="6">
                  <c:v>31</c:v>
                </c:pt>
                <c:pt idx="7">
                  <c:v>8</c:v>
                </c:pt>
                <c:pt idx="8">
                  <c:v>26</c:v>
                </c:pt>
                <c:pt idx="9">
                  <c:v>13</c:v>
                </c:pt>
                <c:pt idx="10">
                  <c:v>15</c:v>
                </c:pt>
                <c:pt idx="11">
                  <c:v>4</c:v>
                </c:pt>
                <c:pt idx="12">
                  <c:v>9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63-4350-AAD1-146865BD35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9.76'!$Y$83:$Y$90</c:f>
              <c:numCache>
                <c:formatCode>#,##0</c:formatCode>
                <c:ptCount val="8"/>
                <c:pt idx="0">
                  <c:v>11</c:v>
                </c:pt>
                <c:pt idx="1">
                  <c:v>9</c:v>
                </c:pt>
                <c:pt idx="2">
                  <c:v>13</c:v>
                </c:pt>
                <c:pt idx="3">
                  <c:v>28</c:v>
                </c:pt>
                <c:pt idx="4">
                  <c:v>0</c:v>
                </c:pt>
                <c:pt idx="5">
                  <c:v>0</c:v>
                </c:pt>
                <c:pt idx="6">
                  <c:v>11</c:v>
                </c:pt>
                <c:pt idx="7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7C-4A64-AA5E-17E524F7A09B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9.76'!$Y$93:$Y$100</c:f>
              <c:numCache>
                <c:formatCode>#,##0</c:formatCode>
                <c:ptCount val="8"/>
                <c:pt idx="0">
                  <c:v>4</c:v>
                </c:pt>
                <c:pt idx="1">
                  <c:v>15</c:v>
                </c:pt>
                <c:pt idx="2">
                  <c:v>0</c:v>
                </c:pt>
                <c:pt idx="3">
                  <c:v>63</c:v>
                </c:pt>
                <c:pt idx="4">
                  <c:v>17</c:v>
                </c:pt>
                <c:pt idx="5">
                  <c:v>6</c:v>
                </c:pt>
                <c:pt idx="6">
                  <c:v>0</c:v>
                </c:pt>
                <c:pt idx="7">
                  <c:v>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7C-4A64-AA5E-17E524F7A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9.76'!$U$8:$Y$8</c:f>
              <c:numCache>
                <c:formatCode>#,##0</c:formatCode>
                <c:ptCount val="5"/>
                <c:pt idx="1">
                  <c:v>29910.23</c:v>
                </c:pt>
                <c:pt idx="2">
                  <c:v>28165.25</c:v>
                </c:pt>
                <c:pt idx="3">
                  <c:v>28008</c:v>
                </c:pt>
                <c:pt idx="4">
                  <c:v>33146.29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7B-4408-84E7-92F98C8011C5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7B-4408-84E7-92F98C801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9.76'!$V$4:$Z$4</c:f>
              <c:numCache>
                <c:formatCode>#,##0</c:formatCode>
                <c:ptCount val="5"/>
                <c:pt idx="0">
                  <c:v>337</c:v>
                </c:pt>
                <c:pt idx="1">
                  <c:v>396</c:v>
                </c:pt>
                <c:pt idx="2">
                  <c:v>391</c:v>
                </c:pt>
                <c:pt idx="3">
                  <c:v>377</c:v>
                </c:pt>
                <c:pt idx="4">
                  <c:v>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AB-49D2-A85A-6A8239C8B722}"/>
            </c:ext>
          </c:extLst>
        </c:ser>
        <c:ser>
          <c:idx val="1"/>
          <c:order val="1"/>
          <c:tx>
            <c:strRef>
              <c:f>'Table 9.76'!$S$7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9.76'!$V$7:$Z$7</c:f>
              <c:numCache>
                <c:formatCode>#,##0</c:formatCode>
                <c:ptCount val="5"/>
                <c:pt idx="0">
                  <c:v>262</c:v>
                </c:pt>
                <c:pt idx="1">
                  <c:v>296</c:v>
                </c:pt>
                <c:pt idx="2">
                  <c:v>313</c:v>
                </c:pt>
                <c:pt idx="3">
                  <c:v>309</c:v>
                </c:pt>
                <c:pt idx="4">
                  <c:v>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AB-49D2-A85A-6A8239C8B722}"/>
            </c:ext>
          </c:extLst>
        </c:ser>
        <c:ser>
          <c:idx val="2"/>
          <c:order val="2"/>
          <c:tx>
            <c:strRef>
              <c:f>'Table 9.76'!$S$11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9.76'!$V$11:$Z$11</c:f>
              <c:numCache>
                <c:formatCode>#,##0</c:formatCode>
                <c:ptCount val="5"/>
                <c:pt idx="0">
                  <c:v>335</c:v>
                </c:pt>
                <c:pt idx="1">
                  <c:v>392</c:v>
                </c:pt>
                <c:pt idx="2">
                  <c:v>382</c:v>
                </c:pt>
                <c:pt idx="3">
                  <c:v>371</c:v>
                </c:pt>
                <c:pt idx="4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AB-49D2-A85A-6A8239C8B722}"/>
            </c:ext>
          </c:extLst>
        </c:ser>
        <c:ser>
          <c:idx val="3"/>
          <c:order val="3"/>
          <c:tx>
            <c:strRef>
              <c:f>'Table 9.76'!$S$12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9.76'!$V$12:$Z$12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8</c:v>
                </c:pt>
                <c:pt idx="3">
                  <c:v>10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AB-49D2-A85A-6A8239C8B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9.76'!$AB$15:$AB$33</c:f>
              <c:numCache>
                <c:formatCode>0.0%</c:formatCode>
                <c:ptCount val="19"/>
                <c:pt idx="0">
                  <c:v>8.6956521739130436E-3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5.6521739130434782E-2</c:v>
                </c:pt>
                <c:pt idx="5">
                  <c:v>0</c:v>
                </c:pt>
                <c:pt idx="6">
                  <c:v>5.2173913043478258E-2</c:v>
                </c:pt>
                <c:pt idx="7">
                  <c:v>1.5217391304347827E-2</c:v>
                </c:pt>
                <c:pt idx="8">
                  <c:v>0</c:v>
                </c:pt>
                <c:pt idx="9">
                  <c:v>0</c:v>
                </c:pt>
                <c:pt idx="10">
                  <c:v>8.6956521739130436E-3</c:v>
                </c:pt>
                <c:pt idx="11">
                  <c:v>0</c:v>
                </c:pt>
                <c:pt idx="12">
                  <c:v>6.5217391304347824E-2</c:v>
                </c:pt>
                <c:pt idx="13">
                  <c:v>0.12391304347826088</c:v>
                </c:pt>
                <c:pt idx="14">
                  <c:v>0.21086956521739131</c:v>
                </c:pt>
                <c:pt idx="15">
                  <c:v>0.18043478260869567</c:v>
                </c:pt>
                <c:pt idx="16">
                  <c:v>0.14565217391304347</c:v>
                </c:pt>
                <c:pt idx="17">
                  <c:v>1.5217391304347827E-2</c:v>
                </c:pt>
                <c:pt idx="18">
                  <c:v>1.7391304347826087E-2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0C-4472-B161-E617A6BE2AB0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0C-4472-B161-E617A6BE2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14</c:v>
                </c:pt>
                <c:pt idx="3">
                  <c:v>23</c:v>
                </c:pt>
                <c:pt idx="4">
                  <c:v>41</c:v>
                </c:pt>
                <c:pt idx="5">
                  <c:v>33</c:v>
                </c:pt>
                <c:pt idx="6">
                  <c:v>23</c:v>
                </c:pt>
                <c:pt idx="7">
                  <c:v>36</c:v>
                </c:pt>
                <c:pt idx="8">
                  <c:v>25</c:v>
                </c:pt>
                <c:pt idx="9">
                  <c:v>18</c:v>
                </c:pt>
                <c:pt idx="10">
                  <c:v>14</c:v>
                </c:pt>
                <c:pt idx="11">
                  <c:v>15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11-41DA-93C0-DD44B0C6EEE2}"/>
            </c:ext>
          </c:extLst>
        </c:ser>
        <c:ser>
          <c:idx val="1"/>
          <c:order val="1"/>
          <c:tx>
            <c:strRef>
              <c:f>'Table 9.76'!$S$62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9.76'!$S$63:$S$79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9.76'!$Z$63:$Z$79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14</c:v>
                </c:pt>
                <c:pt idx="3">
                  <c:v>27</c:v>
                </c:pt>
                <c:pt idx="4">
                  <c:v>24</c:v>
                </c:pt>
                <c:pt idx="5">
                  <c:v>24</c:v>
                </c:pt>
                <c:pt idx="6">
                  <c:v>28</c:v>
                </c:pt>
                <c:pt idx="7">
                  <c:v>16</c:v>
                </c:pt>
                <c:pt idx="8">
                  <c:v>21</c:v>
                </c:pt>
                <c:pt idx="9">
                  <c:v>13</c:v>
                </c:pt>
                <c:pt idx="10">
                  <c:v>15</c:v>
                </c:pt>
                <c:pt idx="11">
                  <c:v>12</c:v>
                </c:pt>
                <c:pt idx="12">
                  <c:v>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11-41DA-93C0-DD44B0C6E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9.76'!$S$82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9.76'!$Z$83:$Z$90</c:f>
              <c:numCache>
                <c:formatCode>#,##0</c:formatCode>
                <c:ptCount val="8"/>
                <c:pt idx="0">
                  <c:v>6</c:v>
                </c:pt>
                <c:pt idx="1">
                  <c:v>10</c:v>
                </c:pt>
                <c:pt idx="2">
                  <c:v>15</c:v>
                </c:pt>
                <c:pt idx="3">
                  <c:v>30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34-4BDC-B48E-80E2C9053973}"/>
            </c:ext>
          </c:extLst>
        </c:ser>
        <c:ser>
          <c:idx val="1"/>
          <c:order val="1"/>
          <c:tx>
            <c:strRef>
              <c:f>'Table 9.76'!$S$92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9.76'!$S$83:$S$90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9.76'!$Z$93:$Z$100</c:f>
              <c:numCache>
                <c:formatCode>#,##0</c:formatCode>
                <c:ptCount val="8"/>
                <c:pt idx="0">
                  <c:v>6</c:v>
                </c:pt>
                <c:pt idx="1">
                  <c:v>21</c:v>
                </c:pt>
                <c:pt idx="2">
                  <c:v>0</c:v>
                </c:pt>
                <c:pt idx="3">
                  <c:v>56</c:v>
                </c:pt>
                <c:pt idx="4">
                  <c:v>14</c:v>
                </c:pt>
                <c:pt idx="5">
                  <c:v>12</c:v>
                </c:pt>
                <c:pt idx="6">
                  <c:v>0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C34-4BDC-B48E-80E2C9053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9.8'!$V$4:$Z$4</c:f>
              <c:numCache>
                <c:formatCode>#,##0</c:formatCode>
                <c:ptCount val="5"/>
                <c:pt idx="0">
                  <c:v>961982</c:v>
                </c:pt>
                <c:pt idx="1">
                  <c:v>963549</c:v>
                </c:pt>
                <c:pt idx="2">
                  <c:v>1002968</c:v>
                </c:pt>
                <c:pt idx="3">
                  <c:v>1038785</c:v>
                </c:pt>
                <c:pt idx="4">
                  <c:v>1066430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4B-4725-BA27-1F1BB1A4DCA9}"/>
            </c:ext>
          </c:extLst>
        </c:ser>
        <c:ser>
          <c:idx val="1"/>
          <c:order val="1"/>
          <c:tx>
            <c:strRef>
              <c:f>'Table 9.8'!$S$7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9.8'!$V$7:$Z$7</c:f>
              <c:numCache>
                <c:formatCode>#,##0</c:formatCode>
                <c:ptCount val="5"/>
                <c:pt idx="0">
                  <c:v>674123</c:v>
                </c:pt>
                <c:pt idx="1">
                  <c:v>681373</c:v>
                </c:pt>
                <c:pt idx="2">
                  <c:v>702556</c:v>
                </c:pt>
                <c:pt idx="3">
                  <c:v>727142</c:v>
                </c:pt>
                <c:pt idx="4">
                  <c:v>741972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4B-4725-BA27-1F1BB1A4DCA9}"/>
            </c:ext>
          </c:extLst>
        </c:ser>
        <c:ser>
          <c:idx val="2"/>
          <c:order val="2"/>
          <c:tx>
            <c:strRef>
              <c:f>'Table 9.8'!$S$11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9.8'!$V$11:$Z$11</c:f>
              <c:numCache>
                <c:formatCode>#,##0</c:formatCode>
                <c:ptCount val="5"/>
                <c:pt idx="0">
                  <c:v>881479</c:v>
                </c:pt>
                <c:pt idx="1">
                  <c:v>879834</c:v>
                </c:pt>
                <c:pt idx="2">
                  <c:v>914540</c:v>
                </c:pt>
                <c:pt idx="3">
                  <c:v>946482</c:v>
                </c:pt>
                <c:pt idx="4">
                  <c:v>969621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4B-4725-BA27-1F1BB1A4DCA9}"/>
            </c:ext>
          </c:extLst>
        </c:ser>
        <c:ser>
          <c:idx val="3"/>
          <c:order val="3"/>
          <c:tx>
            <c:strRef>
              <c:f>'Table 9.8'!$S$12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9.8'!$V$12:$Z$12</c:f>
              <c:numCache>
                <c:formatCode>#,##0</c:formatCode>
                <c:ptCount val="5"/>
                <c:pt idx="0">
                  <c:v>80503</c:v>
                </c:pt>
                <c:pt idx="1">
                  <c:v>83715</c:v>
                </c:pt>
                <c:pt idx="2">
                  <c:v>88428</c:v>
                </c:pt>
                <c:pt idx="3">
                  <c:v>92303</c:v>
                </c:pt>
                <c:pt idx="4">
                  <c:v>96812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4B-4725-BA27-1F1BB1A4D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9.76'!$S$1</c:f>
              <c:strCache>
                <c:ptCount val="1"/>
                <c:pt idx="0">
                  <c:v>Woorabinda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9.76'!$V$8:$Z$8</c:f>
              <c:numCache>
                <c:formatCode>#,##0</c:formatCode>
                <c:ptCount val="5"/>
                <c:pt idx="0">
                  <c:v>29910.23</c:v>
                </c:pt>
                <c:pt idx="1">
                  <c:v>28165.25</c:v>
                </c:pt>
                <c:pt idx="2">
                  <c:v>28008</c:v>
                </c:pt>
                <c:pt idx="3">
                  <c:v>33146.29</c:v>
                </c:pt>
                <c:pt idx="4">
                  <c:v>30533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8-4C12-85C5-66F422361C4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9.76'!$V$2:$Z$2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B8-4C12-85C5-66F422361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9.77'!$U$4:$Y$4</c:f>
              <c:numCache>
                <c:formatCode>#,##0</c:formatCode>
                <c:ptCount val="5"/>
                <c:pt idx="1">
                  <c:v>126</c:v>
                </c:pt>
                <c:pt idx="2">
                  <c:v>77</c:v>
                </c:pt>
                <c:pt idx="3">
                  <c:v>174</c:v>
                </c:pt>
                <c:pt idx="4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39-420F-A0B3-71F9685BDCB2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9.77'!$U$7:$Y$7</c:f>
              <c:numCache>
                <c:formatCode>#,##0</c:formatCode>
                <c:ptCount val="5"/>
                <c:pt idx="1">
                  <c:v>102</c:v>
                </c:pt>
                <c:pt idx="2">
                  <c:v>63</c:v>
                </c:pt>
                <c:pt idx="3">
                  <c:v>120</c:v>
                </c:pt>
                <c:pt idx="4">
                  <c:v>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39-420F-A0B3-71F9685BDCB2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9.77'!$U$11:$Y$11</c:f>
              <c:numCache>
                <c:formatCode>#,##0</c:formatCode>
                <c:ptCount val="5"/>
                <c:pt idx="1">
                  <c:v>117</c:v>
                </c:pt>
                <c:pt idx="2">
                  <c:v>80</c:v>
                </c:pt>
                <c:pt idx="3">
                  <c:v>170</c:v>
                </c:pt>
                <c:pt idx="4">
                  <c:v>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39-420F-A0B3-71F9685BDCB2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9.77'!$U$12:$Y$12</c:f>
              <c:numCache>
                <c:formatCode>#,##0</c:formatCode>
                <c:ptCount val="5"/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639-420F-A0B3-71F9685BD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0.53846153846153844</c:v>
                </c:pt>
                <c:pt idx="15">
                  <c:v>2.097902097902098E-2</c:v>
                </c:pt>
                <c:pt idx="16">
                  <c:v>0.20279720279720279</c:v>
                </c:pt>
                <c:pt idx="17">
                  <c:v>0</c:v>
                </c:pt>
                <c:pt idx="18">
                  <c:v>0.14685314685314685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44-4010-9017-15B9E53D3E79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44-4010-9017-15B9E53D3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9.77'!$Y$44:$Y$60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9</c:v>
                </c:pt>
                <c:pt idx="4">
                  <c:v>4</c:v>
                </c:pt>
                <c:pt idx="5">
                  <c:v>17</c:v>
                </c:pt>
                <c:pt idx="6">
                  <c:v>7</c:v>
                </c:pt>
                <c:pt idx="7">
                  <c:v>11</c:v>
                </c:pt>
                <c:pt idx="8">
                  <c:v>16</c:v>
                </c:pt>
                <c:pt idx="9">
                  <c:v>12</c:v>
                </c:pt>
                <c:pt idx="10">
                  <c:v>9</c:v>
                </c:pt>
                <c:pt idx="11">
                  <c:v>7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A6-4A38-93EB-F0D9088E3120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8</c:v>
                </c:pt>
                <c:pt idx="4">
                  <c:v>13</c:v>
                </c:pt>
                <c:pt idx="5">
                  <c:v>7</c:v>
                </c:pt>
                <c:pt idx="6">
                  <c:v>10</c:v>
                </c:pt>
                <c:pt idx="7">
                  <c:v>13</c:v>
                </c:pt>
                <c:pt idx="8">
                  <c:v>7</c:v>
                </c:pt>
                <c:pt idx="9">
                  <c:v>6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A6-4A38-93EB-F0D9088E31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9.77'!$Y$83:$Y$90</c:f>
              <c:numCache>
                <c:formatCode>#,##0</c:formatCode>
                <c:ptCount val="8"/>
                <c:pt idx="0">
                  <c:v>3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6</c:v>
                </c:pt>
                <c:pt idx="7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4B-426D-AE47-6F12E92FBDF7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9.77'!$Y$93:$Y$100</c:f>
              <c:numCache>
                <c:formatCode>#,##0</c:formatCode>
                <c:ptCount val="8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12</c:v>
                </c:pt>
                <c:pt idx="4">
                  <c:v>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4B-426D-AE47-6F12E92FBD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9.77'!$U$8:$Y$8</c:f>
              <c:numCache>
                <c:formatCode>#,##0</c:formatCode>
                <c:ptCount val="5"/>
                <c:pt idx="1">
                  <c:v>24100.43</c:v>
                </c:pt>
                <c:pt idx="2">
                  <c:v>22829.43</c:v>
                </c:pt>
                <c:pt idx="3">
                  <c:v>10599.76</c:v>
                </c:pt>
                <c:pt idx="4">
                  <c:v>34634.129999999997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0F-43D1-8539-3794FFDE62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0F-43D1-8539-3794FFDE6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9.77'!$V$4:$Z$4</c:f>
              <c:numCache>
                <c:formatCode>#,##0</c:formatCode>
                <c:ptCount val="5"/>
                <c:pt idx="0">
                  <c:v>126</c:v>
                </c:pt>
                <c:pt idx="1">
                  <c:v>77</c:v>
                </c:pt>
                <c:pt idx="2">
                  <c:v>174</c:v>
                </c:pt>
                <c:pt idx="3">
                  <c:v>154</c:v>
                </c:pt>
                <c:pt idx="4">
                  <c:v>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E0-4F12-AD90-488281CE8B0E}"/>
            </c:ext>
          </c:extLst>
        </c:ser>
        <c:ser>
          <c:idx val="1"/>
          <c:order val="1"/>
          <c:tx>
            <c:strRef>
              <c:f>'Table 9.77'!$S$7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9.77'!$V$7:$Z$7</c:f>
              <c:numCache>
                <c:formatCode>#,##0</c:formatCode>
                <c:ptCount val="5"/>
                <c:pt idx="0">
                  <c:v>102</c:v>
                </c:pt>
                <c:pt idx="1">
                  <c:v>63</c:v>
                </c:pt>
                <c:pt idx="2">
                  <c:v>120</c:v>
                </c:pt>
                <c:pt idx="3">
                  <c:v>107</c:v>
                </c:pt>
                <c:pt idx="4">
                  <c:v>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E0-4F12-AD90-488281CE8B0E}"/>
            </c:ext>
          </c:extLst>
        </c:ser>
        <c:ser>
          <c:idx val="2"/>
          <c:order val="2"/>
          <c:tx>
            <c:strRef>
              <c:f>'Table 9.77'!$S$11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9.77'!$V$11:$Z$11</c:f>
              <c:numCache>
                <c:formatCode>#,##0</c:formatCode>
                <c:ptCount val="5"/>
                <c:pt idx="0">
                  <c:v>117</c:v>
                </c:pt>
                <c:pt idx="1">
                  <c:v>80</c:v>
                </c:pt>
                <c:pt idx="2">
                  <c:v>170</c:v>
                </c:pt>
                <c:pt idx="3">
                  <c:v>154</c:v>
                </c:pt>
                <c:pt idx="4">
                  <c:v>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E0-4F12-AD90-488281CE8B0E}"/>
            </c:ext>
          </c:extLst>
        </c:ser>
        <c:ser>
          <c:idx val="3"/>
          <c:order val="3"/>
          <c:tx>
            <c:strRef>
              <c:f>'Table 9.77'!$S$12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9.77'!$V$12:$Z$12</c:f>
              <c:numCache>
                <c:formatCode>#,##0</c:formatCode>
                <c:ptCount val="5"/>
                <c:pt idx="0">
                  <c:v>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5E0-4F12-AD90-488281CE8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9.77'!$AB$15:$AB$33</c:f>
              <c:numCache>
                <c:formatCode>0.0%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0.53846153846153844</c:v>
                </c:pt>
                <c:pt idx="15">
                  <c:v>2.097902097902098E-2</c:v>
                </c:pt>
                <c:pt idx="16">
                  <c:v>0.20279720279720279</c:v>
                </c:pt>
                <c:pt idx="17">
                  <c:v>0</c:v>
                </c:pt>
                <c:pt idx="18">
                  <c:v>0.14685314685314685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4-47C5-AE74-C08D5F3AF788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E04-47C5-AE74-C08D5F3AF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4</c:v>
                </c:pt>
                <c:pt idx="3">
                  <c:v>5</c:v>
                </c:pt>
                <c:pt idx="4">
                  <c:v>10</c:v>
                </c:pt>
                <c:pt idx="5">
                  <c:v>14</c:v>
                </c:pt>
                <c:pt idx="6">
                  <c:v>11</c:v>
                </c:pt>
                <c:pt idx="7">
                  <c:v>6</c:v>
                </c:pt>
                <c:pt idx="8">
                  <c:v>9</c:v>
                </c:pt>
                <c:pt idx="9">
                  <c:v>13</c:v>
                </c:pt>
                <c:pt idx="10">
                  <c:v>4</c:v>
                </c:pt>
                <c:pt idx="11">
                  <c:v>6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6-4925-8605-E052355C1A15}"/>
            </c:ext>
          </c:extLst>
        </c:ser>
        <c:ser>
          <c:idx val="1"/>
          <c:order val="1"/>
          <c:tx>
            <c:strRef>
              <c:f>'Table 9.77'!$S$62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9.77'!$S$63:$S$79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9.77'!$Z$63:$Z$79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7</c:v>
                </c:pt>
                <c:pt idx="4">
                  <c:v>8</c:v>
                </c:pt>
                <c:pt idx="5">
                  <c:v>7</c:v>
                </c:pt>
                <c:pt idx="6">
                  <c:v>3</c:v>
                </c:pt>
                <c:pt idx="7">
                  <c:v>11</c:v>
                </c:pt>
                <c:pt idx="8">
                  <c:v>12</c:v>
                </c:pt>
                <c:pt idx="9">
                  <c:v>3</c:v>
                </c:pt>
                <c:pt idx="10">
                  <c:v>6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6-4925-8605-E052355C1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9.77'!$S$82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9.77'!$Z$83:$Z$90</c:f>
              <c:numCache>
                <c:formatCode>#,##0</c:formatCode>
                <c:ptCount val="8"/>
                <c:pt idx="0">
                  <c:v>5</c:v>
                </c:pt>
                <c:pt idx="1">
                  <c:v>3</c:v>
                </c:pt>
                <c:pt idx="2">
                  <c:v>12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8</c:v>
                </c:pt>
                <c:pt idx="7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F0-4E7D-A42A-D73DB627DF8D}"/>
            </c:ext>
          </c:extLst>
        </c:ser>
        <c:ser>
          <c:idx val="1"/>
          <c:order val="1"/>
          <c:tx>
            <c:strRef>
              <c:f>'Table 9.77'!$S$92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9.77'!$S$83:$S$90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9.77'!$Z$93:$Z$100</c:f>
              <c:numCache>
                <c:formatCode>#,##0</c:formatCode>
                <c:ptCount val="8"/>
                <c:pt idx="0">
                  <c:v>0</c:v>
                </c:pt>
                <c:pt idx="1">
                  <c:v>8</c:v>
                </c:pt>
                <c:pt idx="2">
                  <c:v>0</c:v>
                </c:pt>
                <c:pt idx="3">
                  <c:v>13</c:v>
                </c:pt>
                <c:pt idx="4">
                  <c:v>11</c:v>
                </c:pt>
                <c:pt idx="5">
                  <c:v>6</c:v>
                </c:pt>
                <c:pt idx="6">
                  <c:v>0</c:v>
                </c:pt>
                <c:pt idx="7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F0-4E7D-A42A-D73DB627DF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9.8'!$AB$15:$AB$33</c:f>
              <c:numCache>
                <c:formatCode>0.0%</c:formatCode>
                <c:ptCount val="19"/>
                <c:pt idx="0">
                  <c:v>7.241905719258237E-3</c:v>
                </c:pt>
                <c:pt idx="1">
                  <c:v>8.8603867850927196E-3</c:v>
                </c:pt>
                <c:pt idx="2">
                  <c:v>4.5128053171697775E-2</c:v>
                </c:pt>
                <c:pt idx="3">
                  <c:v>6.808685410790374E-3</c:v>
                </c:pt>
                <c:pt idx="4">
                  <c:v>5.5587229190421895E-2</c:v>
                </c:pt>
                <c:pt idx="5">
                  <c:v>3.4591047530456699E-2</c:v>
                </c:pt>
                <c:pt idx="6">
                  <c:v>7.8002160475304561E-2</c:v>
                </c:pt>
                <c:pt idx="7">
                  <c:v>8.2997321910820376E-2</c:v>
                </c:pt>
                <c:pt idx="8">
                  <c:v>3.5403101182260095E-2</c:v>
                </c:pt>
                <c:pt idx="9">
                  <c:v>1.4523195102922644E-2</c:v>
                </c:pt>
                <c:pt idx="10">
                  <c:v>3.9440864490187841E-2</c:v>
                </c:pt>
                <c:pt idx="11">
                  <c:v>2.15578677309008E-2</c:v>
                </c:pt>
                <c:pt idx="12">
                  <c:v>0.10807627678089179</c:v>
                </c:pt>
                <c:pt idx="13">
                  <c:v>0.10079311198463663</c:v>
                </c:pt>
                <c:pt idx="14">
                  <c:v>5.7080057612674789E-2</c:v>
                </c:pt>
                <c:pt idx="15">
                  <c:v>9.0811228470263461E-2</c:v>
                </c:pt>
                <c:pt idx="16">
                  <c:v>0.12276732131068835</c:v>
                </c:pt>
                <c:pt idx="17">
                  <c:v>2.2584656124347357E-2</c:v>
                </c:pt>
                <c:pt idx="18">
                  <c:v>3.6482401128248215E-2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2F-4D91-9B15-BC9F26867A0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2F-4D91-9B15-BC9F26867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9.77'!$S$1</c:f>
              <c:strCache>
                <c:ptCount val="1"/>
                <c:pt idx="0">
                  <c:v>Wujal Wujal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9.77'!$V$8:$Z$8</c:f>
              <c:numCache>
                <c:formatCode>#,##0</c:formatCode>
                <c:ptCount val="5"/>
                <c:pt idx="0">
                  <c:v>24100.43</c:v>
                </c:pt>
                <c:pt idx="1">
                  <c:v>22829.43</c:v>
                </c:pt>
                <c:pt idx="2">
                  <c:v>10599.76</c:v>
                </c:pt>
                <c:pt idx="3">
                  <c:v>34634.129999999997</c:v>
                </c:pt>
                <c:pt idx="4">
                  <c:v>36288.089999999997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DB-4F1A-8E14-012C9EE0F7A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9.77'!$V$2:$Z$2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DB-4F1A-8E14-012C9EE0F7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9.78'!$U$4:$Y$4</c:f>
              <c:numCache>
                <c:formatCode>#,##0</c:formatCode>
                <c:ptCount val="5"/>
                <c:pt idx="1">
                  <c:v>662</c:v>
                </c:pt>
                <c:pt idx="2">
                  <c:v>667</c:v>
                </c:pt>
                <c:pt idx="3">
                  <c:v>704</c:v>
                </c:pt>
                <c:pt idx="4">
                  <c:v>710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60-4079-B58A-6FE8A7DD5C78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9.78'!$U$7:$Y$7</c:f>
              <c:numCache>
                <c:formatCode>#,##0</c:formatCode>
                <c:ptCount val="5"/>
                <c:pt idx="1">
                  <c:v>521</c:v>
                </c:pt>
                <c:pt idx="2">
                  <c:v>526</c:v>
                </c:pt>
                <c:pt idx="3">
                  <c:v>562</c:v>
                </c:pt>
                <c:pt idx="4">
                  <c:v>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60-4079-B58A-6FE8A7DD5C78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9.78'!$U$11:$Y$11</c:f>
              <c:numCache>
                <c:formatCode>#,##0</c:formatCode>
                <c:ptCount val="5"/>
                <c:pt idx="1">
                  <c:v>646</c:v>
                </c:pt>
                <c:pt idx="2">
                  <c:v>656</c:v>
                </c:pt>
                <c:pt idx="3">
                  <c:v>692</c:v>
                </c:pt>
                <c:pt idx="4">
                  <c:v>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60-4079-B58A-6FE8A7DD5C78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9.78'!$U$12:$Y$12</c:f>
              <c:numCache>
                <c:formatCode>#,##0</c:formatCode>
                <c:ptCount val="5"/>
                <c:pt idx="1">
                  <c:v>15</c:v>
                </c:pt>
                <c:pt idx="2">
                  <c:v>3</c:v>
                </c:pt>
                <c:pt idx="3">
                  <c:v>12</c:v>
                </c:pt>
                <c:pt idx="4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860-4079-B58A-6FE8A7DD5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5.2083333333333336E-2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5.5989583333333336E-2</c:v>
                </c:pt>
                <c:pt idx="5">
                  <c:v>7.8125E-3</c:v>
                </c:pt>
                <c:pt idx="6">
                  <c:v>1.6927083333333332E-2</c:v>
                </c:pt>
                <c:pt idx="7">
                  <c:v>3.2552083333333336E-2</c:v>
                </c:pt>
                <c:pt idx="8">
                  <c:v>5.208333333333333E-3</c:v>
                </c:pt>
                <c:pt idx="9">
                  <c:v>0</c:v>
                </c:pt>
                <c:pt idx="10">
                  <c:v>6.510416666666667E-3</c:v>
                </c:pt>
                <c:pt idx="11">
                  <c:v>3.90625E-3</c:v>
                </c:pt>
                <c:pt idx="12">
                  <c:v>1.953125E-2</c:v>
                </c:pt>
                <c:pt idx="13">
                  <c:v>8.8541666666666671E-2</c:v>
                </c:pt>
                <c:pt idx="14">
                  <c:v>0.22005208333333334</c:v>
                </c:pt>
                <c:pt idx="15">
                  <c:v>0.14322916666666666</c:v>
                </c:pt>
                <c:pt idx="16">
                  <c:v>0.26953125</c:v>
                </c:pt>
                <c:pt idx="17">
                  <c:v>1.5625E-2</c:v>
                </c:pt>
                <c:pt idx="18">
                  <c:v>4.5572916666666664E-2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C6-4712-84FC-48039C0018C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C6-4712-84FC-48039C001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9.78'!$Y$44:$Y$60</c:f>
              <c:numCache>
                <c:formatCode>#,##0</c:formatCode>
                <c:ptCount val="17"/>
                <c:pt idx="0">
                  <c:v>0</c:v>
                </c:pt>
                <c:pt idx="1">
                  <c:v>8</c:v>
                </c:pt>
                <c:pt idx="2">
                  <c:v>25</c:v>
                </c:pt>
                <c:pt idx="3">
                  <c:v>38</c:v>
                </c:pt>
                <c:pt idx="4">
                  <c:v>55</c:v>
                </c:pt>
                <c:pt idx="5">
                  <c:v>60</c:v>
                </c:pt>
                <c:pt idx="6">
                  <c:v>37</c:v>
                </c:pt>
                <c:pt idx="7">
                  <c:v>32</c:v>
                </c:pt>
                <c:pt idx="8">
                  <c:v>49</c:v>
                </c:pt>
                <c:pt idx="9">
                  <c:v>44</c:v>
                </c:pt>
                <c:pt idx="10">
                  <c:v>28</c:v>
                </c:pt>
                <c:pt idx="11">
                  <c:v>13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E-4FEB-B752-2D96AA81EA35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34</c:v>
                </c:pt>
                <c:pt idx="3">
                  <c:v>33</c:v>
                </c:pt>
                <c:pt idx="4">
                  <c:v>41</c:v>
                </c:pt>
                <c:pt idx="5">
                  <c:v>29</c:v>
                </c:pt>
                <c:pt idx="6">
                  <c:v>41</c:v>
                </c:pt>
                <c:pt idx="7">
                  <c:v>33</c:v>
                </c:pt>
                <c:pt idx="8">
                  <c:v>29</c:v>
                </c:pt>
                <c:pt idx="9">
                  <c:v>35</c:v>
                </c:pt>
                <c:pt idx="10">
                  <c:v>29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EE-4FEB-B752-2D96AA81E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9.78'!$Y$83:$Y$90</c:f>
              <c:numCache>
                <c:formatCode>#,##0</c:formatCode>
                <c:ptCount val="8"/>
                <c:pt idx="0">
                  <c:v>20</c:v>
                </c:pt>
                <c:pt idx="1">
                  <c:v>40</c:v>
                </c:pt>
                <c:pt idx="2">
                  <c:v>40</c:v>
                </c:pt>
                <c:pt idx="3">
                  <c:v>45</c:v>
                </c:pt>
                <c:pt idx="4">
                  <c:v>6</c:v>
                </c:pt>
                <c:pt idx="5">
                  <c:v>0</c:v>
                </c:pt>
                <c:pt idx="6">
                  <c:v>16</c:v>
                </c:pt>
                <c:pt idx="7">
                  <c:v>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CC-44DF-8113-6E5067832C63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9.78'!$Y$93:$Y$100</c:f>
              <c:numCache>
                <c:formatCode>#,##0</c:formatCode>
                <c:ptCount val="8"/>
                <c:pt idx="0">
                  <c:v>15</c:v>
                </c:pt>
                <c:pt idx="1">
                  <c:v>42</c:v>
                </c:pt>
                <c:pt idx="2">
                  <c:v>12</c:v>
                </c:pt>
                <c:pt idx="3">
                  <c:v>90</c:v>
                </c:pt>
                <c:pt idx="4">
                  <c:v>37</c:v>
                </c:pt>
                <c:pt idx="5">
                  <c:v>7</c:v>
                </c:pt>
                <c:pt idx="6">
                  <c:v>0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CC-44DF-8113-6E5067832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9.78'!$U$8:$Y$8</c:f>
              <c:numCache>
                <c:formatCode>#,##0</c:formatCode>
                <c:ptCount val="5"/>
                <c:pt idx="1">
                  <c:v>31695.66</c:v>
                </c:pt>
                <c:pt idx="2">
                  <c:v>30591</c:v>
                </c:pt>
                <c:pt idx="3">
                  <c:v>36110</c:v>
                </c:pt>
                <c:pt idx="4">
                  <c:v>41503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B4-47B0-B9F3-05029D479794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B4-47B0-B9F3-05029D4797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9.78'!$V$4:$Z$4</c:f>
              <c:numCache>
                <c:formatCode>#,##0</c:formatCode>
                <c:ptCount val="5"/>
                <c:pt idx="0">
                  <c:v>662</c:v>
                </c:pt>
                <c:pt idx="1">
                  <c:v>667</c:v>
                </c:pt>
                <c:pt idx="2">
                  <c:v>704</c:v>
                </c:pt>
                <c:pt idx="3">
                  <c:v>710</c:v>
                </c:pt>
                <c:pt idx="4">
                  <c:v>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A5-44F9-81E6-8BD63C41FE59}"/>
            </c:ext>
          </c:extLst>
        </c:ser>
        <c:ser>
          <c:idx val="1"/>
          <c:order val="1"/>
          <c:tx>
            <c:strRef>
              <c:f>'Table 9.78'!$S$7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9.78'!$V$7:$Z$7</c:f>
              <c:numCache>
                <c:formatCode>#,##0</c:formatCode>
                <c:ptCount val="5"/>
                <c:pt idx="0">
                  <c:v>521</c:v>
                </c:pt>
                <c:pt idx="1">
                  <c:v>526</c:v>
                </c:pt>
                <c:pt idx="2">
                  <c:v>562</c:v>
                </c:pt>
                <c:pt idx="3">
                  <c:v>580</c:v>
                </c:pt>
                <c:pt idx="4">
                  <c:v>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A5-44F9-81E6-8BD63C41FE59}"/>
            </c:ext>
          </c:extLst>
        </c:ser>
        <c:ser>
          <c:idx val="2"/>
          <c:order val="2"/>
          <c:tx>
            <c:strRef>
              <c:f>'Table 9.78'!$S$11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9.78'!$V$11:$Z$11</c:f>
              <c:numCache>
                <c:formatCode>#,##0</c:formatCode>
                <c:ptCount val="5"/>
                <c:pt idx="0">
                  <c:v>646</c:v>
                </c:pt>
                <c:pt idx="1">
                  <c:v>656</c:v>
                </c:pt>
                <c:pt idx="2">
                  <c:v>692</c:v>
                </c:pt>
                <c:pt idx="3">
                  <c:v>699</c:v>
                </c:pt>
                <c:pt idx="4">
                  <c:v>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5-44F9-81E6-8BD63C41FE59}"/>
            </c:ext>
          </c:extLst>
        </c:ser>
        <c:ser>
          <c:idx val="3"/>
          <c:order val="3"/>
          <c:tx>
            <c:strRef>
              <c:f>'Table 9.78'!$S$12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9.78'!$V$12:$Z$12</c:f>
              <c:numCache>
                <c:formatCode>#,##0</c:formatCode>
                <c:ptCount val="5"/>
                <c:pt idx="0">
                  <c:v>15</c:v>
                </c:pt>
                <c:pt idx="1">
                  <c:v>3</c:v>
                </c:pt>
                <c:pt idx="2">
                  <c:v>12</c:v>
                </c:pt>
                <c:pt idx="3">
                  <c:v>13</c:v>
                </c:pt>
                <c:pt idx="4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9A5-44F9-81E6-8BD63C41F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9.78'!$AB$15:$AB$33</c:f>
              <c:numCache>
                <c:formatCode>0.0%</c:formatCode>
                <c:ptCount val="19"/>
                <c:pt idx="0">
                  <c:v>5.2083333333333336E-2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5.5989583333333336E-2</c:v>
                </c:pt>
                <c:pt idx="5">
                  <c:v>7.8125E-3</c:v>
                </c:pt>
                <c:pt idx="6">
                  <c:v>1.6927083333333332E-2</c:v>
                </c:pt>
                <c:pt idx="7">
                  <c:v>3.2552083333333336E-2</c:v>
                </c:pt>
                <c:pt idx="8">
                  <c:v>5.208333333333333E-3</c:v>
                </c:pt>
                <c:pt idx="9">
                  <c:v>0</c:v>
                </c:pt>
                <c:pt idx="10">
                  <c:v>6.510416666666667E-3</c:v>
                </c:pt>
                <c:pt idx="11">
                  <c:v>3.90625E-3</c:v>
                </c:pt>
                <c:pt idx="12">
                  <c:v>1.953125E-2</c:v>
                </c:pt>
                <c:pt idx="13">
                  <c:v>8.8541666666666671E-2</c:v>
                </c:pt>
                <c:pt idx="14">
                  <c:v>0.22005208333333334</c:v>
                </c:pt>
                <c:pt idx="15">
                  <c:v>0.14322916666666666</c:v>
                </c:pt>
                <c:pt idx="16">
                  <c:v>0.26953125</c:v>
                </c:pt>
                <c:pt idx="17">
                  <c:v>1.5625E-2</c:v>
                </c:pt>
                <c:pt idx="18">
                  <c:v>4.5572916666666664E-2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EE-4A99-94BD-DC2A525EE56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EE-4A99-94BD-DC2A525EE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9.78'!$Z$44:$Z$60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18</c:v>
                </c:pt>
                <c:pt idx="3">
                  <c:v>34</c:v>
                </c:pt>
                <c:pt idx="4">
                  <c:v>60</c:v>
                </c:pt>
                <c:pt idx="5">
                  <c:v>63</c:v>
                </c:pt>
                <c:pt idx="6">
                  <c:v>56</c:v>
                </c:pt>
                <c:pt idx="7">
                  <c:v>42</c:v>
                </c:pt>
                <c:pt idx="8">
                  <c:v>37</c:v>
                </c:pt>
                <c:pt idx="9">
                  <c:v>51</c:v>
                </c:pt>
                <c:pt idx="10">
                  <c:v>25</c:v>
                </c:pt>
                <c:pt idx="11">
                  <c:v>20</c:v>
                </c:pt>
                <c:pt idx="12">
                  <c:v>3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B-4DA8-ACFC-C8523FF0A828}"/>
            </c:ext>
          </c:extLst>
        </c:ser>
        <c:ser>
          <c:idx val="1"/>
          <c:order val="1"/>
          <c:tx>
            <c:strRef>
              <c:f>'Table 9.78'!$S$62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9.78'!$S$63:$S$79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9.78'!$Z$63:$Z$79</c:f>
              <c:numCache>
                <c:formatCode>#,##0</c:formatCode>
                <c:ptCount val="17"/>
                <c:pt idx="0">
                  <c:v>0</c:v>
                </c:pt>
                <c:pt idx="1">
                  <c:v>4</c:v>
                </c:pt>
                <c:pt idx="2">
                  <c:v>31</c:v>
                </c:pt>
                <c:pt idx="3">
                  <c:v>37</c:v>
                </c:pt>
                <c:pt idx="4">
                  <c:v>41</c:v>
                </c:pt>
                <c:pt idx="5">
                  <c:v>37</c:v>
                </c:pt>
                <c:pt idx="6">
                  <c:v>41</c:v>
                </c:pt>
                <c:pt idx="7">
                  <c:v>34</c:v>
                </c:pt>
                <c:pt idx="8">
                  <c:v>29</c:v>
                </c:pt>
                <c:pt idx="9">
                  <c:v>44</c:v>
                </c:pt>
                <c:pt idx="10">
                  <c:v>25</c:v>
                </c:pt>
                <c:pt idx="11">
                  <c:v>16</c:v>
                </c:pt>
                <c:pt idx="12">
                  <c:v>8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3B-4DA8-ACFC-C8523FF0A8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9.78'!$S$82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9.78'!$Z$83:$Z$90</c:f>
              <c:numCache>
                <c:formatCode>#,##0</c:formatCode>
                <c:ptCount val="8"/>
                <c:pt idx="0">
                  <c:v>16</c:v>
                </c:pt>
                <c:pt idx="1">
                  <c:v>36</c:v>
                </c:pt>
                <c:pt idx="2">
                  <c:v>47</c:v>
                </c:pt>
                <c:pt idx="3">
                  <c:v>62</c:v>
                </c:pt>
                <c:pt idx="4">
                  <c:v>10</c:v>
                </c:pt>
                <c:pt idx="5">
                  <c:v>0</c:v>
                </c:pt>
                <c:pt idx="6">
                  <c:v>18</c:v>
                </c:pt>
                <c:pt idx="7">
                  <c:v>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12-4F30-9158-33DBE81517C0}"/>
            </c:ext>
          </c:extLst>
        </c:ser>
        <c:ser>
          <c:idx val="1"/>
          <c:order val="1"/>
          <c:tx>
            <c:strRef>
              <c:f>'Table 9.78'!$S$92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9.78'!$S$83:$S$90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9.78'!$Z$93:$Z$100</c:f>
              <c:numCache>
                <c:formatCode>#,##0</c:formatCode>
                <c:ptCount val="8"/>
                <c:pt idx="0">
                  <c:v>15</c:v>
                </c:pt>
                <c:pt idx="1">
                  <c:v>39</c:v>
                </c:pt>
                <c:pt idx="2">
                  <c:v>8</c:v>
                </c:pt>
                <c:pt idx="3">
                  <c:v>93</c:v>
                </c:pt>
                <c:pt idx="4">
                  <c:v>46</c:v>
                </c:pt>
                <c:pt idx="5">
                  <c:v>5</c:v>
                </c:pt>
                <c:pt idx="6">
                  <c:v>0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12-4F30-9158-33DBE815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9.8'!$Z$44:$Z$60</c:f>
              <c:numCache>
                <c:formatCode>#,##0</c:formatCode>
                <c:ptCount val="17"/>
                <c:pt idx="0">
                  <c:v>496</c:v>
                </c:pt>
                <c:pt idx="1">
                  <c:v>8174</c:v>
                </c:pt>
                <c:pt idx="2">
                  <c:v>29243</c:v>
                </c:pt>
                <c:pt idx="3">
                  <c:v>58217</c:v>
                </c:pt>
                <c:pt idx="4">
                  <c:v>83638</c:v>
                </c:pt>
                <c:pt idx="5">
                  <c:v>74429</c:v>
                </c:pt>
                <c:pt idx="6">
                  <c:v>64171</c:v>
                </c:pt>
                <c:pt idx="7">
                  <c:v>52227</c:v>
                </c:pt>
                <c:pt idx="8">
                  <c:v>49812</c:v>
                </c:pt>
                <c:pt idx="9">
                  <c:v>40311</c:v>
                </c:pt>
                <c:pt idx="10">
                  <c:v>34541</c:v>
                </c:pt>
                <c:pt idx="11">
                  <c:v>23209</c:v>
                </c:pt>
                <c:pt idx="12">
                  <c:v>12427</c:v>
                </c:pt>
                <c:pt idx="13">
                  <c:v>5482</c:v>
                </c:pt>
                <c:pt idx="14">
                  <c:v>1949</c:v>
                </c:pt>
                <c:pt idx="15">
                  <c:v>958</c:v>
                </c:pt>
                <c:pt idx="16">
                  <c:v>509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0C-4688-958A-CBE121BD817E}"/>
            </c:ext>
          </c:extLst>
        </c:ser>
        <c:ser>
          <c:idx val="1"/>
          <c:order val="1"/>
          <c:tx>
            <c:strRef>
              <c:f>'Table 9.8'!$S$62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9.8'!$S$63:$S$79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9.8'!$Z$63:$Z$79</c:f>
              <c:numCache>
                <c:formatCode>#,##0</c:formatCode>
                <c:ptCount val="17"/>
                <c:pt idx="0">
                  <c:v>678</c:v>
                </c:pt>
                <c:pt idx="1">
                  <c:v>10350</c:v>
                </c:pt>
                <c:pt idx="2">
                  <c:v>32933</c:v>
                </c:pt>
                <c:pt idx="3">
                  <c:v>61864</c:v>
                </c:pt>
                <c:pt idx="4">
                  <c:v>81363</c:v>
                </c:pt>
                <c:pt idx="5">
                  <c:v>68908</c:v>
                </c:pt>
                <c:pt idx="6">
                  <c:v>57652</c:v>
                </c:pt>
                <c:pt idx="7">
                  <c:v>49013</c:v>
                </c:pt>
                <c:pt idx="8">
                  <c:v>49611</c:v>
                </c:pt>
                <c:pt idx="9">
                  <c:v>40717</c:v>
                </c:pt>
                <c:pt idx="10">
                  <c:v>34018</c:v>
                </c:pt>
                <c:pt idx="11">
                  <c:v>21975</c:v>
                </c:pt>
                <c:pt idx="12">
                  <c:v>10346</c:v>
                </c:pt>
                <c:pt idx="13">
                  <c:v>4131</c:v>
                </c:pt>
                <c:pt idx="14">
                  <c:v>1521</c:v>
                </c:pt>
                <c:pt idx="15">
                  <c:v>804</c:v>
                </c:pt>
                <c:pt idx="16">
                  <c:v>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0C-4688-958A-CBE121BD81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9.78'!$S$1</c:f>
              <c:strCache>
                <c:ptCount val="1"/>
                <c:pt idx="0">
                  <c:v>Yarrabah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9.78'!$V$8:$Z$8</c:f>
              <c:numCache>
                <c:formatCode>#,##0</c:formatCode>
                <c:ptCount val="5"/>
                <c:pt idx="0">
                  <c:v>31695.66</c:v>
                </c:pt>
                <c:pt idx="1">
                  <c:v>30591</c:v>
                </c:pt>
                <c:pt idx="2">
                  <c:v>36110</c:v>
                </c:pt>
                <c:pt idx="3">
                  <c:v>41503</c:v>
                </c:pt>
                <c:pt idx="4">
                  <c:v>38960.28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A-4E54-99D4-CA3A38E6E98E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9.78'!$V$2:$Z$2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5A-4E54-99D4-CA3A38E6E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9.8'!$S$82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9.8'!$Z$83:$Z$90</c:f>
              <c:numCache>
                <c:formatCode>#,##0</c:formatCode>
                <c:ptCount val="8"/>
                <c:pt idx="0">
                  <c:v>50660</c:v>
                </c:pt>
                <c:pt idx="1">
                  <c:v>88053</c:v>
                </c:pt>
                <c:pt idx="2">
                  <c:v>50733</c:v>
                </c:pt>
                <c:pt idx="3">
                  <c:v>23518</c:v>
                </c:pt>
                <c:pt idx="4">
                  <c:v>25434</c:v>
                </c:pt>
                <c:pt idx="5">
                  <c:v>21664</c:v>
                </c:pt>
                <c:pt idx="6">
                  <c:v>21169</c:v>
                </c:pt>
                <c:pt idx="7">
                  <c:v>33823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80-42F5-B0D2-31E4FCC8C86C}"/>
            </c:ext>
          </c:extLst>
        </c:ser>
        <c:ser>
          <c:idx val="1"/>
          <c:order val="1"/>
          <c:tx>
            <c:strRef>
              <c:f>'Table 9.8'!$S$92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9.8'!$S$83:$S$90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9.8'!$Z$93:$Z$100</c:f>
              <c:numCache>
                <c:formatCode>#,##0</c:formatCode>
                <c:ptCount val="8"/>
                <c:pt idx="0">
                  <c:v>35336</c:v>
                </c:pt>
                <c:pt idx="1">
                  <c:v>99657</c:v>
                </c:pt>
                <c:pt idx="2">
                  <c:v>10598</c:v>
                </c:pt>
                <c:pt idx="3">
                  <c:v>45924</c:v>
                </c:pt>
                <c:pt idx="4">
                  <c:v>68682</c:v>
                </c:pt>
                <c:pt idx="5">
                  <c:v>30063</c:v>
                </c:pt>
                <c:pt idx="6">
                  <c:v>2823</c:v>
                </c:pt>
                <c:pt idx="7">
                  <c:v>18676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80-42F5-B0D2-31E4FCC8C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9.1'!$Z$44:$Z$60</c:f>
              <c:numCache>
                <c:formatCode>#,##0</c:formatCode>
                <c:ptCount val="17"/>
                <c:pt idx="0">
                  <c:v>0</c:v>
                </c:pt>
                <c:pt idx="1">
                  <c:v>5</c:v>
                </c:pt>
                <c:pt idx="2">
                  <c:v>15</c:v>
                </c:pt>
                <c:pt idx="3">
                  <c:v>29</c:v>
                </c:pt>
                <c:pt idx="4">
                  <c:v>31</c:v>
                </c:pt>
                <c:pt idx="5">
                  <c:v>36</c:v>
                </c:pt>
                <c:pt idx="6">
                  <c:v>24</c:v>
                </c:pt>
                <c:pt idx="7">
                  <c:v>30</c:v>
                </c:pt>
                <c:pt idx="8">
                  <c:v>42</c:v>
                </c:pt>
                <c:pt idx="9">
                  <c:v>33</c:v>
                </c:pt>
                <c:pt idx="10">
                  <c:v>21</c:v>
                </c:pt>
                <c:pt idx="11">
                  <c:v>16</c:v>
                </c:pt>
                <c:pt idx="12">
                  <c:v>15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BF-437D-87B3-BB1E5442FFF4}"/>
            </c:ext>
          </c:extLst>
        </c:ser>
        <c:ser>
          <c:idx val="1"/>
          <c:order val="1"/>
          <c:tx>
            <c:strRef>
              <c:f>'Table 9.1'!$S$62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9.1'!$Z$63:$Z$79</c:f>
              <c:numCache>
                <c:formatCode>#,##0</c:formatCode>
                <c:ptCount val="17"/>
                <c:pt idx="0">
                  <c:v>0</c:v>
                </c:pt>
                <c:pt idx="1">
                  <c:v>7</c:v>
                </c:pt>
                <c:pt idx="2">
                  <c:v>24</c:v>
                </c:pt>
                <c:pt idx="3">
                  <c:v>39</c:v>
                </c:pt>
                <c:pt idx="4">
                  <c:v>60</c:v>
                </c:pt>
                <c:pt idx="5">
                  <c:v>53</c:v>
                </c:pt>
                <c:pt idx="6">
                  <c:v>30</c:v>
                </c:pt>
                <c:pt idx="7">
                  <c:v>25</c:v>
                </c:pt>
                <c:pt idx="8">
                  <c:v>47</c:v>
                </c:pt>
                <c:pt idx="9">
                  <c:v>28</c:v>
                </c:pt>
                <c:pt idx="10">
                  <c:v>26</c:v>
                </c:pt>
                <c:pt idx="11">
                  <c:v>16</c:v>
                </c:pt>
                <c:pt idx="12">
                  <c:v>4</c:v>
                </c:pt>
                <c:pt idx="13">
                  <c:v>3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BF-437D-87B3-BB1E5442FF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9.8'!$S$1</c:f>
              <c:strCache>
                <c:ptCount val="1"/>
                <c:pt idx="0">
                  <c:v>Brisbane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9.8'!$V$8:$Z$8</c:f>
              <c:numCache>
                <c:formatCode>#,##0</c:formatCode>
                <c:ptCount val="5"/>
                <c:pt idx="0">
                  <c:v>44248.49</c:v>
                </c:pt>
                <c:pt idx="1">
                  <c:v>45662</c:v>
                </c:pt>
                <c:pt idx="2">
                  <c:v>45816</c:v>
                </c:pt>
                <c:pt idx="3">
                  <c:v>47177</c:v>
                </c:pt>
                <c:pt idx="4">
                  <c:v>48521.83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23-4E28-BC23-868025788A6C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9.8'!$V$2:$Z$2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23-4E28-BC23-868025788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9.9'!$U$4:$Y$4</c:f>
              <c:numCache>
                <c:formatCode>#,##0</c:formatCode>
                <c:ptCount val="5"/>
                <c:pt idx="1">
                  <c:v>229</c:v>
                </c:pt>
                <c:pt idx="2">
                  <c:v>168</c:v>
                </c:pt>
                <c:pt idx="3">
                  <c:v>175</c:v>
                </c:pt>
                <c:pt idx="4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41-4148-A4F9-9CDD2B188365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9.9'!$U$7:$Y$7</c:f>
              <c:numCache>
                <c:formatCode>#,##0</c:formatCode>
                <c:ptCount val="5"/>
                <c:pt idx="1">
                  <c:v>172</c:v>
                </c:pt>
                <c:pt idx="2">
                  <c:v>119</c:v>
                </c:pt>
                <c:pt idx="3">
                  <c:v>127</c:v>
                </c:pt>
                <c:pt idx="4">
                  <c:v>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41-4148-A4F9-9CDD2B188365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9.9'!$U$11:$Y$11</c:f>
              <c:numCache>
                <c:formatCode>#,##0</c:formatCode>
                <c:ptCount val="5"/>
                <c:pt idx="1">
                  <c:v>173</c:v>
                </c:pt>
                <c:pt idx="2">
                  <c:v>138</c:v>
                </c:pt>
                <c:pt idx="3">
                  <c:v>149</c:v>
                </c:pt>
                <c:pt idx="4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41-4148-A4F9-9CDD2B188365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9.9'!$U$12:$Y$12</c:f>
              <c:numCache>
                <c:formatCode>#,##0</c:formatCode>
                <c:ptCount val="5"/>
                <c:pt idx="1">
                  <c:v>57</c:v>
                </c:pt>
                <c:pt idx="2">
                  <c:v>27</c:v>
                </c:pt>
                <c:pt idx="3">
                  <c:v>26</c:v>
                </c:pt>
                <c:pt idx="4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741-4148-A4F9-9CDD2B188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0.26587301587301587</c:v>
                </c:pt>
                <c:pt idx="1">
                  <c:v>0</c:v>
                </c:pt>
                <c:pt idx="2">
                  <c:v>3.968253968253968E-2</c:v>
                </c:pt>
                <c:pt idx="3">
                  <c:v>0</c:v>
                </c:pt>
                <c:pt idx="4">
                  <c:v>1.984126984126984E-2</c:v>
                </c:pt>
                <c:pt idx="5">
                  <c:v>1.1904761904761904E-2</c:v>
                </c:pt>
                <c:pt idx="6">
                  <c:v>2.7777777777777776E-2</c:v>
                </c:pt>
                <c:pt idx="7">
                  <c:v>0</c:v>
                </c:pt>
                <c:pt idx="8">
                  <c:v>4.3650793650793648E-2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4.3650793650793648E-2</c:v>
                </c:pt>
                <c:pt idx="13">
                  <c:v>1.984126984126984E-2</c:v>
                </c:pt>
                <c:pt idx="14">
                  <c:v>0.30158730158730157</c:v>
                </c:pt>
                <c:pt idx="15">
                  <c:v>6.3492063492063489E-2</c:v>
                </c:pt>
                <c:pt idx="16">
                  <c:v>1.5873015873015872E-2</c:v>
                </c:pt>
                <c:pt idx="17">
                  <c:v>0</c:v>
                </c:pt>
                <c:pt idx="18">
                  <c:v>1.5873015873015872E-2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A-4A63-B518-4B5A6CC67FD1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A-4A63-B518-4B5A6CC67F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9.9'!$Y$44:$Y$60</c:f>
              <c:numCache>
                <c:formatCode>#,##0</c:formatCode>
                <c:ptCount val="17"/>
                <c:pt idx="0">
                  <c:v>0</c:v>
                </c:pt>
                <c:pt idx="1">
                  <c:v>6</c:v>
                </c:pt>
                <c:pt idx="2">
                  <c:v>12</c:v>
                </c:pt>
                <c:pt idx="3">
                  <c:v>4</c:v>
                </c:pt>
                <c:pt idx="4">
                  <c:v>9</c:v>
                </c:pt>
                <c:pt idx="5">
                  <c:v>14</c:v>
                </c:pt>
                <c:pt idx="6">
                  <c:v>20</c:v>
                </c:pt>
                <c:pt idx="7">
                  <c:v>20</c:v>
                </c:pt>
                <c:pt idx="8">
                  <c:v>17</c:v>
                </c:pt>
                <c:pt idx="9">
                  <c:v>12</c:v>
                </c:pt>
                <c:pt idx="10">
                  <c:v>22</c:v>
                </c:pt>
                <c:pt idx="11">
                  <c:v>14</c:v>
                </c:pt>
                <c:pt idx="12">
                  <c:v>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52-4175-BBA1-63CD0D2CE673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9.9'!$Y$63:$Y$79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10</c:v>
                </c:pt>
                <c:pt idx="3">
                  <c:v>15</c:v>
                </c:pt>
                <c:pt idx="4">
                  <c:v>18</c:v>
                </c:pt>
                <c:pt idx="5">
                  <c:v>13</c:v>
                </c:pt>
                <c:pt idx="6">
                  <c:v>22</c:v>
                </c:pt>
                <c:pt idx="7">
                  <c:v>10</c:v>
                </c:pt>
                <c:pt idx="8">
                  <c:v>9</c:v>
                </c:pt>
                <c:pt idx="9">
                  <c:v>10</c:v>
                </c:pt>
                <c:pt idx="10">
                  <c:v>17</c:v>
                </c:pt>
                <c:pt idx="11">
                  <c:v>11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52-4175-BBA1-63CD0D2CE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9.9'!$Y$83:$Y$90</c:f>
              <c:numCache>
                <c:formatCode>#,##0</c:formatCode>
                <c:ptCount val="8"/>
                <c:pt idx="0">
                  <c:v>13</c:v>
                </c:pt>
                <c:pt idx="1">
                  <c:v>0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</c:v>
                </c:pt>
                <c:pt idx="7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84-4D16-A8CD-FD67D70462AD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9.9'!$Y$93:$Y$100</c:f>
              <c:numCache>
                <c:formatCode>#,##0</c:formatCode>
                <c:ptCount val="8"/>
                <c:pt idx="0">
                  <c:v>11</c:v>
                </c:pt>
                <c:pt idx="1">
                  <c:v>4</c:v>
                </c:pt>
                <c:pt idx="2">
                  <c:v>7</c:v>
                </c:pt>
                <c:pt idx="3">
                  <c:v>12</c:v>
                </c:pt>
                <c:pt idx="4">
                  <c:v>21</c:v>
                </c:pt>
                <c:pt idx="5">
                  <c:v>0</c:v>
                </c:pt>
                <c:pt idx="6">
                  <c:v>0</c:v>
                </c:pt>
                <c:pt idx="7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84-4D16-A8CD-FD67D7046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9.9'!$U$8:$Y$8</c:f>
              <c:numCache>
                <c:formatCode>#,##0</c:formatCode>
                <c:ptCount val="5"/>
                <c:pt idx="1">
                  <c:v>52209.5</c:v>
                </c:pt>
                <c:pt idx="2">
                  <c:v>58560</c:v>
                </c:pt>
                <c:pt idx="3">
                  <c:v>58296.06</c:v>
                </c:pt>
                <c:pt idx="4">
                  <c:v>50856.15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8-4C7A-AD45-FC674601982D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8-4C7A-AD45-FC6746019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9.9'!$V$4:$Z$4</c:f>
              <c:numCache>
                <c:formatCode>#,##0</c:formatCode>
                <c:ptCount val="5"/>
                <c:pt idx="0">
                  <c:v>229</c:v>
                </c:pt>
                <c:pt idx="1">
                  <c:v>168</c:v>
                </c:pt>
                <c:pt idx="2">
                  <c:v>175</c:v>
                </c:pt>
                <c:pt idx="3">
                  <c:v>281</c:v>
                </c:pt>
                <c:pt idx="4">
                  <c:v>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86-422D-946D-A3B0D32EB8DC}"/>
            </c:ext>
          </c:extLst>
        </c:ser>
        <c:ser>
          <c:idx val="1"/>
          <c:order val="1"/>
          <c:tx>
            <c:strRef>
              <c:f>'Table 9.9'!$S$7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9.9'!$V$7:$Z$7</c:f>
              <c:numCache>
                <c:formatCode>#,##0</c:formatCode>
                <c:ptCount val="5"/>
                <c:pt idx="0">
                  <c:v>172</c:v>
                </c:pt>
                <c:pt idx="1">
                  <c:v>119</c:v>
                </c:pt>
                <c:pt idx="2">
                  <c:v>127</c:v>
                </c:pt>
                <c:pt idx="3">
                  <c:v>192</c:v>
                </c:pt>
                <c:pt idx="4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86-422D-946D-A3B0D32EB8DC}"/>
            </c:ext>
          </c:extLst>
        </c:ser>
        <c:ser>
          <c:idx val="2"/>
          <c:order val="2"/>
          <c:tx>
            <c:strRef>
              <c:f>'Table 9.9'!$S$11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9.9'!$V$11:$Z$11</c:f>
              <c:numCache>
                <c:formatCode>#,##0</c:formatCode>
                <c:ptCount val="5"/>
                <c:pt idx="0">
                  <c:v>173</c:v>
                </c:pt>
                <c:pt idx="1">
                  <c:v>138</c:v>
                </c:pt>
                <c:pt idx="2">
                  <c:v>149</c:v>
                </c:pt>
                <c:pt idx="3">
                  <c:v>225</c:v>
                </c:pt>
                <c:pt idx="4">
                  <c:v>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86-422D-946D-A3B0D32EB8DC}"/>
            </c:ext>
          </c:extLst>
        </c:ser>
        <c:ser>
          <c:idx val="3"/>
          <c:order val="3"/>
          <c:tx>
            <c:strRef>
              <c:f>'Table 9.9'!$S$12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9.9'!$V$12:$Z$12</c:f>
              <c:numCache>
                <c:formatCode>#,##0</c:formatCode>
                <c:ptCount val="5"/>
                <c:pt idx="0">
                  <c:v>57</c:v>
                </c:pt>
                <c:pt idx="1">
                  <c:v>27</c:v>
                </c:pt>
                <c:pt idx="2">
                  <c:v>26</c:v>
                </c:pt>
                <c:pt idx="3">
                  <c:v>62</c:v>
                </c:pt>
                <c:pt idx="4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86-422D-946D-A3B0D32EB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9.9'!$AB$15:$AB$33</c:f>
              <c:numCache>
                <c:formatCode>0.0%</c:formatCode>
                <c:ptCount val="19"/>
                <c:pt idx="0">
                  <c:v>0.26587301587301587</c:v>
                </c:pt>
                <c:pt idx="1">
                  <c:v>0</c:v>
                </c:pt>
                <c:pt idx="2">
                  <c:v>3.968253968253968E-2</c:v>
                </c:pt>
                <c:pt idx="3">
                  <c:v>0</c:v>
                </c:pt>
                <c:pt idx="4">
                  <c:v>1.984126984126984E-2</c:v>
                </c:pt>
                <c:pt idx="5">
                  <c:v>1.1904761904761904E-2</c:v>
                </c:pt>
                <c:pt idx="6">
                  <c:v>2.7777777777777776E-2</c:v>
                </c:pt>
                <c:pt idx="7">
                  <c:v>0</c:v>
                </c:pt>
                <c:pt idx="8">
                  <c:v>4.3650793650793648E-2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4.3650793650793648E-2</c:v>
                </c:pt>
                <c:pt idx="13">
                  <c:v>1.984126984126984E-2</c:v>
                </c:pt>
                <c:pt idx="14">
                  <c:v>0.30158730158730157</c:v>
                </c:pt>
                <c:pt idx="15">
                  <c:v>6.3492063492063489E-2</c:v>
                </c:pt>
                <c:pt idx="16">
                  <c:v>1.5873015873015872E-2</c:v>
                </c:pt>
                <c:pt idx="17">
                  <c:v>0</c:v>
                </c:pt>
                <c:pt idx="18">
                  <c:v>1.5873015873015872E-2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A4-49BB-AE7A-63166BD55DA6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A4-49BB-AE7A-63166BD55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9.9'!$Z$44:$Z$60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15</c:v>
                </c:pt>
                <c:pt idx="3">
                  <c:v>5</c:v>
                </c:pt>
                <c:pt idx="4">
                  <c:v>3</c:v>
                </c:pt>
                <c:pt idx="5">
                  <c:v>15</c:v>
                </c:pt>
                <c:pt idx="6">
                  <c:v>13</c:v>
                </c:pt>
                <c:pt idx="7">
                  <c:v>14</c:v>
                </c:pt>
                <c:pt idx="8">
                  <c:v>17</c:v>
                </c:pt>
                <c:pt idx="9">
                  <c:v>12</c:v>
                </c:pt>
                <c:pt idx="10">
                  <c:v>10</c:v>
                </c:pt>
                <c:pt idx="11">
                  <c:v>18</c:v>
                </c:pt>
                <c:pt idx="12">
                  <c:v>4</c:v>
                </c:pt>
                <c:pt idx="13">
                  <c:v>5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0-4A08-82B8-B6C1F52ABF24}"/>
            </c:ext>
          </c:extLst>
        </c:ser>
        <c:ser>
          <c:idx val="1"/>
          <c:order val="1"/>
          <c:tx>
            <c:strRef>
              <c:f>'Table 9.9'!$S$62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9.9'!$S$63:$S$79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9.9'!$Z$63:$Z$79</c:f>
              <c:numCache>
                <c:formatCode>#,##0</c:formatCode>
                <c:ptCount val="17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14</c:v>
                </c:pt>
                <c:pt idx="4">
                  <c:v>19</c:v>
                </c:pt>
                <c:pt idx="5">
                  <c:v>14</c:v>
                </c:pt>
                <c:pt idx="6">
                  <c:v>24</c:v>
                </c:pt>
                <c:pt idx="7">
                  <c:v>8</c:v>
                </c:pt>
                <c:pt idx="8">
                  <c:v>15</c:v>
                </c:pt>
                <c:pt idx="9">
                  <c:v>11</c:v>
                </c:pt>
                <c:pt idx="10">
                  <c:v>17</c:v>
                </c:pt>
                <c:pt idx="11">
                  <c:v>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0-4A08-82B8-B6C1F52ABF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9.9'!$S$82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9.9'!$Z$83:$Z$90</c:f>
              <c:numCache>
                <c:formatCode>#,##0</c:formatCode>
                <c:ptCount val="8"/>
                <c:pt idx="0">
                  <c:v>14</c:v>
                </c:pt>
                <c:pt idx="1">
                  <c:v>0</c:v>
                </c:pt>
                <c:pt idx="2">
                  <c:v>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</c:v>
                </c:pt>
                <c:pt idx="7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5A-4C5B-BAFE-7C9EB7462AE4}"/>
            </c:ext>
          </c:extLst>
        </c:ser>
        <c:ser>
          <c:idx val="1"/>
          <c:order val="1"/>
          <c:tx>
            <c:strRef>
              <c:f>'Table 9.9'!$S$92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9.9'!$S$83:$S$90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9.9'!$Z$93:$Z$100</c:f>
              <c:numCache>
                <c:formatCode>#,##0</c:formatCode>
                <c:ptCount val="8"/>
                <c:pt idx="0">
                  <c:v>5</c:v>
                </c:pt>
                <c:pt idx="1">
                  <c:v>7</c:v>
                </c:pt>
                <c:pt idx="2">
                  <c:v>7</c:v>
                </c:pt>
                <c:pt idx="3">
                  <c:v>8</c:v>
                </c:pt>
                <c:pt idx="4">
                  <c:v>23</c:v>
                </c:pt>
                <c:pt idx="5">
                  <c:v>0</c:v>
                </c:pt>
                <c:pt idx="6">
                  <c:v>0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5A-4C5B-BAFE-7C9EB7462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9.1'!$Z$83:$Z$90</c:f>
              <c:numCache>
                <c:formatCode>#,##0</c:formatCode>
                <c:ptCount val="8"/>
                <c:pt idx="0">
                  <c:v>7</c:v>
                </c:pt>
                <c:pt idx="1">
                  <c:v>25</c:v>
                </c:pt>
                <c:pt idx="2">
                  <c:v>37</c:v>
                </c:pt>
                <c:pt idx="3">
                  <c:v>23</c:v>
                </c:pt>
                <c:pt idx="4">
                  <c:v>4</c:v>
                </c:pt>
                <c:pt idx="5">
                  <c:v>5</c:v>
                </c:pt>
                <c:pt idx="6">
                  <c:v>18</c:v>
                </c:pt>
                <c:pt idx="7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6-4920-B047-D73DA23EAF48}"/>
            </c:ext>
          </c:extLst>
        </c:ser>
        <c:ser>
          <c:idx val="1"/>
          <c:order val="1"/>
          <c:tx>
            <c:strRef>
              <c:f>'Table 9.1'!$S$92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9.1'!$Z$93:$Z$100</c:f>
              <c:numCache>
                <c:formatCode>#,##0</c:formatCode>
                <c:ptCount val="8"/>
                <c:pt idx="0">
                  <c:v>5</c:v>
                </c:pt>
                <c:pt idx="1">
                  <c:v>30</c:v>
                </c:pt>
                <c:pt idx="2">
                  <c:v>7</c:v>
                </c:pt>
                <c:pt idx="3">
                  <c:v>57</c:v>
                </c:pt>
                <c:pt idx="4">
                  <c:v>33</c:v>
                </c:pt>
                <c:pt idx="5">
                  <c:v>19</c:v>
                </c:pt>
                <c:pt idx="6">
                  <c:v>0</c:v>
                </c:pt>
                <c:pt idx="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76-4920-B047-D73DA23EA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7.1171397692935429E-2"/>
          <c:w val="0.80285365093011696"/>
          <c:h val="0.64746156730408699"/>
        </c:manualLayout>
      </c:layout>
      <c:lineChart>
        <c:grouping val="standard"/>
        <c:varyColors val="0"/>
        <c:ser>
          <c:idx val="0"/>
          <c:order val="0"/>
          <c:tx>
            <c:strRef>
              <c:f>'Table 9.9'!$S$1</c:f>
              <c:strCache>
                <c:ptCount val="1"/>
                <c:pt idx="0">
                  <c:v>Bulloo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9.9'!$V$8:$Z$8</c:f>
              <c:numCache>
                <c:formatCode>#,##0</c:formatCode>
                <c:ptCount val="5"/>
                <c:pt idx="0">
                  <c:v>52209.5</c:v>
                </c:pt>
                <c:pt idx="1">
                  <c:v>58560</c:v>
                </c:pt>
                <c:pt idx="2">
                  <c:v>58296.06</c:v>
                </c:pt>
                <c:pt idx="3">
                  <c:v>50856.15</c:v>
                </c:pt>
                <c:pt idx="4">
                  <c:v>46048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17-4F13-9490-F9CD00D88672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9.9'!$V$2:$Z$2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'State data for spotlight'!$D$8:$H$8</c:f>
              <c:numCache>
                <c:formatCode>#,##0</c:formatCode>
                <c:ptCount val="5"/>
                <c:pt idx="0">
                  <c:v>41062.5</c:v>
                </c:pt>
                <c:pt idx="1">
                  <c:v>42360.26</c:v>
                </c:pt>
                <c:pt idx="2">
                  <c:v>42692</c:v>
                </c:pt>
                <c:pt idx="3">
                  <c:v>44165</c:v>
                </c:pt>
                <c:pt idx="4">
                  <c:v>45152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17-4F13-9490-F9CD00D88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905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4626275907991335"/>
          <c:y val="0.88670283861576138"/>
          <c:w val="0.82736524472989947"/>
          <c:h val="8.0910033304660456E-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9.10'!$U$4:$Y$4</c:f>
              <c:numCache>
                <c:formatCode>#,##0</c:formatCode>
                <c:ptCount val="5"/>
                <c:pt idx="1">
                  <c:v>66504</c:v>
                </c:pt>
                <c:pt idx="2">
                  <c:v>65235</c:v>
                </c:pt>
                <c:pt idx="3">
                  <c:v>68079</c:v>
                </c:pt>
                <c:pt idx="4">
                  <c:v>69934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9B-419A-A5DA-E021A85D16CF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9.10'!$U$7:$Y$7</c:f>
              <c:numCache>
                <c:formatCode>#,##0</c:formatCode>
                <c:ptCount val="5"/>
                <c:pt idx="1">
                  <c:v>45981</c:v>
                </c:pt>
                <c:pt idx="2">
                  <c:v>45400</c:v>
                </c:pt>
                <c:pt idx="3">
                  <c:v>46285</c:v>
                </c:pt>
                <c:pt idx="4">
                  <c:v>47842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9B-419A-A5DA-E021A85D16CF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9.10'!$U$11:$Y$11</c:f>
              <c:numCache>
                <c:formatCode>#,##0</c:formatCode>
                <c:ptCount val="5"/>
                <c:pt idx="1">
                  <c:v>59554</c:v>
                </c:pt>
                <c:pt idx="2">
                  <c:v>58253</c:v>
                </c:pt>
                <c:pt idx="3">
                  <c:v>60898</c:v>
                </c:pt>
                <c:pt idx="4">
                  <c:v>62702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9B-419A-A5DA-E021A85D16CF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diamond"/>
            <c:size val="7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9.10'!$U$2:$Y$2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9.10'!$U$12:$Y$12</c:f>
              <c:numCache>
                <c:formatCode>#,##0</c:formatCode>
                <c:ptCount val="5"/>
                <c:pt idx="1">
                  <c:v>6952</c:v>
                </c:pt>
                <c:pt idx="2">
                  <c:v>6985</c:v>
                </c:pt>
                <c:pt idx="3">
                  <c:v>7181</c:v>
                </c:pt>
                <c:pt idx="4">
                  <c:v>7232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9B-419A-A5DA-E021A85D1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54198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0.12037371743180492</c:v>
                </c:pt>
                <c:pt idx="1">
                  <c:v>1.3764146483886217E-2</c:v>
                </c:pt>
                <c:pt idx="2">
                  <c:v>5.710035314072797E-2</c:v>
                </c:pt>
                <c:pt idx="3">
                  <c:v>4.4907265800962102E-3</c:v>
                </c:pt>
                <c:pt idx="4">
                  <c:v>6.510858382226177E-2</c:v>
                </c:pt>
                <c:pt idx="5">
                  <c:v>2.8487612268164503E-2</c:v>
                </c:pt>
                <c:pt idx="6">
                  <c:v>8.1806300920390401E-2</c:v>
                </c:pt>
                <c:pt idx="7">
                  <c:v>7.8942246197480748E-2</c:v>
                </c:pt>
                <c:pt idx="8">
                  <c:v>2.847370908989795E-2</c:v>
                </c:pt>
                <c:pt idx="9">
                  <c:v>3.6565358841031061E-3</c:v>
                </c:pt>
                <c:pt idx="10">
                  <c:v>2.7583905680838641E-2</c:v>
                </c:pt>
                <c:pt idx="11">
                  <c:v>1.9756416316770015E-2</c:v>
                </c:pt>
                <c:pt idx="12">
                  <c:v>4.2821789060979339E-2</c:v>
                </c:pt>
                <c:pt idx="13">
                  <c:v>8.9592080749659367E-2</c:v>
                </c:pt>
                <c:pt idx="14">
                  <c:v>4.2641047743514168E-2</c:v>
                </c:pt>
                <c:pt idx="15">
                  <c:v>6.5386647387592797E-2</c:v>
                </c:pt>
                <c:pt idx="16">
                  <c:v>0.1334844145371632</c:v>
                </c:pt>
                <c:pt idx="17">
                  <c:v>8.0221338598003497E-3</c:v>
                </c:pt>
                <c:pt idx="18">
                  <c:v>3.5230653727442093E-2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77-479D-92C9-D3652AF102B7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77-479D-92C9-D3652AF10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 sz="800"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297719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5307880380858243"/>
          <c:y val="2.7622697605277215E-2"/>
          <c:w val="0.18634107255851221"/>
          <c:h val="0.19149410671492151"/>
        </c:manualLayout>
      </c:layout>
      <c:overlay val="1"/>
      <c:spPr>
        <a:ln>
          <a:noFill/>
        </a:ln>
      </c:spPr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060297772512948"/>
          <c:y val="5.6528568544316579E-2"/>
          <c:w val="0.81694864469374961"/>
          <c:h val="0.6053470623864324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9.10'!$Y$44:$Y$60</c:f>
              <c:numCache>
                <c:formatCode>#,##0</c:formatCode>
                <c:ptCount val="17"/>
                <c:pt idx="0">
                  <c:v>73</c:v>
                </c:pt>
                <c:pt idx="1">
                  <c:v>1034</c:v>
                </c:pt>
                <c:pt idx="2">
                  <c:v>2795</c:v>
                </c:pt>
                <c:pt idx="3">
                  <c:v>4302</c:v>
                </c:pt>
                <c:pt idx="4">
                  <c:v>5129</c:v>
                </c:pt>
                <c:pt idx="5">
                  <c:v>3382</c:v>
                </c:pt>
                <c:pt idx="6">
                  <c:v>3049</c:v>
                </c:pt>
                <c:pt idx="7">
                  <c:v>3002</c:v>
                </c:pt>
                <c:pt idx="8">
                  <c:v>3425</c:v>
                </c:pt>
                <c:pt idx="9">
                  <c:v>3186</c:v>
                </c:pt>
                <c:pt idx="10">
                  <c:v>3159</c:v>
                </c:pt>
                <c:pt idx="11">
                  <c:v>2414</c:v>
                </c:pt>
                <c:pt idx="12">
                  <c:v>1220</c:v>
                </c:pt>
                <c:pt idx="13">
                  <c:v>520</c:v>
                </c:pt>
                <c:pt idx="14">
                  <c:v>243</c:v>
                </c:pt>
                <c:pt idx="15">
                  <c:v>138</c:v>
                </c:pt>
                <c:pt idx="16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9-4270-BE68-E637F46E5F07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9.10'!$Y$63:$Y$79</c:f>
              <c:numCache>
                <c:formatCode>#,##0</c:formatCode>
                <c:ptCount val="17"/>
                <c:pt idx="0">
                  <c:v>80</c:v>
                </c:pt>
                <c:pt idx="1">
                  <c:v>1085</c:v>
                </c:pt>
                <c:pt idx="2">
                  <c:v>2648</c:v>
                </c:pt>
                <c:pt idx="3">
                  <c:v>3583</c:v>
                </c:pt>
                <c:pt idx="4">
                  <c:v>4063</c:v>
                </c:pt>
                <c:pt idx="5">
                  <c:v>2853</c:v>
                </c:pt>
                <c:pt idx="6">
                  <c:v>2536</c:v>
                </c:pt>
                <c:pt idx="7">
                  <c:v>2859</c:v>
                </c:pt>
                <c:pt idx="8">
                  <c:v>3251</c:v>
                </c:pt>
                <c:pt idx="9">
                  <c:v>3095</c:v>
                </c:pt>
                <c:pt idx="10">
                  <c:v>2994</c:v>
                </c:pt>
                <c:pt idx="11">
                  <c:v>2111</c:v>
                </c:pt>
                <c:pt idx="12">
                  <c:v>856</c:v>
                </c:pt>
                <c:pt idx="13">
                  <c:v>342</c:v>
                </c:pt>
                <c:pt idx="14">
                  <c:v>201</c:v>
                </c:pt>
                <c:pt idx="15">
                  <c:v>90</c:v>
                </c:pt>
                <c:pt idx="16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9-4270-BE68-E637F46E5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/>
          <a:lstStyle/>
          <a:p>
            <a:pPr>
              <a:defRPr sz="900"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2123135953297333"/>
          <c:y val="6.6313569778136711E-2"/>
          <c:w val="0.1331327754434283"/>
          <c:h val="0.18474100993786033"/>
        </c:manualLayout>
      </c:layout>
      <c:overlay val="1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729658792651E-2"/>
          <c:y val="5.1310006367547255E-2"/>
          <c:w val="0.88337270341207352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9.10'!$Y$83:$Y$90</c:f>
              <c:numCache>
                <c:formatCode>#,##0</c:formatCode>
                <c:ptCount val="8"/>
                <c:pt idx="0">
                  <c:v>1980</c:v>
                </c:pt>
                <c:pt idx="1">
                  <c:v>1961</c:v>
                </c:pt>
                <c:pt idx="2">
                  <c:v>4245</c:v>
                </c:pt>
                <c:pt idx="3">
                  <c:v>1271</c:v>
                </c:pt>
                <c:pt idx="4">
                  <c:v>675</c:v>
                </c:pt>
                <c:pt idx="5">
                  <c:v>1267</c:v>
                </c:pt>
                <c:pt idx="6">
                  <c:v>3047</c:v>
                </c:pt>
                <c:pt idx="7">
                  <c:v>4105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92-4DCC-9F82-A105A4BFAFF3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9.10'!$Y$93:$Y$100</c:f>
              <c:numCache>
                <c:formatCode>#,##0</c:formatCode>
                <c:ptCount val="8"/>
                <c:pt idx="0">
                  <c:v>1354</c:v>
                </c:pt>
                <c:pt idx="1">
                  <c:v>3565</c:v>
                </c:pt>
                <c:pt idx="2">
                  <c:v>621</c:v>
                </c:pt>
                <c:pt idx="3">
                  <c:v>3783</c:v>
                </c:pt>
                <c:pt idx="4">
                  <c:v>3515</c:v>
                </c:pt>
                <c:pt idx="5">
                  <c:v>2519</c:v>
                </c:pt>
                <c:pt idx="6">
                  <c:v>173</c:v>
                </c:pt>
                <c:pt idx="7">
                  <c:v>2385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92-4DCC-9F82-A105A4BFA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2358685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8326205276971961"/>
          <c:y val="3.2903055555555553E-2"/>
          <c:w val="0.16379914352811162"/>
          <c:h val="0.14273183307707837"/>
        </c:manualLayout>
      </c:layout>
      <c:overlay val="1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27607709750568"/>
          <c:y val="0.14960267378323158"/>
          <c:w val="0.78572619047619052"/>
          <c:h val="0.51861006944444432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'Table 9.10'!$U$8:$Y$8</c:f>
              <c:numCache>
                <c:formatCode>#,##0</c:formatCode>
                <c:ptCount val="5"/>
                <c:pt idx="1">
                  <c:v>33688.76</c:v>
                </c:pt>
                <c:pt idx="2">
                  <c:v>34482</c:v>
                </c:pt>
                <c:pt idx="3">
                  <c:v>35174</c:v>
                </c:pt>
                <c:pt idx="4">
                  <c:v>36253.54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E7-48F5-88D8-056297A1B29B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diamond"/>
            <c:size val="7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'State data for spotlight'!$C$2:$G$2</c:f>
              <c:strCache>
                <c:ptCount val="5"/>
                <c:pt idx="0">
                  <c:v>2013-14</c:v>
                </c:pt>
                <c:pt idx="1">
                  <c:v>2014-15</c:v>
                </c:pt>
                <c:pt idx="2">
                  <c:v>2015-16</c:v>
                </c:pt>
                <c:pt idx="3">
                  <c:v>2016-17</c:v>
                </c:pt>
                <c:pt idx="4">
                  <c:v>2017-18</c:v>
                </c:pt>
              </c:strCache>
            </c:strRef>
          </c:cat>
          <c:val>
            <c:numRef>
              <c:f>'State data for spotlight'!$C$8:$G$8</c:f>
              <c:numCache>
                <c:formatCode>#,##0</c:formatCode>
                <c:ptCount val="5"/>
                <c:pt idx="1">
                  <c:v>41062.5</c:v>
                </c:pt>
                <c:pt idx="2">
                  <c:v>42360.26</c:v>
                </c:pt>
                <c:pt idx="3">
                  <c:v>42692</c:v>
                </c:pt>
                <c:pt idx="4">
                  <c:v>44165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E7-48F5-88D8-056297A1B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5905792"/>
        <c:axId val="235907712"/>
      </c:lineChart>
      <c:catAx>
        <c:axId val="2359057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7712"/>
        <c:crosses val="autoZero"/>
        <c:auto val="1"/>
        <c:lblAlgn val="ctr"/>
        <c:lblOffset val="100"/>
        <c:noMultiLvlLbl val="0"/>
      </c:catAx>
      <c:valAx>
        <c:axId val="235907712"/>
        <c:scaling>
          <c:orientation val="minMax"/>
        </c:scaling>
        <c:delete val="0"/>
        <c:axPos val="l"/>
        <c:numFmt formatCode="&quot;$&quot;#,##0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235905792"/>
        <c:crosses val="autoZero"/>
        <c:crossBetween val="between"/>
        <c:majorUnit val="10000"/>
      </c:valAx>
    </c:plotArea>
    <c:legend>
      <c:legendPos val="b"/>
      <c:layout>
        <c:manualLayout>
          <c:xMode val="edge"/>
          <c:yMode val="edge"/>
          <c:x val="0.18479931972789115"/>
          <c:y val="0.825078125"/>
          <c:w val="0.63040136054421769"/>
          <c:h val="0.14253474685940351"/>
        </c:manualLayout>
      </c:layout>
      <c:overlay val="0"/>
      <c:txPr>
        <a:bodyPr/>
        <a:lstStyle/>
        <a:p>
          <a:pPr>
            <a:defRPr sz="8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695200471985546E-2"/>
          <c:y val="6.1366806136680614E-2"/>
          <c:w val="0.88207105844686473"/>
          <c:h val="0.68064002459943551"/>
        </c:manualLayout>
      </c:layout>
      <c:lineChart>
        <c:grouping val="standard"/>
        <c:varyColors val="0"/>
        <c:ser>
          <c:idx val="0"/>
          <c:order val="0"/>
          <c:tx>
            <c:strRef>
              <c:f>'Table 9.10'!$S$4</c:f>
              <c:strCache>
                <c:ptCount val="1"/>
                <c:pt idx="0">
                  <c:v>Total jobs</c:v>
                </c:pt>
              </c:strCache>
            </c:strRef>
          </c:tx>
          <c:spPr>
            <a:ln w="25400">
              <a:solidFill>
                <a:srgbClr val="336699"/>
              </a:solidFill>
            </a:ln>
          </c:spPr>
          <c:marker>
            <c:symbol val="square"/>
            <c:size val="6"/>
            <c:spPr>
              <a:solidFill>
                <a:srgbClr val="336699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9.10'!$V$4:$Z$4</c:f>
              <c:numCache>
                <c:formatCode>#,##0</c:formatCode>
                <c:ptCount val="5"/>
                <c:pt idx="0">
                  <c:v>66504</c:v>
                </c:pt>
                <c:pt idx="1">
                  <c:v>65235</c:v>
                </c:pt>
                <c:pt idx="2">
                  <c:v>68079</c:v>
                </c:pt>
                <c:pt idx="3">
                  <c:v>69934</c:v>
                </c:pt>
                <c:pt idx="4">
                  <c:v>71930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0-45F8-9E10-15D6678E663F}"/>
            </c:ext>
          </c:extLst>
        </c:ser>
        <c:ser>
          <c:idx val="1"/>
          <c:order val="1"/>
          <c:tx>
            <c:strRef>
              <c:f>'Table 9.10'!$S$7</c:f>
              <c:strCache>
                <c:ptCount val="1"/>
                <c:pt idx="0">
                  <c:v>Employed persons</c:v>
                </c:pt>
              </c:strCache>
            </c:strRef>
          </c:tx>
          <c:spPr>
            <a:ln w="25400">
              <a:solidFill>
                <a:srgbClr val="669966"/>
              </a:solidFill>
            </a:ln>
          </c:spPr>
          <c:marker>
            <c:symbol val="square"/>
            <c:size val="6"/>
            <c:spPr>
              <a:solidFill>
                <a:srgbClr val="6699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9.10'!$V$7:$Z$7</c:f>
              <c:numCache>
                <c:formatCode>#,##0</c:formatCode>
                <c:ptCount val="5"/>
                <c:pt idx="0">
                  <c:v>45981</c:v>
                </c:pt>
                <c:pt idx="1">
                  <c:v>45400</c:v>
                </c:pt>
                <c:pt idx="2">
                  <c:v>46285</c:v>
                </c:pt>
                <c:pt idx="3">
                  <c:v>47842</c:v>
                </c:pt>
                <c:pt idx="4">
                  <c:v>48891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F0-45F8-9E10-15D6678E663F}"/>
            </c:ext>
          </c:extLst>
        </c:ser>
        <c:ser>
          <c:idx val="2"/>
          <c:order val="2"/>
          <c:tx>
            <c:strRef>
              <c:f>'Table 9.10'!$S$11</c:f>
              <c:strCache>
                <c:ptCount val="1"/>
                <c:pt idx="0">
                  <c:v>Employee jobs</c:v>
                </c:pt>
              </c:strCache>
            </c:strRef>
          </c:tx>
          <c:spPr>
            <a:ln w="25400">
              <a:solidFill>
                <a:srgbClr val="99CC66"/>
              </a:solidFill>
            </a:ln>
          </c:spPr>
          <c:marker>
            <c:symbol val="square"/>
            <c:size val="5"/>
            <c:spPr>
              <a:solidFill>
                <a:srgbClr val="99CC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9.10'!$V$11:$Z$11</c:f>
              <c:numCache>
                <c:formatCode>#,##0</c:formatCode>
                <c:ptCount val="5"/>
                <c:pt idx="0">
                  <c:v>59554</c:v>
                </c:pt>
                <c:pt idx="1">
                  <c:v>58253</c:v>
                </c:pt>
                <c:pt idx="2">
                  <c:v>60898</c:v>
                </c:pt>
                <c:pt idx="3">
                  <c:v>62702</c:v>
                </c:pt>
                <c:pt idx="4">
                  <c:v>64810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F0-45F8-9E10-15D6678E663F}"/>
            </c:ext>
          </c:extLst>
        </c:ser>
        <c:ser>
          <c:idx val="3"/>
          <c:order val="3"/>
          <c:tx>
            <c:strRef>
              <c:f>'Table 9.10'!$S$12</c:f>
              <c:strCache>
                <c:ptCount val="1"/>
                <c:pt idx="0">
                  <c:v>OMUE jobs</c:v>
                </c:pt>
              </c:strCache>
            </c:strRef>
          </c:tx>
          <c:spPr>
            <a:ln w="25400">
              <a:solidFill>
                <a:srgbClr val="993366"/>
              </a:solidFill>
            </a:ln>
          </c:spPr>
          <c:marker>
            <c:symbol val="square"/>
            <c:size val="6"/>
            <c:spPr>
              <a:solidFill>
                <a:srgbClr val="993366"/>
              </a:solidFill>
              <a:ln>
                <a:noFill/>
              </a:ln>
            </c:spPr>
          </c:marker>
          <c:cat>
            <c:strRef>
              <c:f>'Table 9.10'!$V$2:$Z$2</c:f>
              <c:strCache>
                <c:ptCount val="5"/>
                <c:pt idx="0">
                  <c:v>2014-15</c:v>
                </c:pt>
                <c:pt idx="1">
                  <c:v>2015-16</c:v>
                </c:pt>
                <c:pt idx="2">
                  <c:v>2016-17</c:v>
                </c:pt>
                <c:pt idx="3">
                  <c:v>2017-18</c:v>
                </c:pt>
                <c:pt idx="4">
                  <c:v>2018-19</c:v>
                </c:pt>
              </c:strCache>
            </c:strRef>
          </c:cat>
          <c:val>
            <c:numRef>
              <c:f>'Table 9.10'!$V$12:$Z$12</c:f>
              <c:numCache>
                <c:formatCode>#,##0</c:formatCode>
                <c:ptCount val="5"/>
                <c:pt idx="0">
                  <c:v>6952</c:v>
                </c:pt>
                <c:pt idx="1">
                  <c:v>6985</c:v>
                </c:pt>
                <c:pt idx="2">
                  <c:v>7181</c:v>
                </c:pt>
                <c:pt idx="3">
                  <c:v>7232</c:v>
                </c:pt>
                <c:pt idx="4">
                  <c:v>7117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F0-45F8-9E10-15D6678E6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7234176"/>
        <c:axId val="227236096"/>
      </c:lineChart>
      <c:catAx>
        <c:axId val="2272341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6096"/>
        <c:crosses val="autoZero"/>
        <c:auto val="1"/>
        <c:lblAlgn val="ctr"/>
        <c:lblOffset val="100"/>
        <c:noMultiLvlLbl val="0"/>
      </c:catAx>
      <c:valAx>
        <c:axId val="22723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72341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3453467634248789"/>
          <c:y val="0.85504255482709002"/>
          <c:w val="0.72347114947217317"/>
          <c:h val="0.11148464182562952"/>
        </c:manualLayout>
      </c:layout>
      <c:overlay val="0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80921222875311"/>
          <c:y val="4.4561403508771927E-2"/>
          <c:w val="0.85382587099787943"/>
          <c:h val="0.438114488025445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9.10'!$S$1</c:f>
              <c:strCache>
                <c:ptCount val="1"/>
                <c:pt idx="0">
                  <c:v>Bundaberg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9.10'!$S$15:$S$33</c:f>
              <c:strCache>
                <c:ptCount val="19"/>
                <c:pt idx="0">
                  <c:v>Agriculture, forestry and fishing</c:v>
                </c:pt>
                <c:pt idx="1">
                  <c:v>Mining</c:v>
                </c:pt>
                <c:pt idx="2">
                  <c:v>Manufacturing</c:v>
                </c:pt>
                <c:pt idx="3">
                  <c:v>Electricity, gas, water and waste services</c:v>
                </c:pt>
                <c:pt idx="4">
                  <c:v>Construction</c:v>
                </c:pt>
                <c:pt idx="5">
                  <c:v>Wholesale trade</c:v>
                </c:pt>
                <c:pt idx="6">
                  <c:v>Retail trade</c:v>
                </c:pt>
                <c:pt idx="7">
                  <c:v>Accommodation and food services</c:v>
                </c:pt>
                <c:pt idx="8">
                  <c:v>Transport, postal and warehousing</c:v>
                </c:pt>
                <c:pt idx="9">
                  <c:v>Information media and telecommunications</c:v>
                </c:pt>
                <c:pt idx="10">
                  <c:v>Financial and insurance services</c:v>
                </c:pt>
                <c:pt idx="11">
                  <c:v>Rental, hiring and real estate services</c:v>
                </c:pt>
                <c:pt idx="12">
                  <c:v>Professional, scientific and technical services</c:v>
                </c:pt>
                <c:pt idx="13">
                  <c:v>Administrative and support services</c:v>
                </c:pt>
                <c:pt idx="14">
                  <c:v>Public administration and safety</c:v>
                </c:pt>
                <c:pt idx="15">
                  <c:v>Education and training</c:v>
                </c:pt>
                <c:pt idx="16">
                  <c:v>Health care and social assistance</c:v>
                </c:pt>
                <c:pt idx="17">
                  <c:v>Arts and recreation services</c:v>
                </c:pt>
                <c:pt idx="18">
                  <c:v>Other services</c:v>
                </c:pt>
              </c:strCache>
            </c:strRef>
          </c:cat>
          <c:val>
            <c:numRef>
              <c:f>'Table 9.10'!$AB$15:$AB$33</c:f>
              <c:numCache>
                <c:formatCode>0.0%</c:formatCode>
                <c:ptCount val="19"/>
                <c:pt idx="0">
                  <c:v>0.12037371743180492</c:v>
                </c:pt>
                <c:pt idx="1">
                  <c:v>1.3764146483886217E-2</c:v>
                </c:pt>
                <c:pt idx="2">
                  <c:v>5.710035314072797E-2</c:v>
                </c:pt>
                <c:pt idx="3">
                  <c:v>4.4907265800962102E-3</c:v>
                </c:pt>
                <c:pt idx="4">
                  <c:v>6.510858382226177E-2</c:v>
                </c:pt>
                <c:pt idx="5">
                  <c:v>2.8487612268164503E-2</c:v>
                </c:pt>
                <c:pt idx="6">
                  <c:v>8.1806300920390401E-2</c:v>
                </c:pt>
                <c:pt idx="7">
                  <c:v>7.8942246197480748E-2</c:v>
                </c:pt>
                <c:pt idx="8">
                  <c:v>2.847370908989795E-2</c:v>
                </c:pt>
                <c:pt idx="9">
                  <c:v>3.6565358841031061E-3</c:v>
                </c:pt>
                <c:pt idx="10">
                  <c:v>2.7583905680838641E-2</c:v>
                </c:pt>
                <c:pt idx="11">
                  <c:v>1.9756416316770015E-2</c:v>
                </c:pt>
                <c:pt idx="12">
                  <c:v>4.2821789060979339E-2</c:v>
                </c:pt>
                <c:pt idx="13">
                  <c:v>8.9592080749659367E-2</c:v>
                </c:pt>
                <c:pt idx="14">
                  <c:v>4.2641047743514168E-2</c:v>
                </c:pt>
                <c:pt idx="15">
                  <c:v>6.5386647387592797E-2</c:v>
                </c:pt>
                <c:pt idx="16">
                  <c:v>0.1334844145371632</c:v>
                </c:pt>
                <c:pt idx="17">
                  <c:v>8.0221338598003497E-3</c:v>
                </c:pt>
                <c:pt idx="18">
                  <c:v>3.5230653727442093E-2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78-4939-B210-59410846EA4F}"/>
            </c:ext>
          </c:extLst>
        </c:ser>
        <c:ser>
          <c:idx val="1"/>
          <c:order val="1"/>
          <c:tx>
            <c:strRef>
              <c:f>'State data for spotlight'!$A$1</c:f>
              <c:strCache>
                <c:ptCount val="1"/>
                <c:pt idx="0">
                  <c:v>Queensland</c:v>
                </c:pt>
              </c:strCache>
            </c:strRef>
          </c:tx>
          <c:spPr>
            <a:solidFill>
              <a:srgbClr val="669966"/>
            </a:solidFill>
          </c:spPr>
          <c:invertIfNegative val="0"/>
          <c:val>
            <c:numRef>
              <c:f>'State data for spotlight'!$J$15:$J$33</c:f>
              <c:numCache>
                <c:formatCode>0%</c:formatCode>
                <c:ptCount val="19"/>
                <c:pt idx="0">
                  <c:v>2.7901547733146813E-2</c:v>
                </c:pt>
                <c:pt idx="1">
                  <c:v>1.4384122423672735E-2</c:v>
                </c:pt>
                <c:pt idx="2">
                  <c:v>5.4435169998310384E-2</c:v>
                </c:pt>
                <c:pt idx="3">
                  <c:v>7.7678097771993236E-3</c:v>
                </c:pt>
                <c:pt idx="4">
                  <c:v>7.8942481955902241E-2</c:v>
                </c:pt>
                <c:pt idx="5">
                  <c:v>3.3409894857638116E-2</c:v>
                </c:pt>
                <c:pt idx="6">
                  <c:v>8.8033209944586965E-2</c:v>
                </c:pt>
                <c:pt idx="7">
                  <c:v>7.8387146517803319E-2</c:v>
                </c:pt>
                <c:pt idx="8">
                  <c:v>3.8698124525487022E-2</c:v>
                </c:pt>
                <c:pt idx="9">
                  <c:v>1.0278870371968989E-2</c:v>
                </c:pt>
                <c:pt idx="10">
                  <c:v>3.2951706230012659E-2</c:v>
                </c:pt>
                <c:pt idx="11">
                  <c:v>2.2023304904979352E-2</c:v>
                </c:pt>
                <c:pt idx="12">
                  <c:v>6.8787565995271527E-2</c:v>
                </c:pt>
                <c:pt idx="13">
                  <c:v>9.435783621834766E-2</c:v>
                </c:pt>
                <c:pt idx="14">
                  <c:v>5.4188736823387838E-2</c:v>
                </c:pt>
                <c:pt idx="15">
                  <c:v>7.5625963628726048E-2</c:v>
                </c:pt>
                <c:pt idx="16">
                  <c:v>0.11817405314447009</c:v>
                </c:pt>
                <c:pt idx="17">
                  <c:v>1.8674814209799235E-2</c:v>
                </c:pt>
                <c:pt idx="18">
                  <c:v>4.0503087669954654E-2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78-4939-B210-59410846E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771904"/>
        <c:axId val="229773696"/>
      </c:barChart>
      <c:catAx>
        <c:axId val="2297719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29773696"/>
        <c:crosses val="autoZero"/>
        <c:auto val="1"/>
        <c:lblAlgn val="ctr"/>
        <c:lblOffset val="100"/>
        <c:noMultiLvlLbl val="0"/>
      </c:catAx>
      <c:valAx>
        <c:axId val="229773696"/>
        <c:scaling>
          <c:orientation val="minMax"/>
        </c:scaling>
        <c:delete val="0"/>
        <c:axPos val="l"/>
        <c:numFmt formatCode="0.0%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77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6615229355645"/>
          <c:y val="0.94290800606445935"/>
          <c:w val="0.50532108225667027"/>
          <c:h val="5.7079173514525634E-2"/>
        </c:manualLayout>
      </c:layout>
      <c:overlay val="1"/>
      <c:spPr>
        <a:ln>
          <a:noFill/>
        </a:ln>
      </c:spPr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 orientation="portrait"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160455265273101E-2"/>
          <c:y val="5.6528568544316579E-2"/>
          <c:w val="0.90306367960684486"/>
          <c:h val="0.558998811488056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9.10'!$S$43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9.10'!$Z$44:$Z$60</c:f>
              <c:numCache>
                <c:formatCode>#,##0</c:formatCode>
                <c:ptCount val="17"/>
                <c:pt idx="0">
                  <c:v>74</c:v>
                </c:pt>
                <c:pt idx="1">
                  <c:v>1063</c:v>
                </c:pt>
                <c:pt idx="2">
                  <c:v>2891</c:v>
                </c:pt>
                <c:pt idx="3">
                  <c:v>4418</c:v>
                </c:pt>
                <c:pt idx="4">
                  <c:v>5352</c:v>
                </c:pt>
                <c:pt idx="5">
                  <c:v>3567</c:v>
                </c:pt>
                <c:pt idx="6">
                  <c:v>3023</c:v>
                </c:pt>
                <c:pt idx="7">
                  <c:v>2921</c:v>
                </c:pt>
                <c:pt idx="8">
                  <c:v>3419</c:v>
                </c:pt>
                <c:pt idx="9">
                  <c:v>3076</c:v>
                </c:pt>
                <c:pt idx="10">
                  <c:v>3208</c:v>
                </c:pt>
                <c:pt idx="11">
                  <c:v>2495</c:v>
                </c:pt>
                <c:pt idx="12">
                  <c:v>1265</c:v>
                </c:pt>
                <c:pt idx="13">
                  <c:v>516</c:v>
                </c:pt>
                <c:pt idx="14">
                  <c:v>224</c:v>
                </c:pt>
                <c:pt idx="15">
                  <c:v>126</c:v>
                </c:pt>
                <c:pt idx="16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0F-42FA-A0C7-14463A80A9EA}"/>
            </c:ext>
          </c:extLst>
        </c:ser>
        <c:ser>
          <c:idx val="1"/>
          <c:order val="1"/>
          <c:tx>
            <c:strRef>
              <c:f>'Table 9.10'!$S$62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noFill/>
            </a:ln>
          </c:spPr>
          <c:invertIfNegative val="0"/>
          <c:cat>
            <c:strRef>
              <c:f>'Table 9.10'!$S$63:$S$79</c:f>
              <c:strCache>
                <c:ptCount val="17"/>
                <c:pt idx="0">
                  <c:v>14 years and under</c:v>
                </c:pt>
                <c:pt idx="1">
                  <c:v>15 to 17 years</c:v>
                </c:pt>
                <c:pt idx="2">
                  <c:v>18 to 20 years</c:v>
                </c:pt>
                <c:pt idx="3">
                  <c:v>21 to 24 years</c:v>
                </c:pt>
                <c:pt idx="4">
                  <c:v>25 to 29 years</c:v>
                </c:pt>
                <c:pt idx="5">
                  <c:v>30 to 34 years</c:v>
                </c:pt>
                <c:pt idx="6">
                  <c:v>35 to 39 years</c:v>
                </c:pt>
                <c:pt idx="7">
                  <c:v>40 to 44 years</c:v>
                </c:pt>
                <c:pt idx="8">
                  <c:v>45 to 49 years</c:v>
                </c:pt>
                <c:pt idx="9">
                  <c:v>50 to 54 years</c:v>
                </c:pt>
                <c:pt idx="10">
                  <c:v>55 to 59 years</c:v>
                </c:pt>
                <c:pt idx="11">
                  <c:v>60 to 64 years</c:v>
                </c:pt>
                <c:pt idx="12">
                  <c:v>65 to 69 years</c:v>
                </c:pt>
                <c:pt idx="13">
                  <c:v>70 to 74 years</c:v>
                </c:pt>
                <c:pt idx="14">
                  <c:v>75 to 79 years</c:v>
                </c:pt>
                <c:pt idx="15">
                  <c:v>80 to 84 years</c:v>
                </c:pt>
                <c:pt idx="16">
                  <c:v>85 years and over</c:v>
                </c:pt>
              </c:strCache>
            </c:strRef>
          </c:cat>
          <c:val>
            <c:numRef>
              <c:f>'Table 9.10'!$Z$63:$Z$79</c:f>
              <c:numCache>
                <c:formatCode>#,##0</c:formatCode>
                <c:ptCount val="17"/>
                <c:pt idx="0">
                  <c:v>108</c:v>
                </c:pt>
                <c:pt idx="1">
                  <c:v>1064</c:v>
                </c:pt>
                <c:pt idx="2">
                  <c:v>2714</c:v>
                </c:pt>
                <c:pt idx="3">
                  <c:v>4078</c:v>
                </c:pt>
                <c:pt idx="4">
                  <c:v>4484</c:v>
                </c:pt>
                <c:pt idx="5">
                  <c:v>2874</c:v>
                </c:pt>
                <c:pt idx="6">
                  <c:v>2722</c:v>
                </c:pt>
                <c:pt idx="7">
                  <c:v>2790</c:v>
                </c:pt>
                <c:pt idx="8">
                  <c:v>3265</c:v>
                </c:pt>
                <c:pt idx="9">
                  <c:v>3193</c:v>
                </c:pt>
                <c:pt idx="10">
                  <c:v>3094</c:v>
                </c:pt>
                <c:pt idx="11">
                  <c:v>2240</c:v>
                </c:pt>
                <c:pt idx="12">
                  <c:v>913</c:v>
                </c:pt>
                <c:pt idx="13">
                  <c:v>363</c:v>
                </c:pt>
                <c:pt idx="14">
                  <c:v>183</c:v>
                </c:pt>
                <c:pt idx="15">
                  <c:v>94</c:v>
                </c:pt>
                <c:pt idx="16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0F-42FA-A0C7-14463A80A9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9819136"/>
        <c:axId val="229820672"/>
      </c:barChart>
      <c:catAx>
        <c:axId val="22981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700000"/>
          <a:lstStyle/>
          <a:p>
            <a:pPr>
              <a:defRPr/>
            </a:pPr>
            <a:endParaRPr lang="en-US"/>
          </a:p>
        </c:txPr>
        <c:crossAx val="229820672"/>
        <c:crosses val="autoZero"/>
        <c:auto val="1"/>
        <c:lblAlgn val="ctr"/>
        <c:lblOffset val="100"/>
        <c:noMultiLvlLbl val="0"/>
      </c:catAx>
      <c:valAx>
        <c:axId val="22982067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298191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041691153523155"/>
          <c:y val="0.89543325132830709"/>
          <c:w val="0.31211577557997633"/>
          <c:h val="9.2044187827869758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618994643807119E-2"/>
          <c:y val="5.1310006367547255E-2"/>
          <c:w val="0.90938092265270565"/>
          <c:h val="0.4704368203974503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'Table 9.10'!$S$82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336699"/>
            </a:solidFill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9.10'!$Z$83:$Z$90</c:f>
              <c:numCache>
                <c:formatCode>#,##0</c:formatCode>
                <c:ptCount val="8"/>
                <c:pt idx="0">
                  <c:v>2043</c:v>
                </c:pt>
                <c:pt idx="1">
                  <c:v>2052</c:v>
                </c:pt>
                <c:pt idx="2">
                  <c:v>4379</c:v>
                </c:pt>
                <c:pt idx="3">
                  <c:v>1349</c:v>
                </c:pt>
                <c:pt idx="4">
                  <c:v>690</c:v>
                </c:pt>
                <c:pt idx="5">
                  <c:v>1255</c:v>
                </c:pt>
                <c:pt idx="6">
                  <c:v>3139</c:v>
                </c:pt>
                <c:pt idx="7">
                  <c:v>4151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32-4D24-B92A-2B182BB5F7FB}"/>
            </c:ext>
          </c:extLst>
        </c:ser>
        <c:ser>
          <c:idx val="1"/>
          <c:order val="1"/>
          <c:tx>
            <c:strRef>
              <c:f>'Table 9.10'!$S$92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669966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'Table 9.10'!$S$83:$S$90</c:f>
              <c:strCache>
                <c:ptCount val="8"/>
                <c:pt idx="0">
                  <c:v>Managers</c:v>
                </c:pt>
                <c:pt idx="1">
                  <c:v>Professionals</c:v>
                </c:pt>
                <c:pt idx="2">
                  <c:v>Technicians and trades workers</c:v>
                </c:pt>
                <c:pt idx="3">
                  <c:v>Community and personal service workers</c:v>
                </c:pt>
                <c:pt idx="4">
                  <c:v>Clerical and administrative workers</c:v>
                </c:pt>
                <c:pt idx="5">
                  <c:v>Sales workers</c:v>
                </c:pt>
                <c:pt idx="6">
                  <c:v>Machinery operators and drivers</c:v>
                </c:pt>
                <c:pt idx="7">
                  <c:v>Labourers</c:v>
                </c:pt>
              </c:strCache>
            </c:strRef>
          </c:cat>
          <c:val>
            <c:numRef>
              <c:f>'Table 9.10'!$Z$93:$Z$100</c:f>
              <c:numCache>
                <c:formatCode>#,##0</c:formatCode>
                <c:ptCount val="8"/>
                <c:pt idx="0">
                  <c:v>1395</c:v>
                </c:pt>
                <c:pt idx="1">
                  <c:v>3735</c:v>
                </c:pt>
                <c:pt idx="2">
                  <c:v>645</c:v>
                </c:pt>
                <c:pt idx="3">
                  <c:v>4162</c:v>
                </c:pt>
                <c:pt idx="4">
                  <c:v>3601</c:v>
                </c:pt>
                <c:pt idx="5">
                  <c:v>2473</c:v>
                </c:pt>
                <c:pt idx="6">
                  <c:v>191</c:v>
                </c:pt>
                <c:pt idx="7">
                  <c:v>2466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32-4D24-B92A-2B182BB5F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5868544"/>
        <c:axId val="235870080"/>
      </c:barChart>
      <c:catAx>
        <c:axId val="2358685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txPr>
          <a:bodyPr rot="-2400000"/>
          <a:lstStyle/>
          <a:p>
            <a:pPr>
              <a:defRPr/>
            </a:pPr>
            <a:endParaRPr lang="en-US"/>
          </a:p>
        </c:txPr>
        <c:crossAx val="235870080"/>
        <c:crosses val="autoZero"/>
        <c:auto val="1"/>
        <c:lblAlgn val="ctr"/>
        <c:lblOffset val="100"/>
        <c:noMultiLvlLbl val="0"/>
      </c:catAx>
      <c:valAx>
        <c:axId val="235870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tx1"/>
            </a:solidFill>
          </a:ln>
        </c:spPr>
        <c:crossAx val="235868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4480310977714329"/>
          <c:y val="0.9218708661947318"/>
          <c:w val="0.39035541863008683"/>
          <c:h val="5.4383855204905865E-2"/>
        </c:manualLayout>
      </c:layout>
      <c:overlay val="1"/>
      <c:txPr>
        <a:bodyPr/>
        <a:lstStyle/>
        <a:p>
          <a:pPr>
            <a:defRPr sz="70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3" Type="http://schemas.openxmlformats.org/officeDocument/2006/relationships/chart" Target="../charts/chart43.xml"/><Relationship Id="rId7" Type="http://schemas.openxmlformats.org/officeDocument/2006/relationships/chart" Target="../charts/chart46.xml"/><Relationship Id="rId2" Type="http://schemas.openxmlformats.org/officeDocument/2006/relationships/chart" Target="../charts/chart42.xml"/><Relationship Id="rId1" Type="http://schemas.openxmlformats.org/officeDocument/2006/relationships/chart" Target="../charts/chart41.xml"/><Relationship Id="rId6" Type="http://schemas.openxmlformats.org/officeDocument/2006/relationships/image" Target="../media/image1.png"/><Relationship Id="rId11" Type="http://schemas.openxmlformats.org/officeDocument/2006/relationships/chart" Target="../charts/chart50.xml"/><Relationship Id="rId5" Type="http://schemas.openxmlformats.org/officeDocument/2006/relationships/chart" Target="../charts/chart45.xml"/><Relationship Id="rId10" Type="http://schemas.openxmlformats.org/officeDocument/2006/relationships/chart" Target="../charts/chart49.xml"/><Relationship Id="rId4" Type="http://schemas.openxmlformats.org/officeDocument/2006/relationships/chart" Target="../charts/chart44.xml"/><Relationship Id="rId9" Type="http://schemas.openxmlformats.org/officeDocument/2006/relationships/chart" Target="../charts/chart48.xml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97.xml"/><Relationship Id="rId3" Type="http://schemas.openxmlformats.org/officeDocument/2006/relationships/chart" Target="../charts/chart493.xml"/><Relationship Id="rId7" Type="http://schemas.openxmlformats.org/officeDocument/2006/relationships/chart" Target="../charts/chart496.xml"/><Relationship Id="rId2" Type="http://schemas.openxmlformats.org/officeDocument/2006/relationships/chart" Target="../charts/chart492.xml"/><Relationship Id="rId1" Type="http://schemas.openxmlformats.org/officeDocument/2006/relationships/chart" Target="../charts/chart491.xml"/><Relationship Id="rId6" Type="http://schemas.openxmlformats.org/officeDocument/2006/relationships/image" Target="../media/image1.png"/><Relationship Id="rId11" Type="http://schemas.openxmlformats.org/officeDocument/2006/relationships/chart" Target="../charts/chart500.xml"/><Relationship Id="rId5" Type="http://schemas.openxmlformats.org/officeDocument/2006/relationships/chart" Target="../charts/chart495.xml"/><Relationship Id="rId10" Type="http://schemas.openxmlformats.org/officeDocument/2006/relationships/chart" Target="../charts/chart499.xml"/><Relationship Id="rId4" Type="http://schemas.openxmlformats.org/officeDocument/2006/relationships/chart" Target="../charts/chart494.xml"/><Relationship Id="rId9" Type="http://schemas.openxmlformats.org/officeDocument/2006/relationships/chart" Target="../charts/chart498.xml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7.xml"/><Relationship Id="rId3" Type="http://schemas.openxmlformats.org/officeDocument/2006/relationships/chart" Target="../charts/chart503.xml"/><Relationship Id="rId7" Type="http://schemas.openxmlformats.org/officeDocument/2006/relationships/chart" Target="../charts/chart506.xml"/><Relationship Id="rId2" Type="http://schemas.openxmlformats.org/officeDocument/2006/relationships/chart" Target="../charts/chart502.xml"/><Relationship Id="rId1" Type="http://schemas.openxmlformats.org/officeDocument/2006/relationships/chart" Target="../charts/chart501.xml"/><Relationship Id="rId6" Type="http://schemas.openxmlformats.org/officeDocument/2006/relationships/image" Target="../media/image1.png"/><Relationship Id="rId11" Type="http://schemas.openxmlformats.org/officeDocument/2006/relationships/chart" Target="../charts/chart510.xml"/><Relationship Id="rId5" Type="http://schemas.openxmlformats.org/officeDocument/2006/relationships/chart" Target="../charts/chart505.xml"/><Relationship Id="rId10" Type="http://schemas.openxmlformats.org/officeDocument/2006/relationships/chart" Target="../charts/chart509.xml"/><Relationship Id="rId4" Type="http://schemas.openxmlformats.org/officeDocument/2006/relationships/chart" Target="../charts/chart504.xml"/><Relationship Id="rId9" Type="http://schemas.openxmlformats.org/officeDocument/2006/relationships/chart" Target="../charts/chart508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17.xml"/><Relationship Id="rId3" Type="http://schemas.openxmlformats.org/officeDocument/2006/relationships/chart" Target="../charts/chart513.xml"/><Relationship Id="rId7" Type="http://schemas.openxmlformats.org/officeDocument/2006/relationships/chart" Target="../charts/chart516.xml"/><Relationship Id="rId2" Type="http://schemas.openxmlformats.org/officeDocument/2006/relationships/chart" Target="../charts/chart512.xml"/><Relationship Id="rId1" Type="http://schemas.openxmlformats.org/officeDocument/2006/relationships/chart" Target="../charts/chart511.xml"/><Relationship Id="rId6" Type="http://schemas.openxmlformats.org/officeDocument/2006/relationships/image" Target="../media/image1.png"/><Relationship Id="rId11" Type="http://schemas.openxmlformats.org/officeDocument/2006/relationships/chart" Target="../charts/chart520.xml"/><Relationship Id="rId5" Type="http://schemas.openxmlformats.org/officeDocument/2006/relationships/chart" Target="../charts/chart515.xml"/><Relationship Id="rId10" Type="http://schemas.openxmlformats.org/officeDocument/2006/relationships/chart" Target="../charts/chart519.xml"/><Relationship Id="rId4" Type="http://schemas.openxmlformats.org/officeDocument/2006/relationships/chart" Target="../charts/chart514.xml"/><Relationship Id="rId9" Type="http://schemas.openxmlformats.org/officeDocument/2006/relationships/chart" Target="../charts/chart518.xml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7.xml"/><Relationship Id="rId3" Type="http://schemas.openxmlformats.org/officeDocument/2006/relationships/chart" Target="../charts/chart523.xml"/><Relationship Id="rId7" Type="http://schemas.openxmlformats.org/officeDocument/2006/relationships/chart" Target="../charts/chart526.xml"/><Relationship Id="rId2" Type="http://schemas.openxmlformats.org/officeDocument/2006/relationships/chart" Target="../charts/chart522.xml"/><Relationship Id="rId1" Type="http://schemas.openxmlformats.org/officeDocument/2006/relationships/chart" Target="../charts/chart521.xml"/><Relationship Id="rId6" Type="http://schemas.openxmlformats.org/officeDocument/2006/relationships/image" Target="../media/image1.png"/><Relationship Id="rId11" Type="http://schemas.openxmlformats.org/officeDocument/2006/relationships/chart" Target="../charts/chart530.xml"/><Relationship Id="rId5" Type="http://schemas.openxmlformats.org/officeDocument/2006/relationships/chart" Target="../charts/chart525.xml"/><Relationship Id="rId10" Type="http://schemas.openxmlformats.org/officeDocument/2006/relationships/chart" Target="../charts/chart529.xml"/><Relationship Id="rId4" Type="http://schemas.openxmlformats.org/officeDocument/2006/relationships/chart" Target="../charts/chart524.xml"/><Relationship Id="rId9" Type="http://schemas.openxmlformats.org/officeDocument/2006/relationships/chart" Target="../charts/chart528.xml"/></Relationships>
</file>

<file path=xl/drawings/_rels/drawing10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37.xml"/><Relationship Id="rId3" Type="http://schemas.openxmlformats.org/officeDocument/2006/relationships/chart" Target="../charts/chart533.xml"/><Relationship Id="rId7" Type="http://schemas.openxmlformats.org/officeDocument/2006/relationships/chart" Target="../charts/chart536.xml"/><Relationship Id="rId2" Type="http://schemas.openxmlformats.org/officeDocument/2006/relationships/chart" Target="../charts/chart532.xml"/><Relationship Id="rId1" Type="http://schemas.openxmlformats.org/officeDocument/2006/relationships/chart" Target="../charts/chart531.xml"/><Relationship Id="rId6" Type="http://schemas.openxmlformats.org/officeDocument/2006/relationships/image" Target="../media/image1.png"/><Relationship Id="rId11" Type="http://schemas.openxmlformats.org/officeDocument/2006/relationships/chart" Target="../charts/chart540.xml"/><Relationship Id="rId5" Type="http://schemas.openxmlformats.org/officeDocument/2006/relationships/chart" Target="../charts/chart535.xml"/><Relationship Id="rId10" Type="http://schemas.openxmlformats.org/officeDocument/2006/relationships/chart" Target="../charts/chart539.xml"/><Relationship Id="rId4" Type="http://schemas.openxmlformats.org/officeDocument/2006/relationships/chart" Target="../charts/chart534.xml"/><Relationship Id="rId9" Type="http://schemas.openxmlformats.org/officeDocument/2006/relationships/chart" Target="../charts/chart538.xml"/></Relationships>
</file>

<file path=xl/drawings/_rels/drawing1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7.xml"/><Relationship Id="rId3" Type="http://schemas.openxmlformats.org/officeDocument/2006/relationships/chart" Target="../charts/chart543.xml"/><Relationship Id="rId7" Type="http://schemas.openxmlformats.org/officeDocument/2006/relationships/chart" Target="../charts/chart546.xml"/><Relationship Id="rId2" Type="http://schemas.openxmlformats.org/officeDocument/2006/relationships/chart" Target="../charts/chart542.xml"/><Relationship Id="rId1" Type="http://schemas.openxmlformats.org/officeDocument/2006/relationships/chart" Target="../charts/chart541.xml"/><Relationship Id="rId6" Type="http://schemas.openxmlformats.org/officeDocument/2006/relationships/image" Target="../media/image1.png"/><Relationship Id="rId11" Type="http://schemas.openxmlformats.org/officeDocument/2006/relationships/chart" Target="../charts/chart550.xml"/><Relationship Id="rId5" Type="http://schemas.openxmlformats.org/officeDocument/2006/relationships/chart" Target="../charts/chart545.xml"/><Relationship Id="rId10" Type="http://schemas.openxmlformats.org/officeDocument/2006/relationships/chart" Target="../charts/chart549.xml"/><Relationship Id="rId4" Type="http://schemas.openxmlformats.org/officeDocument/2006/relationships/chart" Target="../charts/chart544.xml"/><Relationship Id="rId9" Type="http://schemas.openxmlformats.org/officeDocument/2006/relationships/chart" Target="../charts/chart548.xml"/></Relationships>
</file>

<file path=xl/drawings/_rels/drawing1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57.xml"/><Relationship Id="rId3" Type="http://schemas.openxmlformats.org/officeDocument/2006/relationships/chart" Target="../charts/chart553.xml"/><Relationship Id="rId7" Type="http://schemas.openxmlformats.org/officeDocument/2006/relationships/chart" Target="../charts/chart556.xml"/><Relationship Id="rId2" Type="http://schemas.openxmlformats.org/officeDocument/2006/relationships/chart" Target="../charts/chart552.xml"/><Relationship Id="rId1" Type="http://schemas.openxmlformats.org/officeDocument/2006/relationships/chart" Target="../charts/chart551.xml"/><Relationship Id="rId6" Type="http://schemas.openxmlformats.org/officeDocument/2006/relationships/image" Target="../media/image1.png"/><Relationship Id="rId11" Type="http://schemas.openxmlformats.org/officeDocument/2006/relationships/chart" Target="../charts/chart560.xml"/><Relationship Id="rId5" Type="http://schemas.openxmlformats.org/officeDocument/2006/relationships/chart" Target="../charts/chart555.xml"/><Relationship Id="rId10" Type="http://schemas.openxmlformats.org/officeDocument/2006/relationships/chart" Target="../charts/chart559.xml"/><Relationship Id="rId4" Type="http://schemas.openxmlformats.org/officeDocument/2006/relationships/chart" Target="../charts/chart554.xml"/><Relationship Id="rId9" Type="http://schemas.openxmlformats.org/officeDocument/2006/relationships/chart" Target="../charts/chart558.xml"/></Relationships>
</file>

<file path=xl/drawings/_rels/drawing1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7.xml"/><Relationship Id="rId3" Type="http://schemas.openxmlformats.org/officeDocument/2006/relationships/chart" Target="../charts/chart563.xml"/><Relationship Id="rId7" Type="http://schemas.openxmlformats.org/officeDocument/2006/relationships/chart" Target="../charts/chart566.xml"/><Relationship Id="rId2" Type="http://schemas.openxmlformats.org/officeDocument/2006/relationships/chart" Target="../charts/chart562.xml"/><Relationship Id="rId1" Type="http://schemas.openxmlformats.org/officeDocument/2006/relationships/chart" Target="../charts/chart561.xml"/><Relationship Id="rId6" Type="http://schemas.openxmlformats.org/officeDocument/2006/relationships/image" Target="../media/image1.png"/><Relationship Id="rId11" Type="http://schemas.openxmlformats.org/officeDocument/2006/relationships/chart" Target="../charts/chart570.xml"/><Relationship Id="rId5" Type="http://schemas.openxmlformats.org/officeDocument/2006/relationships/chart" Target="../charts/chart565.xml"/><Relationship Id="rId10" Type="http://schemas.openxmlformats.org/officeDocument/2006/relationships/chart" Target="../charts/chart569.xml"/><Relationship Id="rId4" Type="http://schemas.openxmlformats.org/officeDocument/2006/relationships/chart" Target="../charts/chart564.xml"/><Relationship Id="rId9" Type="http://schemas.openxmlformats.org/officeDocument/2006/relationships/chart" Target="../charts/chart568.xml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7.xml"/><Relationship Id="rId3" Type="http://schemas.openxmlformats.org/officeDocument/2006/relationships/chart" Target="../charts/chart573.xml"/><Relationship Id="rId7" Type="http://schemas.openxmlformats.org/officeDocument/2006/relationships/chart" Target="../charts/chart576.xml"/><Relationship Id="rId2" Type="http://schemas.openxmlformats.org/officeDocument/2006/relationships/chart" Target="../charts/chart572.xml"/><Relationship Id="rId1" Type="http://schemas.openxmlformats.org/officeDocument/2006/relationships/chart" Target="../charts/chart571.xml"/><Relationship Id="rId6" Type="http://schemas.openxmlformats.org/officeDocument/2006/relationships/image" Target="../media/image1.png"/><Relationship Id="rId11" Type="http://schemas.openxmlformats.org/officeDocument/2006/relationships/chart" Target="../charts/chart580.xml"/><Relationship Id="rId5" Type="http://schemas.openxmlformats.org/officeDocument/2006/relationships/chart" Target="../charts/chart575.xml"/><Relationship Id="rId10" Type="http://schemas.openxmlformats.org/officeDocument/2006/relationships/chart" Target="../charts/chart579.xml"/><Relationship Id="rId4" Type="http://schemas.openxmlformats.org/officeDocument/2006/relationships/chart" Target="../charts/chart574.xml"/><Relationship Id="rId9" Type="http://schemas.openxmlformats.org/officeDocument/2006/relationships/chart" Target="../charts/chart578.xml"/></Relationships>
</file>

<file path=xl/drawings/_rels/drawing1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87.xml"/><Relationship Id="rId3" Type="http://schemas.openxmlformats.org/officeDocument/2006/relationships/chart" Target="../charts/chart583.xml"/><Relationship Id="rId7" Type="http://schemas.openxmlformats.org/officeDocument/2006/relationships/chart" Target="../charts/chart586.xml"/><Relationship Id="rId2" Type="http://schemas.openxmlformats.org/officeDocument/2006/relationships/chart" Target="../charts/chart582.xml"/><Relationship Id="rId1" Type="http://schemas.openxmlformats.org/officeDocument/2006/relationships/chart" Target="../charts/chart581.xml"/><Relationship Id="rId6" Type="http://schemas.openxmlformats.org/officeDocument/2006/relationships/image" Target="../media/image1.png"/><Relationship Id="rId11" Type="http://schemas.openxmlformats.org/officeDocument/2006/relationships/chart" Target="../charts/chart590.xml"/><Relationship Id="rId5" Type="http://schemas.openxmlformats.org/officeDocument/2006/relationships/chart" Target="../charts/chart585.xml"/><Relationship Id="rId10" Type="http://schemas.openxmlformats.org/officeDocument/2006/relationships/chart" Target="../charts/chart589.xml"/><Relationship Id="rId4" Type="http://schemas.openxmlformats.org/officeDocument/2006/relationships/chart" Target="../charts/chart584.xml"/><Relationship Id="rId9" Type="http://schemas.openxmlformats.org/officeDocument/2006/relationships/chart" Target="../charts/chart588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7.xml"/><Relationship Id="rId3" Type="http://schemas.openxmlformats.org/officeDocument/2006/relationships/chart" Target="../charts/chart53.xml"/><Relationship Id="rId7" Type="http://schemas.openxmlformats.org/officeDocument/2006/relationships/chart" Target="../charts/chart56.xml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6" Type="http://schemas.openxmlformats.org/officeDocument/2006/relationships/image" Target="../media/image1.png"/><Relationship Id="rId11" Type="http://schemas.openxmlformats.org/officeDocument/2006/relationships/chart" Target="../charts/chart60.xml"/><Relationship Id="rId5" Type="http://schemas.openxmlformats.org/officeDocument/2006/relationships/chart" Target="../charts/chart55.xml"/><Relationship Id="rId10" Type="http://schemas.openxmlformats.org/officeDocument/2006/relationships/chart" Target="../charts/chart59.xml"/><Relationship Id="rId4" Type="http://schemas.openxmlformats.org/officeDocument/2006/relationships/chart" Target="../charts/chart54.xml"/><Relationship Id="rId9" Type="http://schemas.openxmlformats.org/officeDocument/2006/relationships/chart" Target="../charts/chart58.xml"/></Relationships>
</file>

<file path=xl/drawings/_rels/drawing1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7.xml"/><Relationship Id="rId3" Type="http://schemas.openxmlformats.org/officeDocument/2006/relationships/chart" Target="../charts/chart593.xml"/><Relationship Id="rId7" Type="http://schemas.openxmlformats.org/officeDocument/2006/relationships/chart" Target="../charts/chart596.xml"/><Relationship Id="rId2" Type="http://schemas.openxmlformats.org/officeDocument/2006/relationships/chart" Target="../charts/chart592.xml"/><Relationship Id="rId1" Type="http://schemas.openxmlformats.org/officeDocument/2006/relationships/chart" Target="../charts/chart591.xml"/><Relationship Id="rId6" Type="http://schemas.openxmlformats.org/officeDocument/2006/relationships/image" Target="../media/image1.png"/><Relationship Id="rId11" Type="http://schemas.openxmlformats.org/officeDocument/2006/relationships/chart" Target="../charts/chart600.xml"/><Relationship Id="rId5" Type="http://schemas.openxmlformats.org/officeDocument/2006/relationships/chart" Target="../charts/chart595.xml"/><Relationship Id="rId10" Type="http://schemas.openxmlformats.org/officeDocument/2006/relationships/chart" Target="../charts/chart599.xml"/><Relationship Id="rId4" Type="http://schemas.openxmlformats.org/officeDocument/2006/relationships/chart" Target="../charts/chart594.xml"/><Relationship Id="rId9" Type="http://schemas.openxmlformats.org/officeDocument/2006/relationships/chart" Target="../charts/chart598.xml"/></Relationships>
</file>

<file path=xl/drawings/_rels/drawing1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07.xml"/><Relationship Id="rId3" Type="http://schemas.openxmlformats.org/officeDocument/2006/relationships/chart" Target="../charts/chart603.xml"/><Relationship Id="rId7" Type="http://schemas.openxmlformats.org/officeDocument/2006/relationships/chart" Target="../charts/chart606.xml"/><Relationship Id="rId2" Type="http://schemas.openxmlformats.org/officeDocument/2006/relationships/chart" Target="../charts/chart602.xml"/><Relationship Id="rId1" Type="http://schemas.openxmlformats.org/officeDocument/2006/relationships/chart" Target="../charts/chart601.xml"/><Relationship Id="rId6" Type="http://schemas.openxmlformats.org/officeDocument/2006/relationships/image" Target="../media/image1.png"/><Relationship Id="rId11" Type="http://schemas.openxmlformats.org/officeDocument/2006/relationships/chart" Target="../charts/chart610.xml"/><Relationship Id="rId5" Type="http://schemas.openxmlformats.org/officeDocument/2006/relationships/chart" Target="../charts/chart605.xml"/><Relationship Id="rId10" Type="http://schemas.openxmlformats.org/officeDocument/2006/relationships/chart" Target="../charts/chart609.xml"/><Relationship Id="rId4" Type="http://schemas.openxmlformats.org/officeDocument/2006/relationships/chart" Target="../charts/chart604.xml"/><Relationship Id="rId9" Type="http://schemas.openxmlformats.org/officeDocument/2006/relationships/chart" Target="../charts/chart608.xml"/></Relationships>
</file>

<file path=xl/drawings/_rels/drawing1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7.xml"/><Relationship Id="rId3" Type="http://schemas.openxmlformats.org/officeDocument/2006/relationships/chart" Target="../charts/chart613.xml"/><Relationship Id="rId7" Type="http://schemas.openxmlformats.org/officeDocument/2006/relationships/chart" Target="../charts/chart616.xml"/><Relationship Id="rId2" Type="http://schemas.openxmlformats.org/officeDocument/2006/relationships/chart" Target="../charts/chart612.xml"/><Relationship Id="rId1" Type="http://schemas.openxmlformats.org/officeDocument/2006/relationships/chart" Target="../charts/chart611.xml"/><Relationship Id="rId6" Type="http://schemas.openxmlformats.org/officeDocument/2006/relationships/image" Target="../media/image1.png"/><Relationship Id="rId11" Type="http://schemas.openxmlformats.org/officeDocument/2006/relationships/chart" Target="../charts/chart620.xml"/><Relationship Id="rId5" Type="http://schemas.openxmlformats.org/officeDocument/2006/relationships/chart" Target="../charts/chart615.xml"/><Relationship Id="rId10" Type="http://schemas.openxmlformats.org/officeDocument/2006/relationships/chart" Target="../charts/chart619.xml"/><Relationship Id="rId4" Type="http://schemas.openxmlformats.org/officeDocument/2006/relationships/chart" Target="../charts/chart614.xml"/><Relationship Id="rId9" Type="http://schemas.openxmlformats.org/officeDocument/2006/relationships/chart" Target="../charts/chart618.xml"/></Relationships>
</file>

<file path=xl/drawings/_rels/drawing1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7.xml"/><Relationship Id="rId3" Type="http://schemas.openxmlformats.org/officeDocument/2006/relationships/chart" Target="../charts/chart623.xml"/><Relationship Id="rId7" Type="http://schemas.openxmlformats.org/officeDocument/2006/relationships/chart" Target="../charts/chart626.xml"/><Relationship Id="rId2" Type="http://schemas.openxmlformats.org/officeDocument/2006/relationships/chart" Target="../charts/chart622.xml"/><Relationship Id="rId1" Type="http://schemas.openxmlformats.org/officeDocument/2006/relationships/chart" Target="../charts/chart621.xml"/><Relationship Id="rId6" Type="http://schemas.openxmlformats.org/officeDocument/2006/relationships/image" Target="../media/image1.png"/><Relationship Id="rId11" Type="http://schemas.openxmlformats.org/officeDocument/2006/relationships/chart" Target="../charts/chart630.xml"/><Relationship Id="rId5" Type="http://schemas.openxmlformats.org/officeDocument/2006/relationships/chart" Target="../charts/chart625.xml"/><Relationship Id="rId10" Type="http://schemas.openxmlformats.org/officeDocument/2006/relationships/chart" Target="../charts/chart629.xml"/><Relationship Id="rId4" Type="http://schemas.openxmlformats.org/officeDocument/2006/relationships/chart" Target="../charts/chart624.xml"/><Relationship Id="rId9" Type="http://schemas.openxmlformats.org/officeDocument/2006/relationships/chart" Target="../charts/chart628.xml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7.xml"/><Relationship Id="rId3" Type="http://schemas.openxmlformats.org/officeDocument/2006/relationships/chart" Target="../charts/chart633.xml"/><Relationship Id="rId7" Type="http://schemas.openxmlformats.org/officeDocument/2006/relationships/chart" Target="../charts/chart636.xml"/><Relationship Id="rId2" Type="http://schemas.openxmlformats.org/officeDocument/2006/relationships/chart" Target="../charts/chart632.xml"/><Relationship Id="rId1" Type="http://schemas.openxmlformats.org/officeDocument/2006/relationships/chart" Target="../charts/chart631.xml"/><Relationship Id="rId6" Type="http://schemas.openxmlformats.org/officeDocument/2006/relationships/image" Target="../media/image1.png"/><Relationship Id="rId11" Type="http://schemas.openxmlformats.org/officeDocument/2006/relationships/chart" Target="../charts/chart640.xml"/><Relationship Id="rId5" Type="http://schemas.openxmlformats.org/officeDocument/2006/relationships/chart" Target="../charts/chart635.xml"/><Relationship Id="rId10" Type="http://schemas.openxmlformats.org/officeDocument/2006/relationships/chart" Target="../charts/chart639.xml"/><Relationship Id="rId4" Type="http://schemas.openxmlformats.org/officeDocument/2006/relationships/chart" Target="../charts/chart634.xml"/><Relationship Id="rId9" Type="http://schemas.openxmlformats.org/officeDocument/2006/relationships/chart" Target="../charts/chart638.xml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7.xml"/><Relationship Id="rId3" Type="http://schemas.openxmlformats.org/officeDocument/2006/relationships/chart" Target="../charts/chart643.xml"/><Relationship Id="rId7" Type="http://schemas.openxmlformats.org/officeDocument/2006/relationships/chart" Target="../charts/chart646.xml"/><Relationship Id="rId2" Type="http://schemas.openxmlformats.org/officeDocument/2006/relationships/chart" Target="../charts/chart642.xml"/><Relationship Id="rId1" Type="http://schemas.openxmlformats.org/officeDocument/2006/relationships/chart" Target="../charts/chart641.xml"/><Relationship Id="rId6" Type="http://schemas.openxmlformats.org/officeDocument/2006/relationships/image" Target="../media/image1.png"/><Relationship Id="rId11" Type="http://schemas.openxmlformats.org/officeDocument/2006/relationships/chart" Target="../charts/chart650.xml"/><Relationship Id="rId5" Type="http://schemas.openxmlformats.org/officeDocument/2006/relationships/chart" Target="../charts/chart645.xml"/><Relationship Id="rId10" Type="http://schemas.openxmlformats.org/officeDocument/2006/relationships/chart" Target="../charts/chart649.xml"/><Relationship Id="rId4" Type="http://schemas.openxmlformats.org/officeDocument/2006/relationships/chart" Target="../charts/chart644.xml"/><Relationship Id="rId9" Type="http://schemas.openxmlformats.org/officeDocument/2006/relationships/chart" Target="../charts/chart648.xml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57.xml"/><Relationship Id="rId3" Type="http://schemas.openxmlformats.org/officeDocument/2006/relationships/chart" Target="../charts/chart653.xml"/><Relationship Id="rId7" Type="http://schemas.openxmlformats.org/officeDocument/2006/relationships/chart" Target="../charts/chart656.xml"/><Relationship Id="rId2" Type="http://schemas.openxmlformats.org/officeDocument/2006/relationships/chart" Target="../charts/chart652.xml"/><Relationship Id="rId1" Type="http://schemas.openxmlformats.org/officeDocument/2006/relationships/chart" Target="../charts/chart651.xml"/><Relationship Id="rId6" Type="http://schemas.openxmlformats.org/officeDocument/2006/relationships/image" Target="../media/image1.png"/><Relationship Id="rId11" Type="http://schemas.openxmlformats.org/officeDocument/2006/relationships/chart" Target="../charts/chart660.xml"/><Relationship Id="rId5" Type="http://schemas.openxmlformats.org/officeDocument/2006/relationships/chart" Target="../charts/chart655.xml"/><Relationship Id="rId10" Type="http://schemas.openxmlformats.org/officeDocument/2006/relationships/chart" Target="../charts/chart659.xml"/><Relationship Id="rId4" Type="http://schemas.openxmlformats.org/officeDocument/2006/relationships/chart" Target="../charts/chart654.xml"/><Relationship Id="rId9" Type="http://schemas.openxmlformats.org/officeDocument/2006/relationships/chart" Target="../charts/chart658.xml"/></Relationships>
</file>

<file path=xl/drawings/_rels/drawing1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67.xml"/><Relationship Id="rId3" Type="http://schemas.openxmlformats.org/officeDocument/2006/relationships/chart" Target="../charts/chart663.xml"/><Relationship Id="rId7" Type="http://schemas.openxmlformats.org/officeDocument/2006/relationships/chart" Target="../charts/chart666.xml"/><Relationship Id="rId2" Type="http://schemas.openxmlformats.org/officeDocument/2006/relationships/chart" Target="../charts/chart662.xml"/><Relationship Id="rId1" Type="http://schemas.openxmlformats.org/officeDocument/2006/relationships/chart" Target="../charts/chart661.xml"/><Relationship Id="rId6" Type="http://schemas.openxmlformats.org/officeDocument/2006/relationships/image" Target="../media/image1.png"/><Relationship Id="rId11" Type="http://schemas.openxmlformats.org/officeDocument/2006/relationships/chart" Target="../charts/chart670.xml"/><Relationship Id="rId5" Type="http://schemas.openxmlformats.org/officeDocument/2006/relationships/chart" Target="../charts/chart665.xml"/><Relationship Id="rId10" Type="http://schemas.openxmlformats.org/officeDocument/2006/relationships/chart" Target="../charts/chart669.xml"/><Relationship Id="rId4" Type="http://schemas.openxmlformats.org/officeDocument/2006/relationships/chart" Target="../charts/chart664.xml"/><Relationship Id="rId9" Type="http://schemas.openxmlformats.org/officeDocument/2006/relationships/chart" Target="../charts/chart668.xml"/></Relationships>
</file>

<file path=xl/drawings/_rels/drawing1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7.xml"/><Relationship Id="rId3" Type="http://schemas.openxmlformats.org/officeDocument/2006/relationships/chart" Target="../charts/chart673.xml"/><Relationship Id="rId7" Type="http://schemas.openxmlformats.org/officeDocument/2006/relationships/chart" Target="../charts/chart676.xml"/><Relationship Id="rId2" Type="http://schemas.openxmlformats.org/officeDocument/2006/relationships/chart" Target="../charts/chart672.xml"/><Relationship Id="rId1" Type="http://schemas.openxmlformats.org/officeDocument/2006/relationships/chart" Target="../charts/chart671.xml"/><Relationship Id="rId6" Type="http://schemas.openxmlformats.org/officeDocument/2006/relationships/image" Target="../media/image1.png"/><Relationship Id="rId11" Type="http://schemas.openxmlformats.org/officeDocument/2006/relationships/chart" Target="../charts/chart680.xml"/><Relationship Id="rId5" Type="http://schemas.openxmlformats.org/officeDocument/2006/relationships/chart" Target="../charts/chart675.xml"/><Relationship Id="rId10" Type="http://schemas.openxmlformats.org/officeDocument/2006/relationships/chart" Target="../charts/chart679.xml"/><Relationship Id="rId4" Type="http://schemas.openxmlformats.org/officeDocument/2006/relationships/chart" Target="../charts/chart674.xml"/><Relationship Id="rId9" Type="http://schemas.openxmlformats.org/officeDocument/2006/relationships/chart" Target="../charts/chart678.xml"/></Relationships>
</file>

<file path=xl/drawings/_rels/drawing1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7.xml"/><Relationship Id="rId3" Type="http://schemas.openxmlformats.org/officeDocument/2006/relationships/chart" Target="../charts/chart683.xml"/><Relationship Id="rId7" Type="http://schemas.openxmlformats.org/officeDocument/2006/relationships/chart" Target="../charts/chart686.xml"/><Relationship Id="rId2" Type="http://schemas.openxmlformats.org/officeDocument/2006/relationships/chart" Target="../charts/chart682.xml"/><Relationship Id="rId1" Type="http://schemas.openxmlformats.org/officeDocument/2006/relationships/chart" Target="../charts/chart681.xml"/><Relationship Id="rId6" Type="http://schemas.openxmlformats.org/officeDocument/2006/relationships/image" Target="../media/image1.png"/><Relationship Id="rId11" Type="http://schemas.openxmlformats.org/officeDocument/2006/relationships/chart" Target="../charts/chart690.xml"/><Relationship Id="rId5" Type="http://schemas.openxmlformats.org/officeDocument/2006/relationships/chart" Target="../charts/chart685.xml"/><Relationship Id="rId10" Type="http://schemas.openxmlformats.org/officeDocument/2006/relationships/chart" Target="../charts/chart689.xml"/><Relationship Id="rId4" Type="http://schemas.openxmlformats.org/officeDocument/2006/relationships/chart" Target="../charts/chart684.xml"/><Relationship Id="rId9" Type="http://schemas.openxmlformats.org/officeDocument/2006/relationships/chart" Target="../charts/chart68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7.xml"/><Relationship Id="rId3" Type="http://schemas.openxmlformats.org/officeDocument/2006/relationships/chart" Target="../charts/chart63.xml"/><Relationship Id="rId7" Type="http://schemas.openxmlformats.org/officeDocument/2006/relationships/chart" Target="../charts/chart66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image" Target="../media/image1.png"/><Relationship Id="rId11" Type="http://schemas.openxmlformats.org/officeDocument/2006/relationships/chart" Target="../charts/chart70.xml"/><Relationship Id="rId5" Type="http://schemas.openxmlformats.org/officeDocument/2006/relationships/chart" Target="../charts/chart65.xml"/><Relationship Id="rId10" Type="http://schemas.openxmlformats.org/officeDocument/2006/relationships/chart" Target="../charts/chart69.xml"/><Relationship Id="rId4" Type="http://schemas.openxmlformats.org/officeDocument/2006/relationships/chart" Target="../charts/chart64.xml"/><Relationship Id="rId9" Type="http://schemas.openxmlformats.org/officeDocument/2006/relationships/chart" Target="../charts/chart68.xml"/></Relationships>
</file>

<file path=xl/drawings/_rels/drawing1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97.xml"/><Relationship Id="rId3" Type="http://schemas.openxmlformats.org/officeDocument/2006/relationships/chart" Target="../charts/chart693.xml"/><Relationship Id="rId7" Type="http://schemas.openxmlformats.org/officeDocument/2006/relationships/chart" Target="../charts/chart696.xml"/><Relationship Id="rId2" Type="http://schemas.openxmlformats.org/officeDocument/2006/relationships/chart" Target="../charts/chart692.xml"/><Relationship Id="rId1" Type="http://schemas.openxmlformats.org/officeDocument/2006/relationships/chart" Target="../charts/chart691.xml"/><Relationship Id="rId6" Type="http://schemas.openxmlformats.org/officeDocument/2006/relationships/image" Target="../media/image1.png"/><Relationship Id="rId11" Type="http://schemas.openxmlformats.org/officeDocument/2006/relationships/chart" Target="../charts/chart700.xml"/><Relationship Id="rId5" Type="http://schemas.openxmlformats.org/officeDocument/2006/relationships/chart" Target="../charts/chart695.xml"/><Relationship Id="rId10" Type="http://schemas.openxmlformats.org/officeDocument/2006/relationships/chart" Target="../charts/chart699.xml"/><Relationship Id="rId4" Type="http://schemas.openxmlformats.org/officeDocument/2006/relationships/chart" Target="../charts/chart694.xml"/><Relationship Id="rId9" Type="http://schemas.openxmlformats.org/officeDocument/2006/relationships/chart" Target="../charts/chart698.xml"/></Relationships>
</file>

<file path=xl/drawings/_rels/drawing1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07.xml"/><Relationship Id="rId3" Type="http://schemas.openxmlformats.org/officeDocument/2006/relationships/chart" Target="../charts/chart703.xml"/><Relationship Id="rId7" Type="http://schemas.openxmlformats.org/officeDocument/2006/relationships/chart" Target="../charts/chart706.xml"/><Relationship Id="rId2" Type="http://schemas.openxmlformats.org/officeDocument/2006/relationships/chart" Target="../charts/chart702.xml"/><Relationship Id="rId1" Type="http://schemas.openxmlformats.org/officeDocument/2006/relationships/chart" Target="../charts/chart701.xml"/><Relationship Id="rId6" Type="http://schemas.openxmlformats.org/officeDocument/2006/relationships/image" Target="../media/image1.png"/><Relationship Id="rId11" Type="http://schemas.openxmlformats.org/officeDocument/2006/relationships/chart" Target="../charts/chart710.xml"/><Relationship Id="rId5" Type="http://schemas.openxmlformats.org/officeDocument/2006/relationships/chart" Target="../charts/chart705.xml"/><Relationship Id="rId10" Type="http://schemas.openxmlformats.org/officeDocument/2006/relationships/chart" Target="../charts/chart709.xml"/><Relationship Id="rId4" Type="http://schemas.openxmlformats.org/officeDocument/2006/relationships/chart" Target="../charts/chart704.xml"/><Relationship Id="rId9" Type="http://schemas.openxmlformats.org/officeDocument/2006/relationships/chart" Target="../charts/chart708.xml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17.xml"/><Relationship Id="rId3" Type="http://schemas.openxmlformats.org/officeDocument/2006/relationships/chart" Target="../charts/chart713.xml"/><Relationship Id="rId7" Type="http://schemas.openxmlformats.org/officeDocument/2006/relationships/chart" Target="../charts/chart716.xml"/><Relationship Id="rId2" Type="http://schemas.openxmlformats.org/officeDocument/2006/relationships/chart" Target="../charts/chart712.xml"/><Relationship Id="rId1" Type="http://schemas.openxmlformats.org/officeDocument/2006/relationships/chart" Target="../charts/chart711.xml"/><Relationship Id="rId6" Type="http://schemas.openxmlformats.org/officeDocument/2006/relationships/image" Target="../media/image1.png"/><Relationship Id="rId11" Type="http://schemas.openxmlformats.org/officeDocument/2006/relationships/chart" Target="../charts/chart720.xml"/><Relationship Id="rId5" Type="http://schemas.openxmlformats.org/officeDocument/2006/relationships/chart" Target="../charts/chart715.xml"/><Relationship Id="rId10" Type="http://schemas.openxmlformats.org/officeDocument/2006/relationships/chart" Target="../charts/chart719.xml"/><Relationship Id="rId4" Type="http://schemas.openxmlformats.org/officeDocument/2006/relationships/chart" Target="../charts/chart714.xml"/><Relationship Id="rId9" Type="http://schemas.openxmlformats.org/officeDocument/2006/relationships/chart" Target="../charts/chart718.xml"/></Relationships>
</file>

<file path=xl/drawings/_rels/drawing1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7.xml"/><Relationship Id="rId3" Type="http://schemas.openxmlformats.org/officeDocument/2006/relationships/chart" Target="../charts/chart723.xml"/><Relationship Id="rId7" Type="http://schemas.openxmlformats.org/officeDocument/2006/relationships/chart" Target="../charts/chart726.xml"/><Relationship Id="rId2" Type="http://schemas.openxmlformats.org/officeDocument/2006/relationships/chart" Target="../charts/chart722.xml"/><Relationship Id="rId1" Type="http://schemas.openxmlformats.org/officeDocument/2006/relationships/chart" Target="../charts/chart721.xml"/><Relationship Id="rId6" Type="http://schemas.openxmlformats.org/officeDocument/2006/relationships/image" Target="../media/image1.png"/><Relationship Id="rId11" Type="http://schemas.openxmlformats.org/officeDocument/2006/relationships/chart" Target="../charts/chart730.xml"/><Relationship Id="rId5" Type="http://schemas.openxmlformats.org/officeDocument/2006/relationships/chart" Target="../charts/chart725.xml"/><Relationship Id="rId10" Type="http://schemas.openxmlformats.org/officeDocument/2006/relationships/chart" Target="../charts/chart729.xml"/><Relationship Id="rId4" Type="http://schemas.openxmlformats.org/officeDocument/2006/relationships/chart" Target="../charts/chart724.xml"/><Relationship Id="rId9" Type="http://schemas.openxmlformats.org/officeDocument/2006/relationships/chart" Target="../charts/chart728.xml"/></Relationships>
</file>

<file path=xl/drawings/_rels/drawing1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7.xml"/><Relationship Id="rId3" Type="http://schemas.openxmlformats.org/officeDocument/2006/relationships/chart" Target="../charts/chart733.xml"/><Relationship Id="rId7" Type="http://schemas.openxmlformats.org/officeDocument/2006/relationships/chart" Target="../charts/chart736.xml"/><Relationship Id="rId2" Type="http://schemas.openxmlformats.org/officeDocument/2006/relationships/chart" Target="../charts/chart732.xml"/><Relationship Id="rId1" Type="http://schemas.openxmlformats.org/officeDocument/2006/relationships/chart" Target="../charts/chart731.xml"/><Relationship Id="rId6" Type="http://schemas.openxmlformats.org/officeDocument/2006/relationships/image" Target="../media/image1.png"/><Relationship Id="rId11" Type="http://schemas.openxmlformats.org/officeDocument/2006/relationships/chart" Target="../charts/chart740.xml"/><Relationship Id="rId5" Type="http://schemas.openxmlformats.org/officeDocument/2006/relationships/chart" Target="../charts/chart735.xml"/><Relationship Id="rId10" Type="http://schemas.openxmlformats.org/officeDocument/2006/relationships/chart" Target="../charts/chart739.xml"/><Relationship Id="rId4" Type="http://schemas.openxmlformats.org/officeDocument/2006/relationships/chart" Target="../charts/chart734.xml"/><Relationship Id="rId9" Type="http://schemas.openxmlformats.org/officeDocument/2006/relationships/chart" Target="../charts/chart738.xml"/></Relationships>
</file>

<file path=xl/drawings/_rels/drawing1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7.xml"/><Relationship Id="rId3" Type="http://schemas.openxmlformats.org/officeDocument/2006/relationships/chart" Target="../charts/chart743.xml"/><Relationship Id="rId7" Type="http://schemas.openxmlformats.org/officeDocument/2006/relationships/chart" Target="../charts/chart746.xml"/><Relationship Id="rId2" Type="http://schemas.openxmlformats.org/officeDocument/2006/relationships/chart" Target="../charts/chart742.xml"/><Relationship Id="rId1" Type="http://schemas.openxmlformats.org/officeDocument/2006/relationships/chart" Target="../charts/chart741.xml"/><Relationship Id="rId6" Type="http://schemas.openxmlformats.org/officeDocument/2006/relationships/image" Target="../media/image1.png"/><Relationship Id="rId11" Type="http://schemas.openxmlformats.org/officeDocument/2006/relationships/chart" Target="../charts/chart750.xml"/><Relationship Id="rId5" Type="http://schemas.openxmlformats.org/officeDocument/2006/relationships/chart" Target="../charts/chart745.xml"/><Relationship Id="rId10" Type="http://schemas.openxmlformats.org/officeDocument/2006/relationships/chart" Target="../charts/chart749.xml"/><Relationship Id="rId4" Type="http://schemas.openxmlformats.org/officeDocument/2006/relationships/chart" Target="../charts/chart744.xml"/><Relationship Id="rId9" Type="http://schemas.openxmlformats.org/officeDocument/2006/relationships/chart" Target="../charts/chart748.xml"/></Relationships>
</file>

<file path=xl/drawings/_rels/drawing1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7.xml"/><Relationship Id="rId3" Type="http://schemas.openxmlformats.org/officeDocument/2006/relationships/chart" Target="../charts/chart753.xml"/><Relationship Id="rId7" Type="http://schemas.openxmlformats.org/officeDocument/2006/relationships/chart" Target="../charts/chart756.xml"/><Relationship Id="rId2" Type="http://schemas.openxmlformats.org/officeDocument/2006/relationships/chart" Target="../charts/chart752.xml"/><Relationship Id="rId1" Type="http://schemas.openxmlformats.org/officeDocument/2006/relationships/chart" Target="../charts/chart751.xml"/><Relationship Id="rId6" Type="http://schemas.openxmlformats.org/officeDocument/2006/relationships/image" Target="../media/image1.png"/><Relationship Id="rId11" Type="http://schemas.openxmlformats.org/officeDocument/2006/relationships/chart" Target="../charts/chart760.xml"/><Relationship Id="rId5" Type="http://schemas.openxmlformats.org/officeDocument/2006/relationships/chart" Target="../charts/chart755.xml"/><Relationship Id="rId10" Type="http://schemas.openxmlformats.org/officeDocument/2006/relationships/chart" Target="../charts/chart759.xml"/><Relationship Id="rId4" Type="http://schemas.openxmlformats.org/officeDocument/2006/relationships/chart" Target="../charts/chart754.xml"/><Relationship Id="rId9" Type="http://schemas.openxmlformats.org/officeDocument/2006/relationships/chart" Target="../charts/chart758.xml"/></Relationships>
</file>

<file path=xl/drawings/_rels/drawing1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7.xml"/><Relationship Id="rId3" Type="http://schemas.openxmlformats.org/officeDocument/2006/relationships/chart" Target="../charts/chart763.xml"/><Relationship Id="rId7" Type="http://schemas.openxmlformats.org/officeDocument/2006/relationships/chart" Target="../charts/chart766.xml"/><Relationship Id="rId2" Type="http://schemas.openxmlformats.org/officeDocument/2006/relationships/chart" Target="../charts/chart762.xml"/><Relationship Id="rId1" Type="http://schemas.openxmlformats.org/officeDocument/2006/relationships/chart" Target="../charts/chart761.xml"/><Relationship Id="rId6" Type="http://schemas.openxmlformats.org/officeDocument/2006/relationships/image" Target="../media/image1.png"/><Relationship Id="rId11" Type="http://schemas.openxmlformats.org/officeDocument/2006/relationships/chart" Target="../charts/chart770.xml"/><Relationship Id="rId5" Type="http://schemas.openxmlformats.org/officeDocument/2006/relationships/chart" Target="../charts/chart765.xml"/><Relationship Id="rId10" Type="http://schemas.openxmlformats.org/officeDocument/2006/relationships/chart" Target="../charts/chart769.xml"/><Relationship Id="rId4" Type="http://schemas.openxmlformats.org/officeDocument/2006/relationships/chart" Target="../charts/chart764.xml"/><Relationship Id="rId9" Type="http://schemas.openxmlformats.org/officeDocument/2006/relationships/chart" Target="../charts/chart768.xml"/></Relationships>
</file>

<file path=xl/drawings/_rels/drawing1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7.xml"/><Relationship Id="rId3" Type="http://schemas.openxmlformats.org/officeDocument/2006/relationships/chart" Target="../charts/chart773.xml"/><Relationship Id="rId7" Type="http://schemas.openxmlformats.org/officeDocument/2006/relationships/chart" Target="../charts/chart776.xml"/><Relationship Id="rId2" Type="http://schemas.openxmlformats.org/officeDocument/2006/relationships/chart" Target="../charts/chart772.xml"/><Relationship Id="rId1" Type="http://schemas.openxmlformats.org/officeDocument/2006/relationships/chart" Target="../charts/chart771.xml"/><Relationship Id="rId6" Type="http://schemas.openxmlformats.org/officeDocument/2006/relationships/image" Target="../media/image1.png"/><Relationship Id="rId11" Type="http://schemas.openxmlformats.org/officeDocument/2006/relationships/chart" Target="../charts/chart780.xml"/><Relationship Id="rId5" Type="http://schemas.openxmlformats.org/officeDocument/2006/relationships/chart" Target="../charts/chart775.xml"/><Relationship Id="rId10" Type="http://schemas.openxmlformats.org/officeDocument/2006/relationships/chart" Target="../charts/chart779.xml"/><Relationship Id="rId4" Type="http://schemas.openxmlformats.org/officeDocument/2006/relationships/chart" Target="../charts/chart774.xml"/><Relationship Id="rId9" Type="http://schemas.openxmlformats.org/officeDocument/2006/relationships/chart" Target="../charts/chart77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7.xml"/><Relationship Id="rId3" Type="http://schemas.openxmlformats.org/officeDocument/2006/relationships/chart" Target="../charts/chart73.xml"/><Relationship Id="rId7" Type="http://schemas.openxmlformats.org/officeDocument/2006/relationships/chart" Target="../charts/chart76.xml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image" Target="../media/image1.png"/><Relationship Id="rId11" Type="http://schemas.openxmlformats.org/officeDocument/2006/relationships/chart" Target="../charts/chart80.xml"/><Relationship Id="rId5" Type="http://schemas.openxmlformats.org/officeDocument/2006/relationships/chart" Target="../charts/chart75.xml"/><Relationship Id="rId10" Type="http://schemas.openxmlformats.org/officeDocument/2006/relationships/chart" Target="../charts/chart79.xml"/><Relationship Id="rId4" Type="http://schemas.openxmlformats.org/officeDocument/2006/relationships/chart" Target="../charts/chart74.xml"/><Relationship Id="rId9" Type="http://schemas.openxmlformats.org/officeDocument/2006/relationships/chart" Target="../charts/chart78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7.xml"/><Relationship Id="rId3" Type="http://schemas.openxmlformats.org/officeDocument/2006/relationships/chart" Target="../charts/chart83.xml"/><Relationship Id="rId7" Type="http://schemas.openxmlformats.org/officeDocument/2006/relationships/chart" Target="../charts/chart86.xml"/><Relationship Id="rId2" Type="http://schemas.openxmlformats.org/officeDocument/2006/relationships/chart" Target="../charts/chart82.xml"/><Relationship Id="rId1" Type="http://schemas.openxmlformats.org/officeDocument/2006/relationships/chart" Target="../charts/chart81.xml"/><Relationship Id="rId6" Type="http://schemas.openxmlformats.org/officeDocument/2006/relationships/image" Target="../media/image1.png"/><Relationship Id="rId11" Type="http://schemas.openxmlformats.org/officeDocument/2006/relationships/chart" Target="../charts/chart90.xml"/><Relationship Id="rId5" Type="http://schemas.openxmlformats.org/officeDocument/2006/relationships/chart" Target="../charts/chart85.xml"/><Relationship Id="rId10" Type="http://schemas.openxmlformats.org/officeDocument/2006/relationships/chart" Target="../charts/chart89.xml"/><Relationship Id="rId4" Type="http://schemas.openxmlformats.org/officeDocument/2006/relationships/chart" Target="../charts/chart84.xml"/><Relationship Id="rId9" Type="http://schemas.openxmlformats.org/officeDocument/2006/relationships/chart" Target="../charts/chart8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3" Type="http://schemas.openxmlformats.org/officeDocument/2006/relationships/chart" Target="../charts/chart3.xml"/><Relationship Id="rId7" Type="http://schemas.openxmlformats.org/officeDocument/2006/relationships/chart" Target="../charts/chart6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png"/><Relationship Id="rId11" Type="http://schemas.openxmlformats.org/officeDocument/2006/relationships/chart" Target="../charts/chart10.xml"/><Relationship Id="rId5" Type="http://schemas.openxmlformats.org/officeDocument/2006/relationships/chart" Target="../charts/chart5.xml"/><Relationship Id="rId10" Type="http://schemas.openxmlformats.org/officeDocument/2006/relationships/chart" Target="../charts/chart9.xml"/><Relationship Id="rId4" Type="http://schemas.openxmlformats.org/officeDocument/2006/relationships/chart" Target="../charts/chart4.xml"/><Relationship Id="rId9" Type="http://schemas.openxmlformats.org/officeDocument/2006/relationships/chart" Target="../charts/chart8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7.xml"/><Relationship Id="rId3" Type="http://schemas.openxmlformats.org/officeDocument/2006/relationships/chart" Target="../charts/chart93.xml"/><Relationship Id="rId7" Type="http://schemas.openxmlformats.org/officeDocument/2006/relationships/chart" Target="../charts/chart96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image" Target="../media/image1.png"/><Relationship Id="rId11" Type="http://schemas.openxmlformats.org/officeDocument/2006/relationships/chart" Target="../charts/chart100.xml"/><Relationship Id="rId5" Type="http://schemas.openxmlformats.org/officeDocument/2006/relationships/chart" Target="../charts/chart95.xml"/><Relationship Id="rId10" Type="http://schemas.openxmlformats.org/officeDocument/2006/relationships/chart" Target="../charts/chart99.xml"/><Relationship Id="rId4" Type="http://schemas.openxmlformats.org/officeDocument/2006/relationships/chart" Target="../charts/chart94.xml"/><Relationship Id="rId9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3.xml"/><Relationship Id="rId7" Type="http://schemas.openxmlformats.org/officeDocument/2006/relationships/chart" Target="../charts/chart106.xml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image" Target="../media/image1.png"/><Relationship Id="rId11" Type="http://schemas.openxmlformats.org/officeDocument/2006/relationships/chart" Target="../charts/chart110.xml"/><Relationship Id="rId5" Type="http://schemas.openxmlformats.org/officeDocument/2006/relationships/chart" Target="../charts/chart105.xml"/><Relationship Id="rId10" Type="http://schemas.openxmlformats.org/officeDocument/2006/relationships/chart" Target="../charts/chart109.xml"/><Relationship Id="rId4" Type="http://schemas.openxmlformats.org/officeDocument/2006/relationships/chart" Target="../charts/chart104.xml"/><Relationship Id="rId9" Type="http://schemas.openxmlformats.org/officeDocument/2006/relationships/chart" Target="../charts/chart108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7.xml"/><Relationship Id="rId3" Type="http://schemas.openxmlformats.org/officeDocument/2006/relationships/chart" Target="../charts/chart113.xml"/><Relationship Id="rId7" Type="http://schemas.openxmlformats.org/officeDocument/2006/relationships/chart" Target="../charts/chart116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image" Target="../media/image1.png"/><Relationship Id="rId11" Type="http://schemas.openxmlformats.org/officeDocument/2006/relationships/chart" Target="../charts/chart120.xml"/><Relationship Id="rId5" Type="http://schemas.openxmlformats.org/officeDocument/2006/relationships/chart" Target="../charts/chart115.xml"/><Relationship Id="rId10" Type="http://schemas.openxmlformats.org/officeDocument/2006/relationships/chart" Target="../charts/chart119.xml"/><Relationship Id="rId4" Type="http://schemas.openxmlformats.org/officeDocument/2006/relationships/chart" Target="../charts/chart114.xml"/><Relationship Id="rId9" Type="http://schemas.openxmlformats.org/officeDocument/2006/relationships/chart" Target="../charts/chart118.xml"/></Relationships>
</file>

<file path=xl/drawings/_rels/drawing2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7.xml"/><Relationship Id="rId3" Type="http://schemas.openxmlformats.org/officeDocument/2006/relationships/chart" Target="../charts/chart123.xml"/><Relationship Id="rId7" Type="http://schemas.openxmlformats.org/officeDocument/2006/relationships/chart" Target="../charts/chart126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image" Target="../media/image1.png"/><Relationship Id="rId11" Type="http://schemas.openxmlformats.org/officeDocument/2006/relationships/chart" Target="../charts/chart130.xml"/><Relationship Id="rId5" Type="http://schemas.openxmlformats.org/officeDocument/2006/relationships/chart" Target="../charts/chart125.xml"/><Relationship Id="rId10" Type="http://schemas.openxmlformats.org/officeDocument/2006/relationships/chart" Target="../charts/chart129.xml"/><Relationship Id="rId4" Type="http://schemas.openxmlformats.org/officeDocument/2006/relationships/chart" Target="../charts/chart124.xml"/><Relationship Id="rId9" Type="http://schemas.openxmlformats.org/officeDocument/2006/relationships/chart" Target="../charts/chart128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7.xml"/><Relationship Id="rId3" Type="http://schemas.openxmlformats.org/officeDocument/2006/relationships/chart" Target="../charts/chart133.xml"/><Relationship Id="rId7" Type="http://schemas.openxmlformats.org/officeDocument/2006/relationships/chart" Target="../charts/chart136.xml"/><Relationship Id="rId2" Type="http://schemas.openxmlformats.org/officeDocument/2006/relationships/chart" Target="../charts/chart132.xml"/><Relationship Id="rId1" Type="http://schemas.openxmlformats.org/officeDocument/2006/relationships/chart" Target="../charts/chart131.xml"/><Relationship Id="rId6" Type="http://schemas.openxmlformats.org/officeDocument/2006/relationships/image" Target="../media/image1.png"/><Relationship Id="rId11" Type="http://schemas.openxmlformats.org/officeDocument/2006/relationships/chart" Target="../charts/chart140.xml"/><Relationship Id="rId5" Type="http://schemas.openxmlformats.org/officeDocument/2006/relationships/chart" Target="../charts/chart135.xml"/><Relationship Id="rId10" Type="http://schemas.openxmlformats.org/officeDocument/2006/relationships/chart" Target="../charts/chart139.xml"/><Relationship Id="rId4" Type="http://schemas.openxmlformats.org/officeDocument/2006/relationships/chart" Target="../charts/chart134.xml"/><Relationship Id="rId9" Type="http://schemas.openxmlformats.org/officeDocument/2006/relationships/chart" Target="../charts/chart138.xml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7.xml"/><Relationship Id="rId3" Type="http://schemas.openxmlformats.org/officeDocument/2006/relationships/chart" Target="../charts/chart143.xml"/><Relationship Id="rId7" Type="http://schemas.openxmlformats.org/officeDocument/2006/relationships/chart" Target="../charts/chart146.xml"/><Relationship Id="rId2" Type="http://schemas.openxmlformats.org/officeDocument/2006/relationships/chart" Target="../charts/chart142.xml"/><Relationship Id="rId1" Type="http://schemas.openxmlformats.org/officeDocument/2006/relationships/chart" Target="../charts/chart141.xml"/><Relationship Id="rId6" Type="http://schemas.openxmlformats.org/officeDocument/2006/relationships/image" Target="../media/image1.png"/><Relationship Id="rId11" Type="http://schemas.openxmlformats.org/officeDocument/2006/relationships/chart" Target="../charts/chart150.xml"/><Relationship Id="rId5" Type="http://schemas.openxmlformats.org/officeDocument/2006/relationships/chart" Target="../charts/chart145.xml"/><Relationship Id="rId10" Type="http://schemas.openxmlformats.org/officeDocument/2006/relationships/chart" Target="../charts/chart149.xml"/><Relationship Id="rId4" Type="http://schemas.openxmlformats.org/officeDocument/2006/relationships/chart" Target="../charts/chart144.xml"/><Relationship Id="rId9" Type="http://schemas.openxmlformats.org/officeDocument/2006/relationships/chart" Target="../charts/chart148.xml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7.xml"/><Relationship Id="rId3" Type="http://schemas.openxmlformats.org/officeDocument/2006/relationships/chart" Target="../charts/chart153.xml"/><Relationship Id="rId7" Type="http://schemas.openxmlformats.org/officeDocument/2006/relationships/chart" Target="../charts/chart156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image" Target="../media/image1.png"/><Relationship Id="rId11" Type="http://schemas.openxmlformats.org/officeDocument/2006/relationships/chart" Target="../charts/chart160.xml"/><Relationship Id="rId5" Type="http://schemas.openxmlformats.org/officeDocument/2006/relationships/chart" Target="../charts/chart155.xml"/><Relationship Id="rId10" Type="http://schemas.openxmlformats.org/officeDocument/2006/relationships/chart" Target="../charts/chart159.xml"/><Relationship Id="rId4" Type="http://schemas.openxmlformats.org/officeDocument/2006/relationships/chart" Target="../charts/chart154.xml"/><Relationship Id="rId9" Type="http://schemas.openxmlformats.org/officeDocument/2006/relationships/chart" Target="../charts/chart158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7.xml"/><Relationship Id="rId3" Type="http://schemas.openxmlformats.org/officeDocument/2006/relationships/chart" Target="../charts/chart163.xml"/><Relationship Id="rId7" Type="http://schemas.openxmlformats.org/officeDocument/2006/relationships/chart" Target="../charts/chart166.xml"/><Relationship Id="rId2" Type="http://schemas.openxmlformats.org/officeDocument/2006/relationships/chart" Target="../charts/chart162.xml"/><Relationship Id="rId1" Type="http://schemas.openxmlformats.org/officeDocument/2006/relationships/chart" Target="../charts/chart161.xml"/><Relationship Id="rId6" Type="http://schemas.openxmlformats.org/officeDocument/2006/relationships/image" Target="../media/image1.png"/><Relationship Id="rId11" Type="http://schemas.openxmlformats.org/officeDocument/2006/relationships/chart" Target="../charts/chart170.xml"/><Relationship Id="rId5" Type="http://schemas.openxmlformats.org/officeDocument/2006/relationships/chart" Target="../charts/chart165.xml"/><Relationship Id="rId10" Type="http://schemas.openxmlformats.org/officeDocument/2006/relationships/chart" Target="../charts/chart169.xml"/><Relationship Id="rId4" Type="http://schemas.openxmlformats.org/officeDocument/2006/relationships/chart" Target="../charts/chart164.xml"/><Relationship Id="rId9" Type="http://schemas.openxmlformats.org/officeDocument/2006/relationships/chart" Target="../charts/chart168.xml"/></Relationships>
</file>

<file path=xl/drawings/_rels/drawing3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7.xml"/><Relationship Id="rId3" Type="http://schemas.openxmlformats.org/officeDocument/2006/relationships/chart" Target="../charts/chart173.xml"/><Relationship Id="rId7" Type="http://schemas.openxmlformats.org/officeDocument/2006/relationships/chart" Target="../charts/chart176.xml"/><Relationship Id="rId2" Type="http://schemas.openxmlformats.org/officeDocument/2006/relationships/chart" Target="../charts/chart172.xml"/><Relationship Id="rId1" Type="http://schemas.openxmlformats.org/officeDocument/2006/relationships/chart" Target="../charts/chart171.xml"/><Relationship Id="rId6" Type="http://schemas.openxmlformats.org/officeDocument/2006/relationships/image" Target="../media/image1.png"/><Relationship Id="rId11" Type="http://schemas.openxmlformats.org/officeDocument/2006/relationships/chart" Target="../charts/chart180.xml"/><Relationship Id="rId5" Type="http://schemas.openxmlformats.org/officeDocument/2006/relationships/chart" Target="../charts/chart175.xml"/><Relationship Id="rId10" Type="http://schemas.openxmlformats.org/officeDocument/2006/relationships/chart" Target="../charts/chart179.xml"/><Relationship Id="rId4" Type="http://schemas.openxmlformats.org/officeDocument/2006/relationships/chart" Target="../charts/chart174.xml"/><Relationship Id="rId9" Type="http://schemas.openxmlformats.org/officeDocument/2006/relationships/chart" Target="../charts/chart178.xml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7.xml"/><Relationship Id="rId3" Type="http://schemas.openxmlformats.org/officeDocument/2006/relationships/chart" Target="../charts/chart183.xml"/><Relationship Id="rId7" Type="http://schemas.openxmlformats.org/officeDocument/2006/relationships/chart" Target="../charts/chart186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image" Target="../media/image1.png"/><Relationship Id="rId11" Type="http://schemas.openxmlformats.org/officeDocument/2006/relationships/chart" Target="../charts/chart190.xml"/><Relationship Id="rId5" Type="http://schemas.openxmlformats.org/officeDocument/2006/relationships/chart" Target="../charts/chart185.xml"/><Relationship Id="rId10" Type="http://schemas.openxmlformats.org/officeDocument/2006/relationships/chart" Target="../charts/chart189.xml"/><Relationship Id="rId4" Type="http://schemas.openxmlformats.org/officeDocument/2006/relationships/chart" Target="../charts/chart184.xml"/><Relationship Id="rId9" Type="http://schemas.openxmlformats.org/officeDocument/2006/relationships/chart" Target="../charts/chart188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3.xml"/><Relationship Id="rId7" Type="http://schemas.openxmlformats.org/officeDocument/2006/relationships/chart" Target="../charts/chart16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1.png"/><Relationship Id="rId11" Type="http://schemas.openxmlformats.org/officeDocument/2006/relationships/chart" Target="../charts/chart20.xml"/><Relationship Id="rId5" Type="http://schemas.openxmlformats.org/officeDocument/2006/relationships/chart" Target="../charts/chart15.xml"/><Relationship Id="rId10" Type="http://schemas.openxmlformats.org/officeDocument/2006/relationships/chart" Target="../charts/chart19.xml"/><Relationship Id="rId4" Type="http://schemas.openxmlformats.org/officeDocument/2006/relationships/chart" Target="../charts/chart14.xml"/><Relationship Id="rId9" Type="http://schemas.openxmlformats.org/officeDocument/2006/relationships/chart" Target="../charts/chart18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7.xml"/><Relationship Id="rId3" Type="http://schemas.openxmlformats.org/officeDocument/2006/relationships/chart" Target="../charts/chart193.xml"/><Relationship Id="rId7" Type="http://schemas.openxmlformats.org/officeDocument/2006/relationships/chart" Target="../charts/chart196.xml"/><Relationship Id="rId2" Type="http://schemas.openxmlformats.org/officeDocument/2006/relationships/chart" Target="../charts/chart192.xml"/><Relationship Id="rId1" Type="http://schemas.openxmlformats.org/officeDocument/2006/relationships/chart" Target="../charts/chart191.xml"/><Relationship Id="rId6" Type="http://schemas.openxmlformats.org/officeDocument/2006/relationships/image" Target="../media/image1.png"/><Relationship Id="rId11" Type="http://schemas.openxmlformats.org/officeDocument/2006/relationships/chart" Target="../charts/chart200.xml"/><Relationship Id="rId5" Type="http://schemas.openxmlformats.org/officeDocument/2006/relationships/chart" Target="../charts/chart195.xml"/><Relationship Id="rId10" Type="http://schemas.openxmlformats.org/officeDocument/2006/relationships/chart" Target="../charts/chart199.xml"/><Relationship Id="rId4" Type="http://schemas.openxmlformats.org/officeDocument/2006/relationships/chart" Target="../charts/chart194.xml"/><Relationship Id="rId9" Type="http://schemas.openxmlformats.org/officeDocument/2006/relationships/chart" Target="../charts/chart198.xml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7.xml"/><Relationship Id="rId3" Type="http://schemas.openxmlformats.org/officeDocument/2006/relationships/chart" Target="../charts/chart203.xml"/><Relationship Id="rId7" Type="http://schemas.openxmlformats.org/officeDocument/2006/relationships/chart" Target="../charts/chart206.xml"/><Relationship Id="rId2" Type="http://schemas.openxmlformats.org/officeDocument/2006/relationships/chart" Target="../charts/chart202.xml"/><Relationship Id="rId1" Type="http://schemas.openxmlformats.org/officeDocument/2006/relationships/chart" Target="../charts/chart201.xml"/><Relationship Id="rId6" Type="http://schemas.openxmlformats.org/officeDocument/2006/relationships/image" Target="../media/image1.png"/><Relationship Id="rId11" Type="http://schemas.openxmlformats.org/officeDocument/2006/relationships/chart" Target="../charts/chart210.xml"/><Relationship Id="rId5" Type="http://schemas.openxmlformats.org/officeDocument/2006/relationships/chart" Target="../charts/chart205.xml"/><Relationship Id="rId10" Type="http://schemas.openxmlformats.org/officeDocument/2006/relationships/chart" Target="../charts/chart209.xml"/><Relationship Id="rId4" Type="http://schemas.openxmlformats.org/officeDocument/2006/relationships/chart" Target="../charts/chart204.xml"/><Relationship Id="rId9" Type="http://schemas.openxmlformats.org/officeDocument/2006/relationships/chart" Target="../charts/chart208.xml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7.xml"/><Relationship Id="rId3" Type="http://schemas.openxmlformats.org/officeDocument/2006/relationships/chart" Target="../charts/chart213.xml"/><Relationship Id="rId7" Type="http://schemas.openxmlformats.org/officeDocument/2006/relationships/chart" Target="../charts/chart216.xml"/><Relationship Id="rId2" Type="http://schemas.openxmlformats.org/officeDocument/2006/relationships/chart" Target="../charts/chart212.xml"/><Relationship Id="rId1" Type="http://schemas.openxmlformats.org/officeDocument/2006/relationships/chart" Target="../charts/chart211.xml"/><Relationship Id="rId6" Type="http://schemas.openxmlformats.org/officeDocument/2006/relationships/image" Target="../media/image1.png"/><Relationship Id="rId11" Type="http://schemas.openxmlformats.org/officeDocument/2006/relationships/chart" Target="../charts/chart220.xml"/><Relationship Id="rId5" Type="http://schemas.openxmlformats.org/officeDocument/2006/relationships/chart" Target="../charts/chart215.xml"/><Relationship Id="rId10" Type="http://schemas.openxmlformats.org/officeDocument/2006/relationships/chart" Target="../charts/chart219.xml"/><Relationship Id="rId4" Type="http://schemas.openxmlformats.org/officeDocument/2006/relationships/chart" Target="../charts/chart214.xml"/><Relationship Id="rId9" Type="http://schemas.openxmlformats.org/officeDocument/2006/relationships/chart" Target="../charts/chart218.xml"/></Relationships>
</file>

<file path=xl/drawings/_rels/drawing4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7.xml"/><Relationship Id="rId3" Type="http://schemas.openxmlformats.org/officeDocument/2006/relationships/chart" Target="../charts/chart223.xml"/><Relationship Id="rId7" Type="http://schemas.openxmlformats.org/officeDocument/2006/relationships/chart" Target="../charts/chart226.xml"/><Relationship Id="rId2" Type="http://schemas.openxmlformats.org/officeDocument/2006/relationships/chart" Target="../charts/chart222.xml"/><Relationship Id="rId1" Type="http://schemas.openxmlformats.org/officeDocument/2006/relationships/chart" Target="../charts/chart221.xml"/><Relationship Id="rId6" Type="http://schemas.openxmlformats.org/officeDocument/2006/relationships/image" Target="../media/image1.png"/><Relationship Id="rId11" Type="http://schemas.openxmlformats.org/officeDocument/2006/relationships/chart" Target="../charts/chart230.xml"/><Relationship Id="rId5" Type="http://schemas.openxmlformats.org/officeDocument/2006/relationships/chart" Target="../charts/chart225.xml"/><Relationship Id="rId10" Type="http://schemas.openxmlformats.org/officeDocument/2006/relationships/chart" Target="../charts/chart229.xml"/><Relationship Id="rId4" Type="http://schemas.openxmlformats.org/officeDocument/2006/relationships/chart" Target="../charts/chart224.xml"/><Relationship Id="rId9" Type="http://schemas.openxmlformats.org/officeDocument/2006/relationships/chart" Target="../charts/chart228.xml"/></Relationships>
</file>

<file path=xl/drawings/_rels/drawing4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7.xml"/><Relationship Id="rId3" Type="http://schemas.openxmlformats.org/officeDocument/2006/relationships/chart" Target="../charts/chart233.xml"/><Relationship Id="rId7" Type="http://schemas.openxmlformats.org/officeDocument/2006/relationships/chart" Target="../charts/chart236.xml"/><Relationship Id="rId2" Type="http://schemas.openxmlformats.org/officeDocument/2006/relationships/chart" Target="../charts/chart232.xml"/><Relationship Id="rId1" Type="http://schemas.openxmlformats.org/officeDocument/2006/relationships/chart" Target="../charts/chart231.xml"/><Relationship Id="rId6" Type="http://schemas.openxmlformats.org/officeDocument/2006/relationships/image" Target="../media/image1.png"/><Relationship Id="rId11" Type="http://schemas.openxmlformats.org/officeDocument/2006/relationships/chart" Target="../charts/chart240.xml"/><Relationship Id="rId5" Type="http://schemas.openxmlformats.org/officeDocument/2006/relationships/chart" Target="../charts/chart235.xml"/><Relationship Id="rId10" Type="http://schemas.openxmlformats.org/officeDocument/2006/relationships/chart" Target="../charts/chart239.xml"/><Relationship Id="rId4" Type="http://schemas.openxmlformats.org/officeDocument/2006/relationships/chart" Target="../charts/chart234.xml"/><Relationship Id="rId9" Type="http://schemas.openxmlformats.org/officeDocument/2006/relationships/chart" Target="../charts/chart238.xml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7.xml"/><Relationship Id="rId3" Type="http://schemas.openxmlformats.org/officeDocument/2006/relationships/chart" Target="../charts/chart243.xml"/><Relationship Id="rId7" Type="http://schemas.openxmlformats.org/officeDocument/2006/relationships/chart" Target="../charts/chart246.xml"/><Relationship Id="rId2" Type="http://schemas.openxmlformats.org/officeDocument/2006/relationships/chart" Target="../charts/chart242.xml"/><Relationship Id="rId1" Type="http://schemas.openxmlformats.org/officeDocument/2006/relationships/chart" Target="../charts/chart241.xml"/><Relationship Id="rId6" Type="http://schemas.openxmlformats.org/officeDocument/2006/relationships/image" Target="../media/image1.png"/><Relationship Id="rId11" Type="http://schemas.openxmlformats.org/officeDocument/2006/relationships/chart" Target="../charts/chart250.xml"/><Relationship Id="rId5" Type="http://schemas.openxmlformats.org/officeDocument/2006/relationships/chart" Target="../charts/chart245.xml"/><Relationship Id="rId10" Type="http://schemas.openxmlformats.org/officeDocument/2006/relationships/chart" Target="../charts/chart249.xml"/><Relationship Id="rId4" Type="http://schemas.openxmlformats.org/officeDocument/2006/relationships/chart" Target="../charts/chart244.xml"/><Relationship Id="rId9" Type="http://schemas.openxmlformats.org/officeDocument/2006/relationships/chart" Target="../charts/chart248.xml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7.xml"/><Relationship Id="rId3" Type="http://schemas.openxmlformats.org/officeDocument/2006/relationships/chart" Target="../charts/chart253.xml"/><Relationship Id="rId7" Type="http://schemas.openxmlformats.org/officeDocument/2006/relationships/chart" Target="../charts/chart256.xml"/><Relationship Id="rId2" Type="http://schemas.openxmlformats.org/officeDocument/2006/relationships/chart" Target="../charts/chart252.xml"/><Relationship Id="rId1" Type="http://schemas.openxmlformats.org/officeDocument/2006/relationships/chart" Target="../charts/chart251.xml"/><Relationship Id="rId6" Type="http://schemas.openxmlformats.org/officeDocument/2006/relationships/image" Target="../media/image1.png"/><Relationship Id="rId11" Type="http://schemas.openxmlformats.org/officeDocument/2006/relationships/chart" Target="../charts/chart260.xml"/><Relationship Id="rId5" Type="http://schemas.openxmlformats.org/officeDocument/2006/relationships/chart" Target="../charts/chart255.xml"/><Relationship Id="rId10" Type="http://schemas.openxmlformats.org/officeDocument/2006/relationships/chart" Target="../charts/chart259.xml"/><Relationship Id="rId4" Type="http://schemas.openxmlformats.org/officeDocument/2006/relationships/chart" Target="../charts/chart254.xml"/><Relationship Id="rId9" Type="http://schemas.openxmlformats.org/officeDocument/2006/relationships/chart" Target="../charts/chart258.xml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7.xml"/><Relationship Id="rId3" Type="http://schemas.openxmlformats.org/officeDocument/2006/relationships/chart" Target="../charts/chart263.xml"/><Relationship Id="rId7" Type="http://schemas.openxmlformats.org/officeDocument/2006/relationships/chart" Target="../charts/chart266.xml"/><Relationship Id="rId2" Type="http://schemas.openxmlformats.org/officeDocument/2006/relationships/chart" Target="../charts/chart262.xml"/><Relationship Id="rId1" Type="http://schemas.openxmlformats.org/officeDocument/2006/relationships/chart" Target="../charts/chart261.xml"/><Relationship Id="rId6" Type="http://schemas.openxmlformats.org/officeDocument/2006/relationships/image" Target="../media/image1.png"/><Relationship Id="rId11" Type="http://schemas.openxmlformats.org/officeDocument/2006/relationships/chart" Target="../charts/chart270.xml"/><Relationship Id="rId5" Type="http://schemas.openxmlformats.org/officeDocument/2006/relationships/chart" Target="../charts/chart265.xml"/><Relationship Id="rId10" Type="http://schemas.openxmlformats.org/officeDocument/2006/relationships/chart" Target="../charts/chart269.xml"/><Relationship Id="rId4" Type="http://schemas.openxmlformats.org/officeDocument/2006/relationships/chart" Target="../charts/chart264.xml"/><Relationship Id="rId9" Type="http://schemas.openxmlformats.org/officeDocument/2006/relationships/chart" Target="../charts/chart268.xml"/></Relationships>
</file>

<file path=xl/drawings/_rels/drawing5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7.xml"/><Relationship Id="rId3" Type="http://schemas.openxmlformats.org/officeDocument/2006/relationships/chart" Target="../charts/chart273.xml"/><Relationship Id="rId7" Type="http://schemas.openxmlformats.org/officeDocument/2006/relationships/chart" Target="../charts/chart276.xml"/><Relationship Id="rId2" Type="http://schemas.openxmlformats.org/officeDocument/2006/relationships/chart" Target="../charts/chart272.xml"/><Relationship Id="rId1" Type="http://schemas.openxmlformats.org/officeDocument/2006/relationships/chart" Target="../charts/chart271.xml"/><Relationship Id="rId6" Type="http://schemas.openxmlformats.org/officeDocument/2006/relationships/image" Target="../media/image1.png"/><Relationship Id="rId11" Type="http://schemas.openxmlformats.org/officeDocument/2006/relationships/chart" Target="../charts/chart280.xml"/><Relationship Id="rId5" Type="http://schemas.openxmlformats.org/officeDocument/2006/relationships/chart" Target="../charts/chart275.xml"/><Relationship Id="rId10" Type="http://schemas.openxmlformats.org/officeDocument/2006/relationships/chart" Target="../charts/chart279.xml"/><Relationship Id="rId4" Type="http://schemas.openxmlformats.org/officeDocument/2006/relationships/chart" Target="../charts/chart274.xml"/><Relationship Id="rId9" Type="http://schemas.openxmlformats.org/officeDocument/2006/relationships/chart" Target="../charts/chart278.xml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7.xml"/><Relationship Id="rId3" Type="http://schemas.openxmlformats.org/officeDocument/2006/relationships/chart" Target="../charts/chart283.xml"/><Relationship Id="rId7" Type="http://schemas.openxmlformats.org/officeDocument/2006/relationships/chart" Target="../charts/chart286.xml"/><Relationship Id="rId2" Type="http://schemas.openxmlformats.org/officeDocument/2006/relationships/chart" Target="../charts/chart282.xml"/><Relationship Id="rId1" Type="http://schemas.openxmlformats.org/officeDocument/2006/relationships/chart" Target="../charts/chart281.xml"/><Relationship Id="rId6" Type="http://schemas.openxmlformats.org/officeDocument/2006/relationships/image" Target="../media/image1.png"/><Relationship Id="rId11" Type="http://schemas.openxmlformats.org/officeDocument/2006/relationships/chart" Target="../charts/chart290.xml"/><Relationship Id="rId5" Type="http://schemas.openxmlformats.org/officeDocument/2006/relationships/chart" Target="../charts/chart285.xml"/><Relationship Id="rId10" Type="http://schemas.openxmlformats.org/officeDocument/2006/relationships/chart" Target="../charts/chart289.xml"/><Relationship Id="rId4" Type="http://schemas.openxmlformats.org/officeDocument/2006/relationships/chart" Target="../charts/chart284.xml"/><Relationship Id="rId9" Type="http://schemas.openxmlformats.org/officeDocument/2006/relationships/chart" Target="../charts/chart288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7.xml"/><Relationship Id="rId3" Type="http://schemas.openxmlformats.org/officeDocument/2006/relationships/chart" Target="../charts/chart23.xml"/><Relationship Id="rId7" Type="http://schemas.openxmlformats.org/officeDocument/2006/relationships/chart" Target="../charts/chart26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image" Target="../media/image1.png"/><Relationship Id="rId11" Type="http://schemas.openxmlformats.org/officeDocument/2006/relationships/chart" Target="../charts/chart30.xml"/><Relationship Id="rId5" Type="http://schemas.openxmlformats.org/officeDocument/2006/relationships/chart" Target="../charts/chart25.xml"/><Relationship Id="rId10" Type="http://schemas.openxmlformats.org/officeDocument/2006/relationships/chart" Target="../charts/chart29.xml"/><Relationship Id="rId4" Type="http://schemas.openxmlformats.org/officeDocument/2006/relationships/chart" Target="../charts/chart24.xml"/><Relationship Id="rId9" Type="http://schemas.openxmlformats.org/officeDocument/2006/relationships/chart" Target="../charts/chart28.xml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7.xml"/><Relationship Id="rId3" Type="http://schemas.openxmlformats.org/officeDocument/2006/relationships/chart" Target="../charts/chart293.xml"/><Relationship Id="rId7" Type="http://schemas.openxmlformats.org/officeDocument/2006/relationships/chart" Target="../charts/chart296.xml"/><Relationship Id="rId2" Type="http://schemas.openxmlformats.org/officeDocument/2006/relationships/chart" Target="../charts/chart292.xml"/><Relationship Id="rId1" Type="http://schemas.openxmlformats.org/officeDocument/2006/relationships/chart" Target="../charts/chart291.xml"/><Relationship Id="rId6" Type="http://schemas.openxmlformats.org/officeDocument/2006/relationships/image" Target="../media/image1.png"/><Relationship Id="rId11" Type="http://schemas.openxmlformats.org/officeDocument/2006/relationships/chart" Target="../charts/chart300.xml"/><Relationship Id="rId5" Type="http://schemas.openxmlformats.org/officeDocument/2006/relationships/chart" Target="../charts/chart295.xml"/><Relationship Id="rId10" Type="http://schemas.openxmlformats.org/officeDocument/2006/relationships/chart" Target="../charts/chart299.xml"/><Relationship Id="rId4" Type="http://schemas.openxmlformats.org/officeDocument/2006/relationships/chart" Target="../charts/chart294.xml"/><Relationship Id="rId9" Type="http://schemas.openxmlformats.org/officeDocument/2006/relationships/chart" Target="../charts/chart298.xml"/></Relationships>
</file>

<file path=xl/drawings/_rels/drawing6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7.xml"/><Relationship Id="rId3" Type="http://schemas.openxmlformats.org/officeDocument/2006/relationships/chart" Target="../charts/chart303.xml"/><Relationship Id="rId7" Type="http://schemas.openxmlformats.org/officeDocument/2006/relationships/chart" Target="../charts/chart306.xml"/><Relationship Id="rId2" Type="http://schemas.openxmlformats.org/officeDocument/2006/relationships/chart" Target="../charts/chart302.xml"/><Relationship Id="rId1" Type="http://schemas.openxmlformats.org/officeDocument/2006/relationships/chart" Target="../charts/chart301.xml"/><Relationship Id="rId6" Type="http://schemas.openxmlformats.org/officeDocument/2006/relationships/image" Target="../media/image1.png"/><Relationship Id="rId11" Type="http://schemas.openxmlformats.org/officeDocument/2006/relationships/chart" Target="../charts/chart310.xml"/><Relationship Id="rId5" Type="http://schemas.openxmlformats.org/officeDocument/2006/relationships/chart" Target="../charts/chart305.xml"/><Relationship Id="rId10" Type="http://schemas.openxmlformats.org/officeDocument/2006/relationships/chart" Target="../charts/chart309.xml"/><Relationship Id="rId4" Type="http://schemas.openxmlformats.org/officeDocument/2006/relationships/chart" Target="../charts/chart304.xml"/><Relationship Id="rId9" Type="http://schemas.openxmlformats.org/officeDocument/2006/relationships/chart" Target="../charts/chart308.xml"/></Relationships>
</file>

<file path=xl/drawings/_rels/drawing6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7.xml"/><Relationship Id="rId3" Type="http://schemas.openxmlformats.org/officeDocument/2006/relationships/chart" Target="../charts/chart313.xml"/><Relationship Id="rId7" Type="http://schemas.openxmlformats.org/officeDocument/2006/relationships/chart" Target="../charts/chart316.xml"/><Relationship Id="rId2" Type="http://schemas.openxmlformats.org/officeDocument/2006/relationships/chart" Target="../charts/chart312.xml"/><Relationship Id="rId1" Type="http://schemas.openxmlformats.org/officeDocument/2006/relationships/chart" Target="../charts/chart311.xml"/><Relationship Id="rId6" Type="http://schemas.openxmlformats.org/officeDocument/2006/relationships/image" Target="../media/image1.png"/><Relationship Id="rId11" Type="http://schemas.openxmlformats.org/officeDocument/2006/relationships/chart" Target="../charts/chart320.xml"/><Relationship Id="rId5" Type="http://schemas.openxmlformats.org/officeDocument/2006/relationships/chart" Target="../charts/chart315.xml"/><Relationship Id="rId10" Type="http://schemas.openxmlformats.org/officeDocument/2006/relationships/chart" Target="../charts/chart319.xml"/><Relationship Id="rId4" Type="http://schemas.openxmlformats.org/officeDocument/2006/relationships/chart" Target="../charts/chart314.xml"/><Relationship Id="rId9" Type="http://schemas.openxmlformats.org/officeDocument/2006/relationships/chart" Target="../charts/chart318.xml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7.xml"/><Relationship Id="rId3" Type="http://schemas.openxmlformats.org/officeDocument/2006/relationships/chart" Target="../charts/chart323.xml"/><Relationship Id="rId7" Type="http://schemas.openxmlformats.org/officeDocument/2006/relationships/chart" Target="../charts/chart326.xml"/><Relationship Id="rId2" Type="http://schemas.openxmlformats.org/officeDocument/2006/relationships/chart" Target="../charts/chart322.xml"/><Relationship Id="rId1" Type="http://schemas.openxmlformats.org/officeDocument/2006/relationships/chart" Target="../charts/chart321.xml"/><Relationship Id="rId6" Type="http://schemas.openxmlformats.org/officeDocument/2006/relationships/image" Target="../media/image1.png"/><Relationship Id="rId11" Type="http://schemas.openxmlformats.org/officeDocument/2006/relationships/chart" Target="../charts/chart330.xml"/><Relationship Id="rId5" Type="http://schemas.openxmlformats.org/officeDocument/2006/relationships/chart" Target="../charts/chart325.xml"/><Relationship Id="rId10" Type="http://schemas.openxmlformats.org/officeDocument/2006/relationships/chart" Target="../charts/chart329.xml"/><Relationship Id="rId4" Type="http://schemas.openxmlformats.org/officeDocument/2006/relationships/chart" Target="../charts/chart324.xml"/><Relationship Id="rId9" Type="http://schemas.openxmlformats.org/officeDocument/2006/relationships/chart" Target="../charts/chart328.xml"/></Relationships>
</file>

<file path=xl/drawings/_rels/drawing6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7.xml"/><Relationship Id="rId3" Type="http://schemas.openxmlformats.org/officeDocument/2006/relationships/chart" Target="../charts/chart333.xml"/><Relationship Id="rId7" Type="http://schemas.openxmlformats.org/officeDocument/2006/relationships/chart" Target="../charts/chart336.xml"/><Relationship Id="rId2" Type="http://schemas.openxmlformats.org/officeDocument/2006/relationships/chart" Target="../charts/chart332.xml"/><Relationship Id="rId1" Type="http://schemas.openxmlformats.org/officeDocument/2006/relationships/chart" Target="../charts/chart331.xml"/><Relationship Id="rId6" Type="http://schemas.openxmlformats.org/officeDocument/2006/relationships/image" Target="../media/image1.png"/><Relationship Id="rId11" Type="http://schemas.openxmlformats.org/officeDocument/2006/relationships/chart" Target="../charts/chart340.xml"/><Relationship Id="rId5" Type="http://schemas.openxmlformats.org/officeDocument/2006/relationships/chart" Target="../charts/chart335.xml"/><Relationship Id="rId10" Type="http://schemas.openxmlformats.org/officeDocument/2006/relationships/chart" Target="../charts/chart339.xml"/><Relationship Id="rId4" Type="http://schemas.openxmlformats.org/officeDocument/2006/relationships/chart" Target="../charts/chart334.xml"/><Relationship Id="rId9" Type="http://schemas.openxmlformats.org/officeDocument/2006/relationships/chart" Target="../charts/chart338.xml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7.xml"/><Relationship Id="rId3" Type="http://schemas.openxmlformats.org/officeDocument/2006/relationships/chart" Target="../charts/chart343.xml"/><Relationship Id="rId7" Type="http://schemas.openxmlformats.org/officeDocument/2006/relationships/chart" Target="../charts/chart346.xml"/><Relationship Id="rId2" Type="http://schemas.openxmlformats.org/officeDocument/2006/relationships/chart" Target="../charts/chart342.xml"/><Relationship Id="rId1" Type="http://schemas.openxmlformats.org/officeDocument/2006/relationships/chart" Target="../charts/chart341.xml"/><Relationship Id="rId6" Type="http://schemas.openxmlformats.org/officeDocument/2006/relationships/image" Target="../media/image1.png"/><Relationship Id="rId11" Type="http://schemas.openxmlformats.org/officeDocument/2006/relationships/chart" Target="../charts/chart350.xml"/><Relationship Id="rId5" Type="http://schemas.openxmlformats.org/officeDocument/2006/relationships/chart" Target="../charts/chart345.xml"/><Relationship Id="rId10" Type="http://schemas.openxmlformats.org/officeDocument/2006/relationships/chart" Target="../charts/chart349.xml"/><Relationship Id="rId4" Type="http://schemas.openxmlformats.org/officeDocument/2006/relationships/chart" Target="../charts/chart344.xml"/><Relationship Id="rId9" Type="http://schemas.openxmlformats.org/officeDocument/2006/relationships/chart" Target="../charts/chart348.xml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7.xml"/><Relationship Id="rId3" Type="http://schemas.openxmlformats.org/officeDocument/2006/relationships/chart" Target="../charts/chart353.xml"/><Relationship Id="rId7" Type="http://schemas.openxmlformats.org/officeDocument/2006/relationships/chart" Target="../charts/chart356.xml"/><Relationship Id="rId2" Type="http://schemas.openxmlformats.org/officeDocument/2006/relationships/chart" Target="../charts/chart352.xml"/><Relationship Id="rId1" Type="http://schemas.openxmlformats.org/officeDocument/2006/relationships/chart" Target="../charts/chart351.xml"/><Relationship Id="rId6" Type="http://schemas.openxmlformats.org/officeDocument/2006/relationships/image" Target="../media/image1.png"/><Relationship Id="rId11" Type="http://schemas.openxmlformats.org/officeDocument/2006/relationships/chart" Target="../charts/chart360.xml"/><Relationship Id="rId5" Type="http://schemas.openxmlformats.org/officeDocument/2006/relationships/chart" Target="../charts/chart355.xml"/><Relationship Id="rId10" Type="http://schemas.openxmlformats.org/officeDocument/2006/relationships/chart" Target="../charts/chart359.xml"/><Relationship Id="rId4" Type="http://schemas.openxmlformats.org/officeDocument/2006/relationships/chart" Target="../charts/chart354.xml"/><Relationship Id="rId9" Type="http://schemas.openxmlformats.org/officeDocument/2006/relationships/chart" Target="../charts/chart358.xml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7.xml"/><Relationship Id="rId3" Type="http://schemas.openxmlformats.org/officeDocument/2006/relationships/chart" Target="../charts/chart363.xml"/><Relationship Id="rId7" Type="http://schemas.openxmlformats.org/officeDocument/2006/relationships/chart" Target="../charts/chart366.xml"/><Relationship Id="rId2" Type="http://schemas.openxmlformats.org/officeDocument/2006/relationships/chart" Target="../charts/chart362.xml"/><Relationship Id="rId1" Type="http://schemas.openxmlformats.org/officeDocument/2006/relationships/chart" Target="../charts/chart361.xml"/><Relationship Id="rId6" Type="http://schemas.openxmlformats.org/officeDocument/2006/relationships/image" Target="../media/image1.png"/><Relationship Id="rId11" Type="http://schemas.openxmlformats.org/officeDocument/2006/relationships/chart" Target="../charts/chart370.xml"/><Relationship Id="rId5" Type="http://schemas.openxmlformats.org/officeDocument/2006/relationships/chart" Target="../charts/chart365.xml"/><Relationship Id="rId10" Type="http://schemas.openxmlformats.org/officeDocument/2006/relationships/chart" Target="../charts/chart369.xml"/><Relationship Id="rId4" Type="http://schemas.openxmlformats.org/officeDocument/2006/relationships/chart" Target="../charts/chart364.xml"/><Relationship Id="rId9" Type="http://schemas.openxmlformats.org/officeDocument/2006/relationships/chart" Target="../charts/chart368.xml"/></Relationships>
</file>

<file path=xl/drawings/_rels/drawing7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7.xml"/><Relationship Id="rId3" Type="http://schemas.openxmlformats.org/officeDocument/2006/relationships/chart" Target="../charts/chart373.xml"/><Relationship Id="rId7" Type="http://schemas.openxmlformats.org/officeDocument/2006/relationships/chart" Target="../charts/chart376.xml"/><Relationship Id="rId2" Type="http://schemas.openxmlformats.org/officeDocument/2006/relationships/chart" Target="../charts/chart372.xml"/><Relationship Id="rId1" Type="http://schemas.openxmlformats.org/officeDocument/2006/relationships/chart" Target="../charts/chart371.xml"/><Relationship Id="rId6" Type="http://schemas.openxmlformats.org/officeDocument/2006/relationships/image" Target="../media/image1.png"/><Relationship Id="rId11" Type="http://schemas.openxmlformats.org/officeDocument/2006/relationships/chart" Target="../charts/chart380.xml"/><Relationship Id="rId5" Type="http://schemas.openxmlformats.org/officeDocument/2006/relationships/chart" Target="../charts/chart375.xml"/><Relationship Id="rId10" Type="http://schemas.openxmlformats.org/officeDocument/2006/relationships/chart" Target="../charts/chart379.xml"/><Relationship Id="rId4" Type="http://schemas.openxmlformats.org/officeDocument/2006/relationships/chart" Target="../charts/chart374.xml"/><Relationship Id="rId9" Type="http://schemas.openxmlformats.org/officeDocument/2006/relationships/chart" Target="../charts/chart378.xml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7.xml"/><Relationship Id="rId3" Type="http://schemas.openxmlformats.org/officeDocument/2006/relationships/chart" Target="../charts/chart383.xml"/><Relationship Id="rId7" Type="http://schemas.openxmlformats.org/officeDocument/2006/relationships/chart" Target="../charts/chart386.xml"/><Relationship Id="rId2" Type="http://schemas.openxmlformats.org/officeDocument/2006/relationships/chart" Target="../charts/chart382.xml"/><Relationship Id="rId1" Type="http://schemas.openxmlformats.org/officeDocument/2006/relationships/chart" Target="../charts/chart381.xml"/><Relationship Id="rId6" Type="http://schemas.openxmlformats.org/officeDocument/2006/relationships/image" Target="../media/image1.png"/><Relationship Id="rId11" Type="http://schemas.openxmlformats.org/officeDocument/2006/relationships/chart" Target="../charts/chart390.xml"/><Relationship Id="rId5" Type="http://schemas.openxmlformats.org/officeDocument/2006/relationships/chart" Target="../charts/chart385.xml"/><Relationship Id="rId10" Type="http://schemas.openxmlformats.org/officeDocument/2006/relationships/chart" Target="../charts/chart389.xml"/><Relationship Id="rId4" Type="http://schemas.openxmlformats.org/officeDocument/2006/relationships/chart" Target="../charts/chart384.xml"/><Relationship Id="rId9" Type="http://schemas.openxmlformats.org/officeDocument/2006/relationships/chart" Target="../charts/chart388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3" Type="http://schemas.openxmlformats.org/officeDocument/2006/relationships/chart" Target="../charts/chart33.xml"/><Relationship Id="rId7" Type="http://schemas.openxmlformats.org/officeDocument/2006/relationships/chart" Target="../charts/chart36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image" Target="../media/image1.png"/><Relationship Id="rId11" Type="http://schemas.openxmlformats.org/officeDocument/2006/relationships/chart" Target="../charts/chart40.xml"/><Relationship Id="rId5" Type="http://schemas.openxmlformats.org/officeDocument/2006/relationships/chart" Target="../charts/chart35.xml"/><Relationship Id="rId10" Type="http://schemas.openxmlformats.org/officeDocument/2006/relationships/chart" Target="../charts/chart39.xml"/><Relationship Id="rId4" Type="http://schemas.openxmlformats.org/officeDocument/2006/relationships/chart" Target="../charts/chart34.xml"/><Relationship Id="rId9" Type="http://schemas.openxmlformats.org/officeDocument/2006/relationships/chart" Target="../charts/chart38.xml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7.xml"/><Relationship Id="rId3" Type="http://schemas.openxmlformats.org/officeDocument/2006/relationships/chart" Target="../charts/chart393.xml"/><Relationship Id="rId7" Type="http://schemas.openxmlformats.org/officeDocument/2006/relationships/chart" Target="../charts/chart396.xml"/><Relationship Id="rId2" Type="http://schemas.openxmlformats.org/officeDocument/2006/relationships/chart" Target="../charts/chart392.xml"/><Relationship Id="rId1" Type="http://schemas.openxmlformats.org/officeDocument/2006/relationships/chart" Target="../charts/chart391.xml"/><Relationship Id="rId6" Type="http://schemas.openxmlformats.org/officeDocument/2006/relationships/image" Target="../media/image1.png"/><Relationship Id="rId11" Type="http://schemas.openxmlformats.org/officeDocument/2006/relationships/chart" Target="../charts/chart400.xml"/><Relationship Id="rId5" Type="http://schemas.openxmlformats.org/officeDocument/2006/relationships/chart" Target="../charts/chart395.xml"/><Relationship Id="rId10" Type="http://schemas.openxmlformats.org/officeDocument/2006/relationships/chart" Target="../charts/chart399.xml"/><Relationship Id="rId4" Type="http://schemas.openxmlformats.org/officeDocument/2006/relationships/chart" Target="../charts/chart394.xml"/><Relationship Id="rId9" Type="http://schemas.openxmlformats.org/officeDocument/2006/relationships/chart" Target="../charts/chart398.xml"/></Relationships>
</file>

<file path=xl/drawings/_rels/drawing8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07.xml"/><Relationship Id="rId3" Type="http://schemas.openxmlformats.org/officeDocument/2006/relationships/chart" Target="../charts/chart403.xml"/><Relationship Id="rId7" Type="http://schemas.openxmlformats.org/officeDocument/2006/relationships/chart" Target="../charts/chart406.xml"/><Relationship Id="rId2" Type="http://schemas.openxmlformats.org/officeDocument/2006/relationships/chart" Target="../charts/chart402.xml"/><Relationship Id="rId1" Type="http://schemas.openxmlformats.org/officeDocument/2006/relationships/chart" Target="../charts/chart401.xml"/><Relationship Id="rId6" Type="http://schemas.openxmlformats.org/officeDocument/2006/relationships/image" Target="../media/image1.png"/><Relationship Id="rId11" Type="http://schemas.openxmlformats.org/officeDocument/2006/relationships/chart" Target="../charts/chart410.xml"/><Relationship Id="rId5" Type="http://schemas.openxmlformats.org/officeDocument/2006/relationships/chart" Target="../charts/chart405.xml"/><Relationship Id="rId10" Type="http://schemas.openxmlformats.org/officeDocument/2006/relationships/chart" Target="../charts/chart409.xml"/><Relationship Id="rId4" Type="http://schemas.openxmlformats.org/officeDocument/2006/relationships/chart" Target="../charts/chart404.xml"/><Relationship Id="rId9" Type="http://schemas.openxmlformats.org/officeDocument/2006/relationships/chart" Target="../charts/chart408.xml"/></Relationships>
</file>

<file path=xl/drawings/_rels/drawing8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7.xml"/><Relationship Id="rId3" Type="http://schemas.openxmlformats.org/officeDocument/2006/relationships/chart" Target="../charts/chart413.xml"/><Relationship Id="rId7" Type="http://schemas.openxmlformats.org/officeDocument/2006/relationships/chart" Target="../charts/chart416.xml"/><Relationship Id="rId2" Type="http://schemas.openxmlformats.org/officeDocument/2006/relationships/chart" Target="../charts/chart412.xml"/><Relationship Id="rId1" Type="http://schemas.openxmlformats.org/officeDocument/2006/relationships/chart" Target="../charts/chart411.xml"/><Relationship Id="rId6" Type="http://schemas.openxmlformats.org/officeDocument/2006/relationships/image" Target="../media/image1.png"/><Relationship Id="rId11" Type="http://schemas.openxmlformats.org/officeDocument/2006/relationships/chart" Target="../charts/chart420.xml"/><Relationship Id="rId5" Type="http://schemas.openxmlformats.org/officeDocument/2006/relationships/chart" Target="../charts/chart415.xml"/><Relationship Id="rId10" Type="http://schemas.openxmlformats.org/officeDocument/2006/relationships/chart" Target="../charts/chart419.xml"/><Relationship Id="rId4" Type="http://schemas.openxmlformats.org/officeDocument/2006/relationships/chart" Target="../charts/chart414.xml"/><Relationship Id="rId9" Type="http://schemas.openxmlformats.org/officeDocument/2006/relationships/chart" Target="../charts/chart418.xml"/></Relationships>
</file>

<file path=xl/drawings/_rels/drawing8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27.xml"/><Relationship Id="rId3" Type="http://schemas.openxmlformats.org/officeDocument/2006/relationships/chart" Target="../charts/chart423.xml"/><Relationship Id="rId7" Type="http://schemas.openxmlformats.org/officeDocument/2006/relationships/chart" Target="../charts/chart426.xml"/><Relationship Id="rId2" Type="http://schemas.openxmlformats.org/officeDocument/2006/relationships/chart" Target="../charts/chart422.xml"/><Relationship Id="rId1" Type="http://schemas.openxmlformats.org/officeDocument/2006/relationships/chart" Target="../charts/chart421.xml"/><Relationship Id="rId6" Type="http://schemas.openxmlformats.org/officeDocument/2006/relationships/image" Target="../media/image1.png"/><Relationship Id="rId11" Type="http://schemas.openxmlformats.org/officeDocument/2006/relationships/chart" Target="../charts/chart430.xml"/><Relationship Id="rId5" Type="http://schemas.openxmlformats.org/officeDocument/2006/relationships/chart" Target="../charts/chart425.xml"/><Relationship Id="rId10" Type="http://schemas.openxmlformats.org/officeDocument/2006/relationships/chart" Target="../charts/chart429.xml"/><Relationship Id="rId4" Type="http://schemas.openxmlformats.org/officeDocument/2006/relationships/chart" Target="../charts/chart424.xml"/><Relationship Id="rId9" Type="http://schemas.openxmlformats.org/officeDocument/2006/relationships/chart" Target="../charts/chart428.xml"/></Relationships>
</file>

<file path=xl/drawings/_rels/drawing8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37.xml"/><Relationship Id="rId3" Type="http://schemas.openxmlformats.org/officeDocument/2006/relationships/chart" Target="../charts/chart433.xml"/><Relationship Id="rId7" Type="http://schemas.openxmlformats.org/officeDocument/2006/relationships/chart" Target="../charts/chart436.xml"/><Relationship Id="rId2" Type="http://schemas.openxmlformats.org/officeDocument/2006/relationships/chart" Target="../charts/chart432.xml"/><Relationship Id="rId1" Type="http://schemas.openxmlformats.org/officeDocument/2006/relationships/chart" Target="../charts/chart431.xml"/><Relationship Id="rId6" Type="http://schemas.openxmlformats.org/officeDocument/2006/relationships/image" Target="../media/image1.png"/><Relationship Id="rId11" Type="http://schemas.openxmlformats.org/officeDocument/2006/relationships/chart" Target="../charts/chart440.xml"/><Relationship Id="rId5" Type="http://schemas.openxmlformats.org/officeDocument/2006/relationships/chart" Target="../charts/chart435.xml"/><Relationship Id="rId10" Type="http://schemas.openxmlformats.org/officeDocument/2006/relationships/chart" Target="../charts/chart439.xml"/><Relationship Id="rId4" Type="http://schemas.openxmlformats.org/officeDocument/2006/relationships/chart" Target="../charts/chart434.xml"/><Relationship Id="rId9" Type="http://schemas.openxmlformats.org/officeDocument/2006/relationships/chart" Target="../charts/chart438.xml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7.xml"/><Relationship Id="rId3" Type="http://schemas.openxmlformats.org/officeDocument/2006/relationships/chart" Target="../charts/chart443.xml"/><Relationship Id="rId7" Type="http://schemas.openxmlformats.org/officeDocument/2006/relationships/chart" Target="../charts/chart446.xml"/><Relationship Id="rId2" Type="http://schemas.openxmlformats.org/officeDocument/2006/relationships/chart" Target="../charts/chart442.xml"/><Relationship Id="rId1" Type="http://schemas.openxmlformats.org/officeDocument/2006/relationships/chart" Target="../charts/chart441.xml"/><Relationship Id="rId6" Type="http://schemas.openxmlformats.org/officeDocument/2006/relationships/image" Target="../media/image1.png"/><Relationship Id="rId11" Type="http://schemas.openxmlformats.org/officeDocument/2006/relationships/chart" Target="../charts/chart450.xml"/><Relationship Id="rId5" Type="http://schemas.openxmlformats.org/officeDocument/2006/relationships/chart" Target="../charts/chart445.xml"/><Relationship Id="rId10" Type="http://schemas.openxmlformats.org/officeDocument/2006/relationships/chart" Target="../charts/chart449.xml"/><Relationship Id="rId4" Type="http://schemas.openxmlformats.org/officeDocument/2006/relationships/chart" Target="../charts/chart444.xml"/><Relationship Id="rId9" Type="http://schemas.openxmlformats.org/officeDocument/2006/relationships/chart" Target="../charts/chart448.xml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7.xml"/><Relationship Id="rId3" Type="http://schemas.openxmlformats.org/officeDocument/2006/relationships/chart" Target="../charts/chart453.xml"/><Relationship Id="rId7" Type="http://schemas.openxmlformats.org/officeDocument/2006/relationships/chart" Target="../charts/chart456.xml"/><Relationship Id="rId2" Type="http://schemas.openxmlformats.org/officeDocument/2006/relationships/chart" Target="../charts/chart452.xml"/><Relationship Id="rId1" Type="http://schemas.openxmlformats.org/officeDocument/2006/relationships/chart" Target="../charts/chart451.xml"/><Relationship Id="rId6" Type="http://schemas.openxmlformats.org/officeDocument/2006/relationships/image" Target="../media/image1.png"/><Relationship Id="rId11" Type="http://schemas.openxmlformats.org/officeDocument/2006/relationships/chart" Target="../charts/chart460.xml"/><Relationship Id="rId5" Type="http://schemas.openxmlformats.org/officeDocument/2006/relationships/chart" Target="../charts/chart455.xml"/><Relationship Id="rId10" Type="http://schemas.openxmlformats.org/officeDocument/2006/relationships/chart" Target="../charts/chart459.xml"/><Relationship Id="rId4" Type="http://schemas.openxmlformats.org/officeDocument/2006/relationships/chart" Target="../charts/chart454.xml"/><Relationship Id="rId9" Type="http://schemas.openxmlformats.org/officeDocument/2006/relationships/chart" Target="../charts/chart458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7.xml"/><Relationship Id="rId3" Type="http://schemas.openxmlformats.org/officeDocument/2006/relationships/chart" Target="../charts/chart463.xml"/><Relationship Id="rId7" Type="http://schemas.openxmlformats.org/officeDocument/2006/relationships/chart" Target="../charts/chart466.xml"/><Relationship Id="rId2" Type="http://schemas.openxmlformats.org/officeDocument/2006/relationships/chart" Target="../charts/chart462.xml"/><Relationship Id="rId1" Type="http://schemas.openxmlformats.org/officeDocument/2006/relationships/chart" Target="../charts/chart461.xml"/><Relationship Id="rId6" Type="http://schemas.openxmlformats.org/officeDocument/2006/relationships/image" Target="../media/image1.png"/><Relationship Id="rId11" Type="http://schemas.openxmlformats.org/officeDocument/2006/relationships/chart" Target="../charts/chart470.xml"/><Relationship Id="rId5" Type="http://schemas.openxmlformats.org/officeDocument/2006/relationships/chart" Target="../charts/chart465.xml"/><Relationship Id="rId10" Type="http://schemas.openxmlformats.org/officeDocument/2006/relationships/chart" Target="../charts/chart469.xml"/><Relationship Id="rId4" Type="http://schemas.openxmlformats.org/officeDocument/2006/relationships/chart" Target="../charts/chart464.xml"/><Relationship Id="rId9" Type="http://schemas.openxmlformats.org/officeDocument/2006/relationships/chart" Target="../charts/chart468.xml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7.xml"/><Relationship Id="rId3" Type="http://schemas.openxmlformats.org/officeDocument/2006/relationships/chart" Target="../charts/chart473.xml"/><Relationship Id="rId7" Type="http://schemas.openxmlformats.org/officeDocument/2006/relationships/chart" Target="../charts/chart476.xml"/><Relationship Id="rId2" Type="http://schemas.openxmlformats.org/officeDocument/2006/relationships/chart" Target="../charts/chart472.xml"/><Relationship Id="rId1" Type="http://schemas.openxmlformats.org/officeDocument/2006/relationships/chart" Target="../charts/chart471.xml"/><Relationship Id="rId6" Type="http://schemas.openxmlformats.org/officeDocument/2006/relationships/image" Target="../media/image1.png"/><Relationship Id="rId11" Type="http://schemas.openxmlformats.org/officeDocument/2006/relationships/chart" Target="../charts/chart480.xml"/><Relationship Id="rId5" Type="http://schemas.openxmlformats.org/officeDocument/2006/relationships/chart" Target="../charts/chart475.xml"/><Relationship Id="rId10" Type="http://schemas.openxmlformats.org/officeDocument/2006/relationships/chart" Target="../charts/chart479.xml"/><Relationship Id="rId4" Type="http://schemas.openxmlformats.org/officeDocument/2006/relationships/chart" Target="../charts/chart474.xml"/><Relationship Id="rId9" Type="http://schemas.openxmlformats.org/officeDocument/2006/relationships/chart" Target="../charts/chart478.xml"/></Relationships>
</file>

<file path=xl/drawings/_rels/drawing9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87.xml"/><Relationship Id="rId3" Type="http://schemas.openxmlformats.org/officeDocument/2006/relationships/chart" Target="../charts/chart483.xml"/><Relationship Id="rId7" Type="http://schemas.openxmlformats.org/officeDocument/2006/relationships/chart" Target="../charts/chart486.xml"/><Relationship Id="rId2" Type="http://schemas.openxmlformats.org/officeDocument/2006/relationships/chart" Target="../charts/chart482.xml"/><Relationship Id="rId1" Type="http://schemas.openxmlformats.org/officeDocument/2006/relationships/chart" Target="../charts/chart481.xml"/><Relationship Id="rId6" Type="http://schemas.openxmlformats.org/officeDocument/2006/relationships/image" Target="../media/image1.png"/><Relationship Id="rId11" Type="http://schemas.openxmlformats.org/officeDocument/2006/relationships/chart" Target="../charts/chart490.xml"/><Relationship Id="rId5" Type="http://schemas.openxmlformats.org/officeDocument/2006/relationships/chart" Target="../charts/chart485.xml"/><Relationship Id="rId10" Type="http://schemas.openxmlformats.org/officeDocument/2006/relationships/chart" Target="../charts/chart489.xml"/><Relationship Id="rId4" Type="http://schemas.openxmlformats.org/officeDocument/2006/relationships/chart" Target="../charts/chart484.xml"/><Relationship Id="rId9" Type="http://schemas.openxmlformats.org/officeDocument/2006/relationships/chart" Target="../charts/chart48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28575</xdr:rowOff>
    </xdr:from>
    <xdr:to>
      <xdr:col>1</xdr:col>
      <xdr:colOff>323850</xdr:colOff>
      <xdr:row>0</xdr:row>
      <xdr:rowOff>723900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D62B1E-55BC-44CC-807B-23D14253C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8575"/>
          <a:ext cx="7429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E2FC64-8208-4995-A5E0-0BE9C70CE1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423FBF-F5FC-4E0E-A900-67A584827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864CBC9-2B60-413F-B6E3-3881E801F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35EF1DE-18C3-468B-B4C2-7003863FC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091A96C-13D0-4CE2-AB60-A7EEF7C618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EF976A-C99E-4F07-94F8-9A4010B68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9641FA4-8F91-4BCB-9609-DDA588784A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AEBC48A-B913-421D-92B9-2CB123146E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268F07B-D537-4F8B-AB3D-DFD72C20C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0A85D32-2241-4F5F-A17B-2DFCBF4E4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4C1567-9FBF-48A5-9E3B-0BC40A4E1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726F0F6-1338-4246-B124-639C03A6C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762E0B2-8EA1-400E-ADF4-CBD8EF638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3E9C24-4696-4645-87E7-B72B03F460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6803D0-126F-4D26-95FD-A1CF9A415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67E82E2-AFA2-4521-8854-F19CE23192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DB6CF10-B54E-43DE-B6F3-AC20A0790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BF22500-19A5-4197-8B1C-C93FB3015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8527B99-3879-4DE1-9DDD-734B930FDB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E4B7FF5-E965-4851-9130-202B3FBFA4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AB63E33-708E-4C9F-9B1F-7B6D60DD5A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0639F0-2F8C-4C1B-983C-94F2B7761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4C0D1A6-1948-4EF8-AD8B-D5C5FE2EED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0CDE08-4EB2-47AD-8530-034BB273F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591C55-BEC9-4728-8329-4E63F7ABCE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53AF9D3-2A90-46F5-869D-52D035B94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A274B5-E1DF-4F3E-AE5C-76C9A0681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CEC7442-79B0-4476-B275-341FFC108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470D089-8D18-4C5C-A14B-D84F792A3A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EB244F4-EB4D-43C6-A4BA-CF9AA2102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364975-76B4-4D65-9F0C-7742A28F1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6A9564D-E28B-46B3-A23E-FD8B97DFB8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332FA2C-65E6-4C3B-AF41-820826C304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63E48BD-6C0A-4456-B959-868E1AA96F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E1B2AD-8BC6-4A5F-830A-63C96C8DCA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1D56CFA-5EEF-4A60-BF7E-F702DDB55B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366BB1F-5320-4F15-8914-71EA05210C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F5D14A3-BF58-450B-8AC3-5CA3763F33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23FFAB0-2A9A-4DB7-A8F2-B9722F977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22E85A5-D5A4-41CD-98B9-C0DD2053C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C01CDB1-CC34-4323-9061-D05DFA967C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40448EC-F3BE-4EB1-8BCE-48FA1B2320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8662EC7-230D-4E3D-B7E0-A4A0A8CB9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001496A-0AE9-4327-B4A0-FCAB51FED7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3315B6C-95D8-41D5-A7E0-CB8514147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1FF281-39CB-424F-A160-146ACD2EC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82FEF1D-2B1D-4DCB-9FDA-A65B03D53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72F96B-9159-4CD9-AA04-9D6C7C67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61BF8DE-C26F-46D3-8BD6-523BD084EF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EDA7A6-E856-4E9F-B6AF-890F32ECA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A78DCED-43C4-4F1F-BEF6-D1408784D6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34DFB3F-B51D-4720-BD73-E493F2ED1F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8F6DF51-2EFB-4C11-B76A-48ADD11A60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EAD2CD6-A20F-4BBA-B890-E69AE98CC5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EBE7F33-6C3F-47D7-8D51-91425230B7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27A511B-2DDE-4286-9BC4-B3C5D42B01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2805C79-7615-47F7-946C-2AC9AD1C23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5662BC-5637-43E6-B363-5FAB6FEE9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D8338C-0FA8-4843-B0BC-4F291C855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4EDF93-0ED9-4D04-9013-C705254E0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6B0EB30-EFBF-4D29-9F87-CEA1345C4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9309CF-8F96-4D91-B406-D8507956C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38D697D-4CB6-40C3-A314-DB80A3B84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0659141-269D-4B93-8D0A-6E409EAF7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2964F8-4BF5-4D97-8ECD-923104A25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576B5D-5D18-46E3-9779-3ACBC8A36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1954BD-B006-4EC1-B90E-8713CA9711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0E05FB4-E6C9-4A04-8E3F-9C2DA9D7E1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5E58BE-F426-407E-96A5-25CAE7F9D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ED2DF31-71B7-4A25-9363-C3E91CF2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442DFC-C9D5-4625-BEC6-2198A67418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249CCFB-C1BF-4F4E-9AD8-16EC50470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C4130DC-E559-41ED-891F-4C18E044D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A83EB7B-E1D3-40F9-83E1-10305A4F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4F62058-DD11-4F32-BE3C-E112250C36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7840F0-CEBD-4183-8068-BFEDB231B3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2861BF9-44BB-4EB0-9033-210D3277C4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09E49D-1441-4EF0-A9F3-DEF55A044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CDBEEB4-B27D-425B-B68B-0061AD3D0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9338FDF-95BC-4AF8-B43A-0843334D9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E4A504-C36A-42C1-9C27-1BAC07C436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F1836CF-7B97-491F-BF6A-CB89EDE5C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244B69-36F2-40EC-A73A-621C2E6F5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C4D7605-D1E2-4CCC-B50C-0C11DAE854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C761052-6428-4518-8DD0-747A4BE3D0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63BB8F-7C65-40F2-B712-54DBDC9D3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4A59CA-F391-4495-81DC-590DA621DB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61691F0-13E6-4B07-AB35-8C6534F9D6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22665BC-18DB-46FB-9BAE-BA228C03A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A314026-FFCD-43D1-9A41-93FC5BF5CD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16723E-4656-45BE-BE0A-A57CC3E71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6A18E4C-3807-4211-9553-436152E71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933B6E-E1CA-4753-81FD-8CBE8F79F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61B5EBE-AC63-4B3D-8C08-D6162DBF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710150-FDD5-4984-AC9B-0C89D7016F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202BD49-0C6E-4553-93F4-F5174CDB03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4700CDA-830B-425D-BD85-88A907D6B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0251AA-CBA5-4470-B05E-F571C03FE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E11FDD7-5C48-4359-A918-3898C10169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34ADA1-9846-43BF-BE1C-299F12C81C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365F731-F90A-496A-830C-B00B057B7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352D590-4EE0-48AE-ABA7-344D055204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BACDCE-54C5-4456-BFF2-9431CFC01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7C51ECA-6DFE-42FD-B2FD-59FB347A07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149583D-A7DA-497A-B5CB-8287F45E6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DA03B4-62CF-4726-9FF3-AB2D0C5F9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4A63540-166C-4213-A9A2-F5317F316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51D8F2-9C5A-4940-8585-702B562824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ADDCF83-C3BB-44DF-A533-C1B5FD2BA3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1075C39-D30E-4F8A-8130-78504181A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0ADDB0-B99E-4275-B025-6E3AE5953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9EBB4D7-447A-4B80-A641-9E0B77299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6487BF6-0A5C-4DBB-AC72-5B43E027E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428A217-FFAA-4331-A9B2-20C36BD59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332751-76A4-4EE9-9D31-9F85A00D01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9D7739C-BFCE-4BB2-AC56-F5B8C5D1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3414F7C-898F-4CB1-98E1-DAF2F6EB9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38D085D-949F-43EB-A0AD-8D59EE53B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6337F2-D6E4-4A4A-A711-052F87743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099A2FF-931F-4631-A157-39AF07179F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9CCEBDD-8581-4BAB-B0A8-2AE1AAEDB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D1CBDAF-9969-4DBE-9921-0271BF863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DE091EC-6AA0-4C5B-BF1F-5CFF8A2F61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BB30E5B-94FB-435A-B78F-E12EE4C83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4DE085B-FC9A-45D8-B91F-55E460434C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5375132-ABC1-4D11-8FAE-27EA1542AD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88A642-266E-4E74-A570-387166B3A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665135-10C5-47F6-8E18-C0E1130D4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7F173D-9DBE-47B6-91A5-BEEEC712A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431A1F9-F0A2-4E8E-96BB-477CAB7D6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6BCA8A-1789-430E-A5FA-CE393FFC1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0A8EB02-A28E-4ED4-BB84-3B100D044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B6C063A-2353-44F2-9241-49AB15803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E1BE2A-3D92-4CCF-9058-6C8A2D5FE5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F2DB6E9-54A4-4C52-BE5C-0EA8957F2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E9CAEC4-EB19-4A05-9446-FA3BD7D18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A5D2C7A-E3D3-4FC3-A961-87745E72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F8D28EF-6A5D-41A5-A3C6-37B9816D0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F85CAD-F898-457C-82D9-875956B8F6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1953DA7-68A3-449C-A201-DBBE64E55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10D0BB-16C9-487C-97A9-B2D7C3988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49FFDDB-9780-40B3-A722-E1BADD8E2D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151DE9-87AF-489B-A66C-0BC231033D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1A45A0-0BBC-4912-B896-652A509BE8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0861BE-7D0C-4060-B703-0B5EA4E79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D5FB8C-3D2E-4547-8022-41ABB1D19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EB821A6-B819-4166-BD14-CFE0F356D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946522-C071-4708-A300-C5DE4CE362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D4370EA-3D57-4DA4-AA22-BF8E2D762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D55D52C-1EA0-4535-978C-A5056E06A8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F64D941-642E-4ED8-AA39-D8B88DAC2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0ED7B0E-C271-4C42-A11D-0503BCAE3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7387A1D-6AEA-4243-BC51-5D65E36B4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28C82DA-7117-4168-89BA-7C6292A43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1CCEAE-FDE0-40CB-A389-B03DFC12FB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0C6AD32-985A-4FFB-8FD3-4B3B5724BB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BD7B0E7-4F39-41FB-B6E0-51C318CE1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D6BE0F-27FE-4A74-8B94-49F443789D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12EBB7B-C1DE-46DC-A5F6-308501D3BE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12C054-86AA-4046-9A46-E3A3AE209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53FD7F3-298A-4CBD-A45C-86AD11E6C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38104F7-8743-4193-B863-375E42C472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182171C-4619-4028-8009-E93EBD9E17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89C73E3-69A6-4BDE-93EF-A61DCB86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D08B77-357E-4CEF-990E-483F439AF3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172B39-7694-4D5F-8FD1-0E16817DDF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61E9666-1A98-4D30-A3A4-D999213CE3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A85B7C-9FE1-462A-A128-E021B6021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E56884A-EC05-4949-8E1C-F71A31D539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D9D0A54-F7AE-4101-8890-3060C1B6C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47613C-45E6-463E-98B5-1D481E4EC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76114D0-0CCF-49EC-87E8-87939B798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018A655-AB16-4E4D-B56B-E40DC90C4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94B0FB1-A7EA-4ED3-835C-710676E387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8DB2AA9-D914-4230-899E-B5E308B048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AB54FC-08C0-4FAC-83B6-C7FADC1F28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6CC1E21-803C-4B5A-8984-DEEA4B5467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9344419-6E54-4BFC-A226-C08CCCDCC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06A5575-C274-4834-9DA9-F06D7D544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5DDFDCD-3BA2-4CF5-89E0-6D78FA054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0B4F112-D9AF-40AB-AEFE-722B4122C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BD4496-0111-4A89-910E-F49981E9F3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ACACA6-8A76-47A5-8DFD-E1AC1654D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043A7CB-9F10-453F-991C-209011BCD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58458DC-8B75-455E-A801-CC3ABE5B8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92C89ED-0FA6-4E6F-B9E2-48C452DD61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998A45-51B7-45B6-A330-A9FF39756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DB5084-C59B-44FA-AAED-CF27BCC6A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AE03E8E-904C-48B5-ADE3-693CDF86B7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C5A8A15-519B-44DE-8684-5D340E96C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F48FA1-6485-43BF-89A5-608D2D5450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CAD1E1B-545E-422F-8FA6-36C56C77A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C901DDB-1C5F-49E2-B873-5AACE7CDA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E60A92-5831-4A49-909D-9CA79BE48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E276C11-2FDF-4AAB-8FC7-4B8E10A8F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90ED9D-60AB-441C-AD3C-FC5AC0DDB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66FB30A-7734-4A59-8C6E-449BB81C76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6F7F360-B9C1-4D43-B1B6-7B627E05B4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E3F12F-704A-4B56-A65C-759613A396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EC4B086-18A1-41F8-A9CD-457370E30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D2B2429-CB28-4071-AC77-45D7EF9B5B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BC027E0-CFE0-4E1E-8059-E5A4B27DB2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E35B05B-6967-4887-B91C-408C316031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EB26D23-ECC9-4446-B707-0118050F9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4F800A9-888E-47C3-A4BE-328CC32CAF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838F612-6A4E-4402-A16B-FD41C0474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844CB45-378D-498E-9D47-01E2D7C17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D16D307-AFB9-4D46-BC4E-F1E8AD123D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BB64284-38A4-4C5C-A20E-C3C981A72B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30ADF59-71C0-40CB-9054-B7FA4BB0E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49D1BC0-4050-4948-B6F7-FB0A8B7D2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74AB095-1A41-40AF-B814-779E3F74F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8B0FE-A2AA-4126-9CF0-CE3756653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53809B-6956-48D8-A3A3-16338D9BC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EB73F71-0370-432A-9EAE-9EEC03D3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6587903-DF41-4923-B318-93686DBBD1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3955317-5A4B-40B1-9038-F80EFA1A51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709E24-8E36-4B8C-A8FA-6D5865737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BD6BC94-1EAF-4502-B7C7-2B295A4DB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E61321A-BE20-4B60-B10D-0971DA262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403B06-0E88-4EC4-BE64-36D5153604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6A71DC-FC64-4DC1-883B-B5714AAA9C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1856ACD-43EC-4EF6-8E38-9FE93D2D97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6814C95-639E-4E90-A940-BFEBD1C797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C7F4FAF-F1E2-43CE-A9E6-197BD42D70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8867F0-20F8-41E9-8AE1-88FEE5803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D4C153B-7D2C-4EE9-940C-D5367AE581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5EFF2C3-03DF-4F58-A78C-CFB51A0D03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FB24CCC-925C-42C6-9B39-4D8923AAA9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081D630-9667-4A80-87AC-A4CF65B99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DE545550-7DDF-40A5-8C64-AC4F74CF0A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09EF7E7-2251-4701-87F2-4F2E0428C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D63111-1684-4AB1-A91A-74205020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C24EDDE-EC7D-4176-AB63-CE47208464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3F42C0-E552-4DFD-BDC0-468CF95389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EAA575-4029-4C74-87AE-B3E4CCA3C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C7FCADD-222E-4BD0-B1A4-2EBD49A7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CD79A5F-3E0F-467A-9FF8-DDD342BDB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3132DE9-7060-4E62-9D90-17B6BB28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6CB834B-9170-4547-9DAF-3CEEB25D7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2BC0194-F104-460E-A7CC-EDA5B13222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291D4F8-C57B-4B20-80BD-AF6E256FF7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44C13D3-CD4B-41E1-9F79-3687151F8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FF90150-B56B-4A9C-9E4F-39FF83D04C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438EA63-E35C-45D5-ABC6-BB407B3ABE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FC426B-C947-4680-B884-660D5784C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A7FF4EF-F041-4E8B-A18A-FCD54E5A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7C2BC6F-25E4-4149-80CA-00D8682C4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C1C274E-3325-4107-AB6E-AAEA59EBC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5F46A51-9456-4B26-8D49-1C037A87DB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3008AC9-3477-4A96-8A7A-268040C71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13F609D-C4A0-473F-BB5D-23FEC04C7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7E5CA01-271E-49AA-8544-7C87DE51C6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0C05CB-12B4-4BD5-9557-8C952DF926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AAB6DF-245D-46B1-8815-E906529247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7C2BA72-B08F-489C-8F41-A1AA2CA0F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50D7F51-1E6A-4386-80D8-F00A6ECCF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6BFC092-7034-4E61-AA99-1E53985A3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EFCE390-15D7-4AD8-8678-1562FD281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8C3DA35-FA16-4CAB-8507-1306FAC22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C485C13-3FE8-4E28-BB7D-CBD553A5FF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6549204-DC7F-4854-B1AC-63BDC4CEE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885067-6561-408A-8FF7-FF71816D7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E2C6C6-C31D-4556-92B8-19454307A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B5713BA-4455-426D-BDC5-CA1C3BBA7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03F3D1B-B623-4FD6-87D3-094EA4E548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E9EAB19-8AA5-4F61-8A14-5B835F77B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D0929BC-9544-48B1-B98C-F397032C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0791FC6-E586-4874-A397-C925331CFB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CB0D9B-F01C-4B17-BA73-7D4D3635E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2AD529-6F1D-40E1-8ECD-B9622F9EA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FE52735-FE2A-4DF0-AB22-E0D617DE0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49282E4-F649-4ED5-AE5A-C128580B78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549C074-380E-4B0E-8FB8-C5CBDC9F6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F477289-D66B-472A-BAB5-CF0CEF512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236D29-2F87-4908-98F1-7BE2D9181F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D7EBAF-EFBE-487F-9772-EFD9525C71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9770831-2A32-4A43-B852-5D48F7D8B9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16E33DA-82A9-4C10-A88E-FF6BD7C01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94634B8-6D6A-4484-8971-DBF660302B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0419F05-491E-4BD4-A6BE-4431B3CB7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48BC267-B9C2-4661-9226-261E61A07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B6E87A-B26D-4849-9BA5-7B4492936C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CE84396-44FB-45BD-9AF6-E3D4FB9EF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D378A6-CD34-451A-AFB4-299ADAF9E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2B3CF5F-CB3E-4F15-8C3B-B5EE08803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0EC16E-2451-4C88-BB43-957B98A98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648C529-B1C7-4158-B1C9-4496037221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1B5073C-9589-4ABE-B521-92ADA2717C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873F4E-7087-43F9-840E-E32BECFAB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5D90B4A-E5D7-4EC8-BE53-16BFE6FBA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5A066EA-93D8-4C96-BDF0-8A034F061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68BA67FC-D8D1-400D-A532-FCB65E118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A723693-BC84-41E9-88AB-886B6E6D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513D0-67B0-42F5-9CAC-C358E82CD8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9C1F4E8-561E-40E6-93DB-DBA53B5F6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F103B88-ADBB-4A98-9720-42100FF52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A0C7924-5FAC-48C3-AE9E-9493EBAF93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460762A-4EBB-448D-8056-F9AE4A9C33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15FDB3E-A6E8-4244-9625-54B48F45B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C9AC573-A755-446E-92EC-997E9A3CD8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3CB3B83-AB0C-4D5F-93E8-6EC77DFA9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964DC9-03D8-46B5-A02F-5E68A1A874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3340BF8-A5C3-42DE-A1D7-791F8BD2F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B227959-B482-4B0D-A0A0-4B745DFE3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B69EAC3-8968-49EF-9E82-314473C44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3D26C3F-6EF5-42F7-A27C-11A4A3E58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23E80D4-9E4C-4903-9991-53ECFB459C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57C8552-5D01-459E-9C84-FF9CF32DD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B56F8E-E321-4DE7-9428-90D3076339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D7B1BE3-E792-4CB3-9D7D-F878E96BB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A00C534-60C0-4164-882B-26E633EFF6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BBD1AE5-2949-4737-9C54-A582A0605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DF43F-C0A3-470D-8281-63C13CDE7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FDF6B55-B053-4493-AA7A-85D72E6682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FCA99C-3928-419C-9100-58F08536E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B378A75-5B17-4275-B683-5135B218B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59BADDA-2A59-4B44-953D-284CD2481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EF320B4-A8A3-4211-8FC3-CCAAEAD2C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EFE9C99-F747-45C7-8686-12C5B1EE6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D86D9-E817-4AF3-9997-160CAA1B9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8CB970D-E06E-49E2-AB8E-A9BEF18686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8C5C0B9-7380-4279-853B-D2DE991E0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EECA2B-5F13-42CE-BF14-E392508DF3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433E83C-C238-4507-A902-610D6FC52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A3E0D63-EC03-43A5-9873-BD02D61AE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CA3B6B4-8CF3-4CAD-A982-40C3264481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697064D-72DF-4545-8EA6-62B658F65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D075BF7-492A-464C-977A-233F17A41D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8A2458-1F76-4513-9534-212F9B782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5C0FB22-9EE5-40F2-BDE3-6B2E2DAFF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344FD0B-9112-414A-B3DE-6945891E0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4B6537C-BA8D-4241-8EC5-F69570C6B2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6BC539C-14B0-4D85-B524-467F88A5F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A848A44-573F-4F7D-8D25-BD52FF750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9DD8D24-9B31-41E8-9FE1-ACEBC285E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96A487-6D2C-48AD-B0B3-52D218163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1F5662-7177-46B1-A660-ADBB47459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E2DC023-29DE-44AF-BC71-7AFBC23CBD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F0A3BB-4DFB-42AC-9187-B0AA3FB6AB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767B15-6CA4-4033-AC33-38F95B5EE2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64172-8F85-44AC-8ADF-490402AE0B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08DA0A-B273-4F3B-BEEC-D90E8CA79D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4CCAE53-2365-4BD3-8B21-909DA6B8A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7018A5B-113B-4C4D-8F39-AAB149C83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B6B6789-9537-4E2B-9142-6753814E72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A4D4608-7969-436F-ABA1-B13FA5A771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8654FB-C38D-4D74-94D6-E87178A1D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BB639D2-9562-4C25-B60A-87D26BB793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1272055-9FC4-461C-B8C3-FEAF92C77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E127536-69A7-4025-BD37-0585CAA1B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92884CB-1CEB-4B0F-A537-51F8C2AD1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38CF1C1-72DA-450A-9D97-880022E93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591CE56-DA82-445B-8A61-D1D2F0D38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863E329-ECF3-4C71-BFE9-097E3B75D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DEAC7C3-8CE1-472D-AC16-1744FA9F06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B1CE8E2-6BC8-4D35-B434-7C24013DE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1716144-B25B-4719-9131-AE682CBF7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87A11DA-6C4A-4B63-9178-1EE6E14C50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B8ED970-EBE7-4D36-9336-26A7D880F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AD0EAD-E61A-43EB-9D9A-B89DDF80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E074A90-7431-42A2-A0F7-4313C06ABF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57ECE09-86A9-436A-B271-60AB7F7293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F693F6-F4B2-4F2A-8F4C-76BF1BB66F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2A90EB-D88E-4307-9314-88E817488E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D335BE-B2FA-427D-A491-9E93BF86B5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A90F028-34C1-49B9-91E2-91AEC62C5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E06809D-FC39-4530-99DB-CC9314E1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2178A67-C472-4FFD-AAF7-DBE7B3AE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D9E3FC-3C61-4141-B049-E48EBCD21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E3932B08-3A24-4075-A91B-C0B84A98D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65EAF65-F73D-4007-A6E4-AE5B1EFEED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DDCD29A-5984-4E04-8BAD-F00A70CCB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7BF01C1-E7ED-4D09-925C-A2E6CDAF22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E7E4449-CDDE-4830-B681-17161E401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9977608-0502-4ABE-8D71-0973E1C5DE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E3E288-E6E3-4712-B8BF-8DC96F992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D14CF9-78A8-444E-BDF4-2AD46DDD1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2B5E063-C332-4100-A8E6-F6D591875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C173BC8-EEEB-4970-BB60-778969DFB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00F9B53-08D8-4B13-BBE4-48FB4DED1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87A93DA-639E-458D-99A0-793FDA6D7B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BB494FA-3083-44CC-9BD5-83A63A7777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FA205C4-36B2-4EEA-B883-EB66C96051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67756010-B1BA-40CE-8851-5D24A61823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A7FD1B3-AF1E-4576-BCE5-DE5AAECEDD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34883FC-2024-47EB-BFC1-539AB452BF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31A4C4D-E952-45D1-95B7-EA8928B1F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BC48830-1D53-4486-B927-AB9D46BF02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D8452E1-65ED-49AF-9229-8E81087542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46146-96E0-4C0F-9E46-02AA73FD4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BD1095-6A3F-4155-B79F-1A01F04C1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263E5D5-3E3F-426D-9D91-B13A4E402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C50C2EE-7A59-49EF-88CD-2A0FC49A9A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BCCB7D4-92FB-4090-8DE7-97B7B21850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DA06671-C64C-45C5-896E-1D2A16C1D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EC75997-47A9-43A9-B96D-0BBF5A2D4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5DFC9FA-5626-49D5-9E55-A111604CD9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A821300-6CEB-40B4-8A6E-67E3625A7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C637DC-AEE8-419F-8C34-1A9C72E9D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FB842AE-E055-4D14-88C6-C205ED71C5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1944E1B-7F7D-42F0-BC25-8D1A5A49F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C19C56D-105F-4C94-B38E-0E818CD2A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B4384A-2ED4-493F-BC95-9C55FAEC1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5B660CA-DF37-403B-8588-CD631C29D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A2CD016-DC06-4753-A67E-27D6E69DD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04E4892-9261-492F-A140-6AAC94E60E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067A1-BD80-450A-89F5-1CC6F54751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A77BFD0-C19A-4A73-9BA8-B01F2E5151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16202F6-3C30-4FA2-B7AE-F180FCC462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E619B8-7CF2-4EEA-ABBF-508365144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61D0C43-53EE-4855-B2E2-04157ADDAD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516E78-2200-4A71-A44F-D0B0FC62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4B339B-13E3-4654-9475-0BDB7F47D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F2AF7CA-6651-4F02-9FE2-DA5462373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7A90B73-381F-4B1A-BEE8-CC9AD2DC61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63892A-473D-45E4-AD2D-98D7DC9FA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8FA58F4-8878-4565-8F94-2BF7D2603F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2FE8474-297E-468D-8F25-12D87CD71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2EF29AE-AB92-4EC4-A802-2171DB2DE1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4FB7C6-614D-4A77-B97C-00E3361020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B30EB73-C48B-4648-9FE0-74C8B6BC33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A3D9CBB-AA5D-4BAE-858E-211323401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A50EA78-C002-4305-82F6-AE61CCB6F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182016E-EF67-41B8-9CD9-E006EAEADA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D1C8B37-B816-408E-8F4E-CAE89BC0F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3D07A8-1630-4F48-85FD-397868692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F6F511-AFC6-4201-96C3-7DE39AD1D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72E4D458-344E-4DA9-8C5E-DCEFE273DC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2C6E90-8D58-420A-B4D4-F108BD464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9B8BF4C-08A0-40C4-B9FC-2C0CD43144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40A9973-6678-4249-ADCF-03683FF2BD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AB32E95-A8B4-4599-A738-CF6128E819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FF4F985-0369-4E02-B323-B1C3956D20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6BEA8A-0DC3-44B4-A931-7446823B3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69234FF-8820-46E8-B1DF-14A4C3AF57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3E019E4-807E-471E-B752-F81359EF8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71A72E9-4A39-45BE-9E42-CF9053D0F1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0001F6B-1529-4EF5-AE12-639CC17A9C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DF30531-900B-4919-A47B-1F652064E8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0755F0A-6302-4B1A-97F5-4FF179AEC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8E0DB5-9FD7-4D59-96A0-A2E76B331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3C755B2-F910-4C41-B71F-45A885ECD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9343DFB-8E78-48C2-952F-710E50851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3532BC6-D203-4512-948C-F2C8EDFD6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2AD80BA-04CE-488E-993D-EC35B71D3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EE24EB0-6724-45FB-A672-9D3496FF8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E4E88BF-D324-4ACA-BBA1-3EB6E8C39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E5DB1D0-3106-440B-9C3E-AF81A83EEB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4F565B4-FE0C-4839-9D6C-D9DFC8188A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82571BD-970B-4B5D-AB17-19ACD0EC9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70BE4F5-15A4-490F-B0B0-32F354B1F5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7DB657-838B-4E14-BE79-DD633F0EBA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0135CA-AFAF-4764-A18B-124FB4499A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58F71EF-31DC-4428-B789-75155775F6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BD8E58C-D63F-4D83-81C6-E73A866A5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B96A491-C40A-4228-B3B1-4EC857F266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920B64CA-4642-4FD6-87F4-EA4738C92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3A4A975-3183-4D68-880C-5648D78AE2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910EA9C-CB50-4A1C-862F-C1E9AA5B4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E670DA5-8B2A-4843-8681-0B074BF0D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D81D48C-F37C-455E-83B3-DA1BB5DD21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AE2803-522D-4FF8-A998-C8B51803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5C88AF1-C841-4B6B-B6F9-1ECD74943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43A3DDA-DB6A-4128-A08E-967BC51D0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F32922-B559-45DF-8316-FEBBF5D9D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1D0B580-AFF3-4D74-B54B-23B96979A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D05A90B-D864-4F6F-93F3-9D3E77B88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53CD80-901F-4260-A955-E03CA9BB9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3246AEC-8C2E-4E01-B13A-02F7DA924C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A6C2544-C468-4D87-9FE1-5E5AE1946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AD8186B-CE6D-4E94-AB4C-A30C7EE5EA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9740C6AF-81D4-49EA-957B-F4C7FF449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444D607-8C6B-44EC-953D-376A637AB2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270239-1BB1-4226-AB2D-7985A5D983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4042182-BF2E-47F5-ABCD-47D7D8FC4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54B19BD-E597-4EAE-B7CE-7E527ADF1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CBE52BE-E75F-486C-B9A2-772CEC9C5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47EB166-073F-4D7D-A2B1-52ADFAFF5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F3165DF-049B-4CBB-8DCA-134D48A22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297CC5C-6319-47C7-8086-1136BF54E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DB9AABE-3306-4748-BC81-3F485D50E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11535FA-7711-4587-B5F8-2A1D0EC232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999073F-99C1-463D-A880-42EBDADF93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A4EFF3B-0B06-4989-A23F-8AD45650F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7A51E46-468D-4BC8-AA97-B9E4E13643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33855B-D810-4687-AF7A-4BA0983C70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E4D8625-9CC8-4FC2-B82E-DB9C6450E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6E89412-3A6D-438A-9CB4-9C36AA5320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C229914-6466-439B-B0F5-2D2A81678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E739E6E-7CA7-481C-A9A0-2E9F21CC2C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5C1E233-C85E-4496-8876-1352BD0E6D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4F4A38B-B121-4FAF-B601-EEDF0A66BA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D1E09A27-2D89-499B-B0C3-7C0F62B8E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4FB6D98-D9BD-431F-B8D4-72AAAD0E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39525A-40C4-4505-B9C5-DB86373C0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04F1F4-9B45-4F04-9837-949420245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4B6EA3A-7131-468D-BA1A-6EC60036A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CC98F7B-BE8A-4B46-B080-076B69AAC8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5B8F076-706C-4113-9C2B-584CFBEBF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9534D38-DF82-4CBC-B322-E3543417F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E86A636-CD24-456C-891F-7DBC91A3A3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6DB3800-5722-40A4-9EE7-7F3230573A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7F8BF68-53D6-4A6F-8A6F-DBCC76819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C5D0182-CC86-4811-BD99-1EBE77FD1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24E24A-4542-4EE0-8D4B-D0569D241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7D2A131-C484-48D1-82DD-D1B970612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CAB937B-258F-4AB7-A604-6DEAA5F3CC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C1C8E6-6564-43F7-BC87-7E4A2F5A2F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160F7AF-178A-4F04-8BD1-41F1CB92F6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27F069-D7C3-46C0-AFD9-2DB624BB9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0BB4FF-D061-4548-A4BD-6CEE5EA0A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CBB9694-D68B-4607-9F80-DA04D6731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E625EE0-E29F-4B8B-BB62-30D92FEED0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7E7710F-5552-494D-B481-29A4093E1F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CDAA00B-9AA7-4112-947D-3558ABD5EE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026D568-B976-4191-A91F-F5D93850B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DEF214D-5DDD-407E-BD6A-2DB1BECA6A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4EC4BF4-57A3-49E0-B9DD-83F41CC335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655C0E4-2D3B-4FAE-98C2-12EE1A5743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81ED410-9689-402E-89E9-7F0F29C9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DD0C3C-C34A-4DA9-AF45-FEFFE3E25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3347FB-20FF-4C1E-BEF9-22C4135AA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DE322B0-D544-4A32-B664-88C2B61D61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9EE64CC-8B22-465B-BDD2-C282CFF8F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39B9553-C04F-4A6F-AECB-00EB22C66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B2E8AE27-6A3B-4C4C-BD11-0FE2D407E9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6C8FB4-CEE7-400C-9E9A-57F035639A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46F092-3104-4B11-B3BB-2B339C87E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DB6924C-9E7F-4A7A-B38B-C185F9400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8534A1-B363-48EE-B86D-09D9B5313B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4860A93-9F37-42F7-BE75-C69912D4E0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F99B7BB-5B3C-4B10-9D65-917E2B2A51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A8B94F3-D3AC-4333-81FE-C7A6280C8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147DC81-4055-44B9-BE2C-080817328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ACE9992-6931-4F36-ADC9-27B56E02D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D4DFB81-5380-401C-81EE-C5DA3AAAEA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AA245AB-E868-4296-88C1-7447468F6F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24C6770-7107-427A-BAC9-AC325E22D8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D8BFB36-3491-4494-81BB-130F512E54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5FAA46F-705F-4233-A0E1-306B61026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802B09-905D-48FB-AF9F-712B902166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1BB2959-3395-4E59-9086-0D2E0729F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24B29A0-A7FE-497A-B231-DEDD7CE66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8D9FACA-B8AB-4C3C-919D-E704E0F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51B6B28-FD96-4300-8232-216B7F69DF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51A1D1B-49CE-4C75-986B-E853FBC27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9CA64D8-5E45-40AA-8319-5C4D137E4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1888791-10C8-4561-A91B-7900CDCA2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A4382C9-5417-49D0-BCE1-34A849DA32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9668F9-8137-4CA3-940F-8A7B2A547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5F85F6B-1DD8-4F4E-B318-0382FDA0CF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5E4E192-839B-45F6-B1BE-B7288F619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10D8AFA-F006-41E6-9B69-5D40C224BA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E80FA9-228C-4BA2-8822-807B2A2C4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2990D-632C-463D-A0E8-43ED3C7B7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33B2344-1804-4795-8279-B9C52187E6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8E02D22-28A2-483F-B062-E0DC10BFA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8E34E34-71CA-49F4-B30E-5013CA1F5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8223364-5B23-4044-8179-6750AB45F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0444762-3B89-4BBD-AC95-376D80C17B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C8FD924-0AC0-419E-8C3B-69035BB72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1FD6EB-2AC6-4B84-8A83-44DD17BE75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D303029-38C3-4790-AD67-8AA4F283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A03215-4055-4276-818E-82CE6F20A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F779275-8AB7-4AA3-AE15-354CFB6E03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6A9E82C-D9F7-47FF-9434-5D1C59EF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28F9B23E-3E76-4BD7-9CD4-E914D4540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DB886F5-4349-4854-8E69-CB9ADB1FC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2E60E06-A8BC-4210-B26D-4A31172AF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8BFE3A8-1B61-40DA-92A7-1EB348E8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F049A53-29C1-4406-AB7E-8B4344D0C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2CBC029-B16C-45DB-AAAB-4AC7B144D4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F11BBF1-9FE0-4200-90E7-1E13248CA7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F84D72D-EE74-41C0-AE7C-7B116EE321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252F13-53D9-44AA-B8C1-E4009BD89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B1EBA27-EAB3-451C-8B73-99D117955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85F2F89-FE15-4248-83D8-BF9FB8E08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7FE81B0-E0C5-48A4-A66D-6D8BB3052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AFE49B-2A3D-4B65-8300-6795568CE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52665DA-46AD-4124-A9E3-069DB63999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80890E0-5F7B-421F-91D6-6F289678A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15EA796-AE59-40DE-9CA0-F6ED582982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93EFF7-1D81-4833-8DF7-EAD75F06AB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B749E3-877B-4B12-9AED-56B5ED8754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640E046-CDF6-47D9-AE18-02CE2A2D1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4016DAE-5AD7-45D1-B059-CA64107F5C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02349A9-049B-4A31-AAEE-9458367B6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747D11B-B7DC-43CF-8D13-3C41CCCAC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1378059-E489-41F6-8AF8-9C50400A31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B95BB9B-4441-4255-A8BA-312F3AD472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04EF8B0-2E00-4CD0-BD7B-D83DBFE9F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D15686B-1B11-4A40-B20D-88F6987DF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A4FAC28-E932-4D63-94AF-0D5A332E8D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C03224E-A75E-465E-84F6-4FF828F02E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5E167E9-973F-4343-9D0A-4D55A0A75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C87D501-7317-4767-A185-BAA587370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89513BD-168E-416D-80FD-244958A0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525F238-CF2B-4C25-8416-C7EC40336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FCDD8F8-D2CE-4FFC-A1B7-A60FE4CAA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C3D2488-7863-4662-860A-602578D637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941008-10BA-4A7B-AE21-9DB05CC87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D720371-42C9-478E-94B5-39B1E2F129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47E248-53F2-4CA4-8731-75C9F00B8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80ED380-ECEF-457C-9A6C-0E6F0B480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1CFBE94-8216-43A2-AAD3-1A19459E7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DD271AB-B12A-47BC-87F8-25D119DB4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B285D3A-5438-48FF-920D-E5D708834C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B81887B-64B1-4590-AE92-E967EDAAD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3AADD52-8CEA-45C5-ADB1-869AFA769E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1778ABE-BF19-40ED-A7C7-049494CD7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0077BC0-81CB-49C6-98A8-CAB7E2D2C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A1FEBEF5-597B-4230-9E07-EB8536C9E9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14ED22B-EEFA-4F07-A96B-40E4741BF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D60AC51-785D-40C8-8811-4E9EB6AA6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17FD62B-07D2-4956-9C5F-F8F121C06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299B14-9B5E-403A-B021-A5BF798385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8989885-5F07-4788-8817-A28E4D83B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740B6A-07E2-4ABE-8C47-355EC49B4C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7D47791-40E9-461D-A2BD-1D5538EEC6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88B3A5D-E116-425A-B780-E43BEF2137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C621EE7-5C8B-4F00-AAE8-4BF95D0CC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B751194-90C0-4575-A2A2-280525EE78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24A6A2B-7A40-4892-8FF5-C6AAA712B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1FF2B01-0099-423C-AFE5-3A16ACE40D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A9D7AB-F6DC-430B-9DEE-A82AC4DC74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C7F9748-64F5-40AB-A6BD-A4FE900B29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8D9CDA-B134-46D6-8FF5-925681E2D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BB0B29-AEF5-4FA8-BBC9-E3101E675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8110EE4-BB17-478E-B645-6DB260FF2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C0A769F-5717-47B5-983A-EF5BC52AF8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AE9A1F1-9A08-469C-85DB-7C7CABD36D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788BD8-D619-4BE0-8EF1-98C04BC47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FB427A3-C993-4752-8037-CB84893EC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9F08449-1A5E-4070-B935-9AB35C4ED3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FE67A0F-8FA3-459B-AD23-1335EF2E7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B8ED649-97FA-4B1C-B0DF-142635677D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A41091C-7B11-438B-9515-0E28194AC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4FAE1EB-98C3-4405-BDB7-CF1899EEE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611A552-DE96-45FE-BB4B-40D0BFD56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036EC7-0806-4350-BE71-50F547C64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6B71DF-5E4D-4FD7-94E7-8876797A81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7B305FC9-03AF-4138-8152-4CB309BC37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FA93535-DEB7-415B-A141-9FC10BCF4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A6DB374C-6146-48AB-909C-781954A46F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DC88D54-3DA3-4DE4-910E-1D1ED97E07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DE04F1C7-259C-404F-9E1A-AB484E019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EDB2F41-4867-4A20-ABBF-CA74B608C1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3033881-31AA-4DED-AC77-8BDADCD84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C3D22F3-5D3F-4137-B508-187D3C3735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63D76EC-B78B-438B-B199-A34208C9DD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C006311-2A71-434C-9A3E-EC152F1350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2249572-8B8D-4D60-80D6-FB6A83952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83D391F-ABD9-4E8E-9E7D-3877B7D51C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FB5D1B9-92DE-4066-ADCC-C893F1CAA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5EBAF37-BF6C-4150-916F-87090485E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D16D00FC-4A9A-4EC8-AACF-5D614788C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54145EB9-EE56-4B3E-B51F-ABFA516C9E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18BF3E4-4824-4866-97F2-E3D728641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3A8F3CA-9A4A-4D2B-9E71-F67B6EE28A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B6AEA03-8E24-481A-96DB-49F9322A1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AD268A3-2448-43BA-A0AA-7EA22A9D9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A1D8686-2B0B-473D-B97A-85A27E91A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5A538B5-CE15-4BEC-B8D8-AAE353CFE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9BBA337-3945-4FE8-9904-D71E9BB557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72BBD19-82DA-471C-9E0E-2F0C98962F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B794BD9-8CD5-4E28-8EA9-AEE0EA745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417C57-D3BB-4697-BF7B-8456C3308D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49D65F0C-6316-48CA-8E23-509859893C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6A890376-2FC1-439A-9C5C-E391253B68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4BC9F67-DDD3-4232-A5BA-83FE400F2A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8B20BA-CD67-4824-A95B-B5FD31AFB7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B902AD46-FFE8-40D1-B280-E44DFA173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DB27BAA2-5F30-4EA7-9C83-0B7A0E8E79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22618D1-1735-455E-BF0F-F55347E03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2A9448F-7004-4E9C-A6D6-4197C2AAC7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D05A367-51A9-423E-9CE9-8B7F84159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8A75BA2C-5206-42D1-B890-B2777DC79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F4431C3A-E84B-4EDC-BF31-7BA39361F7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C91BB77-8774-4954-8748-CA162B551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DBC8628-27DC-42BC-ABF6-728228D8ED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436E49C-E582-4A7E-A2DC-53BEFAED00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87D3C84-E676-4E08-94FC-101B4D3C56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AFB6195-9D7F-476B-B7D5-9AC9C90F1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BF79ED0-8830-45AF-A2CD-456B7A01D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22837B1-02D5-4A4C-9546-A84131CC94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BC8D4A9-BD1F-4A4C-8268-7CD4AFC09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AA5C266-DD9F-47B2-8339-921B7A528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6DD494D-B6E9-4A3F-80DD-C666F1256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34A9E59-C249-4570-BF5B-26D17C581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332A6D4-86BC-45D0-8149-AA9A457B7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F7DFA2DA-86CE-4A85-87ED-9F35E6750C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44EB66F-4177-45A8-BF4B-DC58C94C3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409A25-9620-48CD-8E69-2D81AC47AE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86453C2-DC22-4EAA-8821-FFFC6D829F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EA37E8E-DB7F-459E-8018-B744FFA39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111CAB0-51C4-4610-9AAB-A65BC2673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807EA55-0814-4A34-B89E-2B81F4934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3D35166-245C-4DAD-B8A8-6778B0DCEA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EC40595-24D8-4FCE-B7FD-95DE007DB1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5B919864-C7AF-453C-814E-BEAB5E13A5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35E3351-D287-43F0-B230-6C090D10B1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4A3558-E3C6-4397-BDCA-AD12D5C11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14615C1-ADE3-4BB9-B47A-F71EE1F55D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CFF121-9426-4AE1-9707-B0A655E58F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75B365B-D534-4B19-BEC9-D04902FC36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5BD8A6D-F9B2-4620-9A2C-75427B1797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41DF62B-411A-4B22-970C-47D87A5BF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9E31BD1-68BD-486D-A584-451CD900F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629C58BB-9448-414E-8871-9AD0FA102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830C0FC-400D-4A6A-9E8E-381E9F4B6C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1E26A04E-EF57-4C0B-8DE3-3AF259CA1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AB5D66DF-FF9B-4AED-AFAE-E2A06448D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DC5E078-00EA-4A34-8BE2-EA961B027D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1D169D80-C382-42C2-8757-871EAC2E9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2069B2B-C368-4D97-9DF3-54F83DB118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BFEA306-BAC7-44B0-8C91-5E51E20737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1755924-62AA-4166-B2CD-15C1822917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67989F0-0A5A-4D7D-B056-3283C60848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ADA3827E-50C9-495C-888E-21C06B7BFD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BA2B24E-5C7C-41A0-BBE0-6F9E88AF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21B3C56-CB0C-4187-AE59-FA9D9691E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29D9009-1410-40AF-9DA5-C5FCDCE9A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BD6FDD4-4A88-4409-99CA-25AD18003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B3315FE-2F44-4071-B9F8-3436B6994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B5A79BD-31DB-4B3F-911B-41DF5CFB3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C96092-4C77-430A-A00F-EB77C447C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1EB96CD-5028-4E13-B9DA-55320085C4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9194A71-BD83-4BB6-A9F2-85B658FF7F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8DC7B0E-4F4B-463F-BA44-D917243B49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1AA28CC-6715-4DC8-9451-CCC9D5568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BCE84C4-4174-474C-9B5B-0B6187EB7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B543C1E-025A-4761-9C75-B5EB4B9D71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C0211D74-C7C8-47FB-8338-428E1B8E0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197B8BE-93F5-402D-8B0B-B05D9003B3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7A4CA6F4-FC1D-4933-AA64-086047382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3D159AEE-0DF2-4606-9037-30078092F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E85D947-43BB-4B9B-8363-285672BDDD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932B099-5E2A-413F-A463-B968B4A39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26851A-3F6C-4227-897D-52F90D33E6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57CA97-0AED-4CDC-8539-820CF7A9F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5F72200-9501-45F3-9C6A-85851BD92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18CF5437-0640-49C9-B046-BB193DBA9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771DE44-7D01-4D36-B71E-16C446B733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A1AB688-B947-4B41-9B85-7D584240A1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3E2D769D-715D-46D3-8918-A0D8B58E6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CB8F64A-594D-4F99-80E5-601908808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CB9C4CF-0177-455E-8A54-3008061134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DAE7E9B-F5D6-42D4-87B7-C9159DA045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4BA195E-7A35-40EE-B597-6785007E55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92D70B-16E6-4B50-AA9A-33CA13A0F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D11A024-10B2-425E-9606-CAEA6B2033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F04EEFE-8BE7-47A4-B797-D0345A978F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E7F980C-7564-407E-93AC-30D3EB724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3074B07-BD9C-48B7-971A-24BE7AE030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AB0F601-66AB-4506-AD9C-D07C703FF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C6701991-F53B-44FF-A550-AB49553578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842900E6-8766-48DD-8F49-8C04AA83FE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3A2EC95-3EBB-496A-A2C8-EC0BB518B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85DCEFE-9D65-4D5A-982B-C94472E8AA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4860302-2DFA-4F30-8204-3CFE1D2FD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723665E-1166-4FDA-A017-5E139EAE30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24E7029-FBB5-4625-9008-9159B18E18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04392BB-3D9C-4F11-8662-0BDB42BD4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E8E837-F229-4301-B6B6-85F3B9561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4982ABE-A5DD-420B-BCA0-20F86889B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54B7F8-1D30-4701-867F-BA00E04C4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9C5C1044-4C83-4D0D-A96B-4665C20E1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C6FCD15-710C-469D-829A-567FB3BA5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519BA2B1-C4D7-412F-9AB7-2347DC8CF0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82EAD09-8FBF-4EB3-AD17-ACDEEEC69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E8F5E96-9C63-4859-B73C-8C77323DE3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9D42A36-F208-4C54-B46A-02AAA16825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DEE54DD-6A5E-46ED-9C7B-061DB7811F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EB846B7C-283F-463B-B951-0B41E013C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B821D1-1FED-4C61-9E6E-16D32B55D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752D76B-BD97-4DF8-93BF-D244AB45E5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B6FECF80-E0A5-4F9A-A457-017D355B79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4582930-4B66-4F47-B343-88E8D651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1477E37C-40F0-4D9C-9B5B-29179BCE58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CD9A2B7A-DE03-4027-9C0A-76D258300A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7EF80DF-BC65-49F6-9A5A-726EBC2F0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6240FC-731E-46FD-9B60-2C18584FD2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F975EF1-E773-49D4-B3C6-19F66E3CF5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6653E0B-621C-4F41-8ED7-E935A73DAF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AF011A-8E4D-4304-9D59-CF930DA42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9772D1D-F647-47E4-B632-DEDCA220A6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CB580FC-2F4A-4FF5-91EB-0A21A275B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3174475-B927-4DF5-9E56-BC34E1D9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CD1F401-048B-435E-8ECE-905E7C0140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6BB09BE-2C90-47F8-99AE-E40F3C3C6C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25B6BB93-9CF0-417D-9915-4754B191FE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3D5525-11B2-4504-96BB-6F7998D3D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5B9CAC2-6BDD-4121-A9C1-91D29AA91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B56B676-B284-4C1D-8A99-1BFB502810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BAD2A6-4828-469E-B818-27C2CB174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9A0BE0A-A8C5-4E52-A2B5-1801BC00B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EAFDFC-7841-4519-9B39-2110CCB4E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4339230-0525-4E16-8245-623B367E1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F9CED03-DBA3-4396-93B8-3FE97ACA3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76EC9EEF-ECA7-4F85-AE42-1D3B9F61E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29933AC-58EE-4897-914E-8BF1C21BA2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637809B-F282-404F-AF14-DB789AA93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4A5E32B-B0EF-4FDD-A3C8-BA7FE267C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C934C14-B7BB-44AD-8D28-30789783D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787AC08-2F64-4565-AE2A-138AA7F2F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0ED4DE7-5429-463A-B191-5FFA0A34C6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AB03919-5D36-4FB5-8F7D-8D7944ED0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C013798-66EF-407F-996A-98EE0DAFC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B675578-0E08-40B9-82BB-14C48E29A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650D6193-6627-42E0-B008-5F43F519F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2F28ABAE-8EE8-4127-8552-7EB471228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CF73375C-3AE9-4CA6-BE51-2B0D3BF4E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20A76A8-EE95-4EA3-92F6-DD0056762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99E34E-302F-4DC0-B726-3D5F7F6F4A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B7AA1DE-6CE5-49BC-BB1C-CC11ECCA5A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8CF004-DE3B-4E80-B104-CDF0DD8F9C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E69CB0F-7614-4A27-9398-C8869B9EB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68404A5-4B98-4F0E-8E37-8BC503441F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BB5D772-E973-4669-9D70-44FAAF5AAF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FB2B524C-414F-4870-B818-37092960C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6F9294-B1BD-4650-87C1-221E2260B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4F0D56-F583-4204-BBA6-4A29CC7E60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9103DB52-F494-47CE-8BB8-2A082C9DAB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94C5987-6658-47CC-8625-55FFD7C654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F1B97F0-0B20-4736-B94D-041381E7FF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42B268F-A880-4AE5-BAB3-50E4A1BF14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5E6346F-D7BB-49D2-964F-218BE43DC3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C9FF534-3DBD-4EEF-BD7A-D57641A3C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733169C-3A6C-4543-AB98-E49843CA78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4F1AA8B-B689-4D07-BDC7-CE41869730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58B1164-C877-4028-99E5-BA4165A75A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ABD496C-D229-494E-B0FD-653A4A9326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950D60A-A990-4BFF-AF5B-12B54F715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4916798-CBAF-4DAD-9738-FC69D95C1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68E7FB6-5FE6-4DF9-9937-8FED9D6EB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BE46A73-0AA4-451D-ADDC-4A954F428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D8C7312-4E47-4334-925F-AFA2798949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304FEC1-CB96-45EA-B070-09E378B1D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79C5EDA-C122-4DE2-9C4C-42F9253CD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7624D18-6A35-4FD8-B64F-415CED89AF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D9BE3BA-361A-41F6-AA04-905B0D490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DE8E5344-C30C-4BA3-8724-8BE254F26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8183B7EB-920E-4A75-9FD7-C53CB3854F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1CB71EA-597D-4734-979B-80798CD78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222B3B19-889A-4B56-AEAD-F32126D2C7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666963C-3A52-4A2A-A251-D469085F4A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18</xdr:row>
      <xdr:rowOff>9525</xdr:rowOff>
    </xdr:from>
    <xdr:to>
      <xdr:col>6</xdr:col>
      <xdr:colOff>9525</xdr:colOff>
      <xdr:row>30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BA4A3-C712-4B76-B899-33AF1B822F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19050</xdr:colOff>
      <xdr:row>31</xdr:row>
      <xdr:rowOff>28576</xdr:rowOff>
    </xdr:from>
    <xdr:to>
      <xdr:col>15</xdr:col>
      <xdr:colOff>247650</xdr:colOff>
      <xdr:row>46</xdr:row>
      <xdr:rowOff>180976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E8DFDEF-FC40-4CD6-88A6-4AD83B04DA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18154C2-CE3D-4EA1-AD1D-BE41805B8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C2DA83B-DD14-46B1-BA92-579303BBA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9525</xdr:colOff>
      <xdr:row>18</xdr:row>
      <xdr:rowOff>19050</xdr:rowOff>
    </xdr:from>
    <xdr:to>
      <xdr:col>15</xdr:col>
      <xdr:colOff>241875</xdr:colOff>
      <xdr:row>30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DEAE535-F485-4A49-95F5-455B578B7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142875</xdr:colOff>
      <xdr:row>0</xdr:row>
      <xdr:rowOff>9525</xdr:rowOff>
    </xdr:from>
    <xdr:to>
      <xdr:col>1</xdr:col>
      <xdr:colOff>266700</xdr:colOff>
      <xdr:row>0</xdr:row>
      <xdr:rowOff>707048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07B45E4-F15B-48B8-8EDE-71535A3FB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723900" cy="697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9524</xdr:colOff>
      <xdr:row>18</xdr:row>
      <xdr:rowOff>9525</xdr:rowOff>
    </xdr:from>
    <xdr:to>
      <xdr:col>5</xdr:col>
      <xdr:colOff>247649</xdr:colOff>
      <xdr:row>30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ED08659E-55E7-484B-87D7-DD0939DFD1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66675</xdr:colOff>
      <xdr:row>31</xdr:row>
      <xdr:rowOff>64295</xdr:rowOff>
    </xdr:from>
    <xdr:to>
      <xdr:col>15</xdr:col>
      <xdr:colOff>219075</xdr:colOff>
      <xdr:row>47</xdr:row>
      <xdr:rowOff>26195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FEA28C1-2924-45B4-8854-B2750F15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49</xdr:row>
      <xdr:rowOff>19050</xdr:rowOff>
    </xdr:from>
    <xdr:to>
      <xdr:col>15</xdr:col>
      <xdr:colOff>238124</xdr:colOff>
      <xdr:row>62</xdr:row>
      <xdr:rowOff>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1F7881EA-4C70-4C0E-82EF-2E5C0160EA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38100</xdr:colOff>
      <xdr:row>64</xdr:row>
      <xdr:rowOff>28575</xdr:rowOff>
    </xdr:from>
    <xdr:to>
      <xdr:col>15</xdr:col>
      <xdr:colOff>238124</xdr:colOff>
      <xdr:row>80</xdr:row>
      <xdr:rowOff>180975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C40738B-8E40-4EEC-AB3A-2BDF231F44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247651</xdr:colOff>
      <xdr:row>18</xdr:row>
      <xdr:rowOff>19050</xdr:rowOff>
    </xdr:from>
    <xdr:to>
      <xdr:col>15</xdr:col>
      <xdr:colOff>241876</xdr:colOff>
      <xdr:row>30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2646545-8570-459C-B3DB-0394C1444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0.0659</cdr:x>
      <cdr:y>0.24575</cdr:y>
    </cdr:from>
    <cdr:to>
      <cdr:x>0.09568</cdr:x>
      <cdr:y>0.33076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21481" y="757236"/>
          <a:ext cx="190500" cy="261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AU" sz="800"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websitedbs/d3310114.nsf/Home/%C2%A9+Copyright?OpenDocument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D3EE8-5733-4FE3-B24B-488A6329167D}">
  <sheetPr codeName="Sheet3"/>
  <dimension ref="A1:C96"/>
  <sheetViews>
    <sheetView showGridLines="0" tabSelected="1" workbookViewId="0"/>
  </sheetViews>
  <sheetFormatPr defaultRowHeight="15" x14ac:dyDescent="0.25"/>
  <cols>
    <col min="1" max="2" width="7.7109375" style="58" customWidth="1"/>
    <col min="3" max="3" width="64.140625" style="58" customWidth="1"/>
    <col min="4" max="4" width="25.5703125" style="58" customWidth="1"/>
    <col min="5" max="5" width="52.28515625" style="58" customWidth="1"/>
    <col min="6" max="256" width="9.140625" style="58"/>
    <col min="257" max="258" width="7.7109375" style="58" customWidth="1"/>
    <col min="259" max="259" width="60.5703125" style="58" customWidth="1"/>
    <col min="260" max="260" width="25.5703125" style="58" customWidth="1"/>
    <col min="261" max="261" width="52.28515625" style="58" customWidth="1"/>
    <col min="262" max="512" width="9.140625" style="58"/>
    <col min="513" max="514" width="7.7109375" style="58" customWidth="1"/>
    <col min="515" max="515" width="60.5703125" style="58" customWidth="1"/>
    <col min="516" max="516" width="25.5703125" style="58" customWidth="1"/>
    <col min="517" max="517" width="52.28515625" style="58" customWidth="1"/>
    <col min="518" max="768" width="9.140625" style="58"/>
    <col min="769" max="770" width="7.7109375" style="58" customWidth="1"/>
    <col min="771" max="771" width="60.5703125" style="58" customWidth="1"/>
    <col min="772" max="772" width="25.5703125" style="58" customWidth="1"/>
    <col min="773" max="773" width="52.28515625" style="58" customWidth="1"/>
    <col min="774" max="1024" width="9.140625" style="58"/>
    <col min="1025" max="1026" width="7.7109375" style="58" customWidth="1"/>
    <col min="1027" max="1027" width="60.5703125" style="58" customWidth="1"/>
    <col min="1028" max="1028" width="25.5703125" style="58" customWidth="1"/>
    <col min="1029" max="1029" width="52.28515625" style="58" customWidth="1"/>
    <col min="1030" max="1280" width="9.140625" style="58"/>
    <col min="1281" max="1282" width="7.7109375" style="58" customWidth="1"/>
    <col min="1283" max="1283" width="60.5703125" style="58" customWidth="1"/>
    <col min="1284" max="1284" width="25.5703125" style="58" customWidth="1"/>
    <col min="1285" max="1285" width="52.28515625" style="58" customWidth="1"/>
    <col min="1286" max="1536" width="9.140625" style="58"/>
    <col min="1537" max="1538" width="7.7109375" style="58" customWidth="1"/>
    <col min="1539" max="1539" width="60.5703125" style="58" customWidth="1"/>
    <col min="1540" max="1540" width="25.5703125" style="58" customWidth="1"/>
    <col min="1541" max="1541" width="52.28515625" style="58" customWidth="1"/>
    <col min="1542" max="1792" width="9.140625" style="58"/>
    <col min="1793" max="1794" width="7.7109375" style="58" customWidth="1"/>
    <col min="1795" max="1795" width="60.5703125" style="58" customWidth="1"/>
    <col min="1796" max="1796" width="25.5703125" style="58" customWidth="1"/>
    <col min="1797" max="1797" width="52.28515625" style="58" customWidth="1"/>
    <col min="1798" max="2048" width="9.140625" style="58"/>
    <col min="2049" max="2050" width="7.7109375" style="58" customWidth="1"/>
    <col min="2051" max="2051" width="60.5703125" style="58" customWidth="1"/>
    <col min="2052" max="2052" width="25.5703125" style="58" customWidth="1"/>
    <col min="2053" max="2053" width="52.28515625" style="58" customWidth="1"/>
    <col min="2054" max="2304" width="9.140625" style="58"/>
    <col min="2305" max="2306" width="7.7109375" style="58" customWidth="1"/>
    <col min="2307" max="2307" width="60.5703125" style="58" customWidth="1"/>
    <col min="2308" max="2308" width="25.5703125" style="58" customWidth="1"/>
    <col min="2309" max="2309" width="52.28515625" style="58" customWidth="1"/>
    <col min="2310" max="2560" width="9.140625" style="58"/>
    <col min="2561" max="2562" width="7.7109375" style="58" customWidth="1"/>
    <col min="2563" max="2563" width="60.5703125" style="58" customWidth="1"/>
    <col min="2564" max="2564" width="25.5703125" style="58" customWidth="1"/>
    <col min="2565" max="2565" width="52.28515625" style="58" customWidth="1"/>
    <col min="2566" max="2816" width="9.140625" style="58"/>
    <col min="2817" max="2818" width="7.7109375" style="58" customWidth="1"/>
    <col min="2819" max="2819" width="60.5703125" style="58" customWidth="1"/>
    <col min="2820" max="2820" width="25.5703125" style="58" customWidth="1"/>
    <col min="2821" max="2821" width="52.28515625" style="58" customWidth="1"/>
    <col min="2822" max="3072" width="9.140625" style="58"/>
    <col min="3073" max="3074" width="7.7109375" style="58" customWidth="1"/>
    <col min="3075" max="3075" width="60.5703125" style="58" customWidth="1"/>
    <col min="3076" max="3076" width="25.5703125" style="58" customWidth="1"/>
    <col min="3077" max="3077" width="52.28515625" style="58" customWidth="1"/>
    <col min="3078" max="3328" width="9.140625" style="58"/>
    <col min="3329" max="3330" width="7.7109375" style="58" customWidth="1"/>
    <col min="3331" max="3331" width="60.5703125" style="58" customWidth="1"/>
    <col min="3332" max="3332" width="25.5703125" style="58" customWidth="1"/>
    <col min="3333" max="3333" width="52.28515625" style="58" customWidth="1"/>
    <col min="3334" max="3584" width="9.140625" style="58"/>
    <col min="3585" max="3586" width="7.7109375" style="58" customWidth="1"/>
    <col min="3587" max="3587" width="60.5703125" style="58" customWidth="1"/>
    <col min="3588" max="3588" width="25.5703125" style="58" customWidth="1"/>
    <col min="3589" max="3589" width="52.28515625" style="58" customWidth="1"/>
    <col min="3590" max="3840" width="9.140625" style="58"/>
    <col min="3841" max="3842" width="7.7109375" style="58" customWidth="1"/>
    <col min="3843" max="3843" width="60.5703125" style="58" customWidth="1"/>
    <col min="3844" max="3844" width="25.5703125" style="58" customWidth="1"/>
    <col min="3845" max="3845" width="52.28515625" style="58" customWidth="1"/>
    <col min="3846" max="4096" width="9.140625" style="58"/>
    <col min="4097" max="4098" width="7.7109375" style="58" customWidth="1"/>
    <col min="4099" max="4099" width="60.5703125" style="58" customWidth="1"/>
    <col min="4100" max="4100" width="25.5703125" style="58" customWidth="1"/>
    <col min="4101" max="4101" width="52.28515625" style="58" customWidth="1"/>
    <col min="4102" max="4352" width="9.140625" style="58"/>
    <col min="4353" max="4354" width="7.7109375" style="58" customWidth="1"/>
    <col min="4355" max="4355" width="60.5703125" style="58" customWidth="1"/>
    <col min="4356" max="4356" width="25.5703125" style="58" customWidth="1"/>
    <col min="4357" max="4357" width="52.28515625" style="58" customWidth="1"/>
    <col min="4358" max="4608" width="9.140625" style="58"/>
    <col min="4609" max="4610" width="7.7109375" style="58" customWidth="1"/>
    <col min="4611" max="4611" width="60.5703125" style="58" customWidth="1"/>
    <col min="4612" max="4612" width="25.5703125" style="58" customWidth="1"/>
    <col min="4613" max="4613" width="52.28515625" style="58" customWidth="1"/>
    <col min="4614" max="4864" width="9.140625" style="58"/>
    <col min="4865" max="4866" width="7.7109375" style="58" customWidth="1"/>
    <col min="4867" max="4867" width="60.5703125" style="58" customWidth="1"/>
    <col min="4868" max="4868" width="25.5703125" style="58" customWidth="1"/>
    <col min="4869" max="4869" width="52.28515625" style="58" customWidth="1"/>
    <col min="4870" max="5120" width="9.140625" style="58"/>
    <col min="5121" max="5122" width="7.7109375" style="58" customWidth="1"/>
    <col min="5123" max="5123" width="60.5703125" style="58" customWidth="1"/>
    <col min="5124" max="5124" width="25.5703125" style="58" customWidth="1"/>
    <col min="5125" max="5125" width="52.28515625" style="58" customWidth="1"/>
    <col min="5126" max="5376" width="9.140625" style="58"/>
    <col min="5377" max="5378" width="7.7109375" style="58" customWidth="1"/>
    <col min="5379" max="5379" width="60.5703125" style="58" customWidth="1"/>
    <col min="5380" max="5380" width="25.5703125" style="58" customWidth="1"/>
    <col min="5381" max="5381" width="52.28515625" style="58" customWidth="1"/>
    <col min="5382" max="5632" width="9.140625" style="58"/>
    <col min="5633" max="5634" width="7.7109375" style="58" customWidth="1"/>
    <col min="5635" max="5635" width="60.5703125" style="58" customWidth="1"/>
    <col min="5636" max="5636" width="25.5703125" style="58" customWidth="1"/>
    <col min="5637" max="5637" width="52.28515625" style="58" customWidth="1"/>
    <col min="5638" max="5888" width="9.140625" style="58"/>
    <col min="5889" max="5890" width="7.7109375" style="58" customWidth="1"/>
    <col min="5891" max="5891" width="60.5703125" style="58" customWidth="1"/>
    <col min="5892" max="5892" width="25.5703125" style="58" customWidth="1"/>
    <col min="5893" max="5893" width="52.28515625" style="58" customWidth="1"/>
    <col min="5894" max="6144" width="9.140625" style="58"/>
    <col min="6145" max="6146" width="7.7109375" style="58" customWidth="1"/>
    <col min="6147" max="6147" width="60.5703125" style="58" customWidth="1"/>
    <col min="6148" max="6148" width="25.5703125" style="58" customWidth="1"/>
    <col min="6149" max="6149" width="52.28515625" style="58" customWidth="1"/>
    <col min="6150" max="6400" width="9.140625" style="58"/>
    <col min="6401" max="6402" width="7.7109375" style="58" customWidth="1"/>
    <col min="6403" max="6403" width="60.5703125" style="58" customWidth="1"/>
    <col min="6404" max="6404" width="25.5703125" style="58" customWidth="1"/>
    <col min="6405" max="6405" width="52.28515625" style="58" customWidth="1"/>
    <col min="6406" max="6656" width="9.140625" style="58"/>
    <col min="6657" max="6658" width="7.7109375" style="58" customWidth="1"/>
    <col min="6659" max="6659" width="60.5703125" style="58" customWidth="1"/>
    <col min="6660" max="6660" width="25.5703125" style="58" customWidth="1"/>
    <col min="6661" max="6661" width="52.28515625" style="58" customWidth="1"/>
    <col min="6662" max="6912" width="9.140625" style="58"/>
    <col min="6913" max="6914" width="7.7109375" style="58" customWidth="1"/>
    <col min="6915" max="6915" width="60.5703125" style="58" customWidth="1"/>
    <col min="6916" max="6916" width="25.5703125" style="58" customWidth="1"/>
    <col min="6917" max="6917" width="52.28515625" style="58" customWidth="1"/>
    <col min="6918" max="7168" width="9.140625" style="58"/>
    <col min="7169" max="7170" width="7.7109375" style="58" customWidth="1"/>
    <col min="7171" max="7171" width="60.5703125" style="58" customWidth="1"/>
    <col min="7172" max="7172" width="25.5703125" style="58" customWidth="1"/>
    <col min="7173" max="7173" width="52.28515625" style="58" customWidth="1"/>
    <col min="7174" max="7424" width="9.140625" style="58"/>
    <col min="7425" max="7426" width="7.7109375" style="58" customWidth="1"/>
    <col min="7427" max="7427" width="60.5703125" style="58" customWidth="1"/>
    <col min="7428" max="7428" width="25.5703125" style="58" customWidth="1"/>
    <col min="7429" max="7429" width="52.28515625" style="58" customWidth="1"/>
    <col min="7430" max="7680" width="9.140625" style="58"/>
    <col min="7681" max="7682" width="7.7109375" style="58" customWidth="1"/>
    <col min="7683" max="7683" width="60.5703125" style="58" customWidth="1"/>
    <col min="7684" max="7684" width="25.5703125" style="58" customWidth="1"/>
    <col min="7685" max="7685" width="52.28515625" style="58" customWidth="1"/>
    <col min="7686" max="7936" width="9.140625" style="58"/>
    <col min="7937" max="7938" width="7.7109375" style="58" customWidth="1"/>
    <col min="7939" max="7939" width="60.5703125" style="58" customWidth="1"/>
    <col min="7940" max="7940" width="25.5703125" style="58" customWidth="1"/>
    <col min="7941" max="7941" width="52.28515625" style="58" customWidth="1"/>
    <col min="7942" max="8192" width="9.140625" style="58"/>
    <col min="8193" max="8194" width="7.7109375" style="58" customWidth="1"/>
    <col min="8195" max="8195" width="60.5703125" style="58" customWidth="1"/>
    <col min="8196" max="8196" width="25.5703125" style="58" customWidth="1"/>
    <col min="8197" max="8197" width="52.28515625" style="58" customWidth="1"/>
    <col min="8198" max="8448" width="9.140625" style="58"/>
    <col min="8449" max="8450" width="7.7109375" style="58" customWidth="1"/>
    <col min="8451" max="8451" width="60.5703125" style="58" customWidth="1"/>
    <col min="8452" max="8452" width="25.5703125" style="58" customWidth="1"/>
    <col min="8453" max="8453" width="52.28515625" style="58" customWidth="1"/>
    <col min="8454" max="8704" width="9.140625" style="58"/>
    <col min="8705" max="8706" width="7.7109375" style="58" customWidth="1"/>
    <col min="8707" max="8707" width="60.5703125" style="58" customWidth="1"/>
    <col min="8708" max="8708" width="25.5703125" style="58" customWidth="1"/>
    <col min="8709" max="8709" width="52.28515625" style="58" customWidth="1"/>
    <col min="8710" max="8960" width="9.140625" style="58"/>
    <col min="8961" max="8962" width="7.7109375" style="58" customWidth="1"/>
    <col min="8963" max="8963" width="60.5703125" style="58" customWidth="1"/>
    <col min="8964" max="8964" width="25.5703125" style="58" customWidth="1"/>
    <col min="8965" max="8965" width="52.28515625" style="58" customWidth="1"/>
    <col min="8966" max="9216" width="9.140625" style="58"/>
    <col min="9217" max="9218" width="7.7109375" style="58" customWidth="1"/>
    <col min="9219" max="9219" width="60.5703125" style="58" customWidth="1"/>
    <col min="9220" max="9220" width="25.5703125" style="58" customWidth="1"/>
    <col min="9221" max="9221" width="52.28515625" style="58" customWidth="1"/>
    <col min="9222" max="9472" width="9.140625" style="58"/>
    <col min="9473" max="9474" width="7.7109375" style="58" customWidth="1"/>
    <col min="9475" max="9475" width="60.5703125" style="58" customWidth="1"/>
    <col min="9476" max="9476" width="25.5703125" style="58" customWidth="1"/>
    <col min="9477" max="9477" width="52.28515625" style="58" customWidth="1"/>
    <col min="9478" max="9728" width="9.140625" style="58"/>
    <col min="9729" max="9730" width="7.7109375" style="58" customWidth="1"/>
    <col min="9731" max="9731" width="60.5703125" style="58" customWidth="1"/>
    <col min="9732" max="9732" width="25.5703125" style="58" customWidth="1"/>
    <col min="9733" max="9733" width="52.28515625" style="58" customWidth="1"/>
    <col min="9734" max="9984" width="9.140625" style="58"/>
    <col min="9985" max="9986" width="7.7109375" style="58" customWidth="1"/>
    <col min="9987" max="9987" width="60.5703125" style="58" customWidth="1"/>
    <col min="9988" max="9988" width="25.5703125" style="58" customWidth="1"/>
    <col min="9989" max="9989" width="52.28515625" style="58" customWidth="1"/>
    <col min="9990" max="10240" width="9.140625" style="58"/>
    <col min="10241" max="10242" width="7.7109375" style="58" customWidth="1"/>
    <col min="10243" max="10243" width="60.5703125" style="58" customWidth="1"/>
    <col min="10244" max="10244" width="25.5703125" style="58" customWidth="1"/>
    <col min="10245" max="10245" width="52.28515625" style="58" customWidth="1"/>
    <col min="10246" max="10496" width="9.140625" style="58"/>
    <col min="10497" max="10498" width="7.7109375" style="58" customWidth="1"/>
    <col min="10499" max="10499" width="60.5703125" style="58" customWidth="1"/>
    <col min="10500" max="10500" width="25.5703125" style="58" customWidth="1"/>
    <col min="10501" max="10501" width="52.28515625" style="58" customWidth="1"/>
    <col min="10502" max="10752" width="9.140625" style="58"/>
    <col min="10753" max="10754" width="7.7109375" style="58" customWidth="1"/>
    <col min="10755" max="10755" width="60.5703125" style="58" customWidth="1"/>
    <col min="10756" max="10756" width="25.5703125" style="58" customWidth="1"/>
    <col min="10757" max="10757" width="52.28515625" style="58" customWidth="1"/>
    <col min="10758" max="11008" width="9.140625" style="58"/>
    <col min="11009" max="11010" width="7.7109375" style="58" customWidth="1"/>
    <col min="11011" max="11011" width="60.5703125" style="58" customWidth="1"/>
    <col min="11012" max="11012" width="25.5703125" style="58" customWidth="1"/>
    <col min="11013" max="11013" width="52.28515625" style="58" customWidth="1"/>
    <col min="11014" max="11264" width="9.140625" style="58"/>
    <col min="11265" max="11266" width="7.7109375" style="58" customWidth="1"/>
    <col min="11267" max="11267" width="60.5703125" style="58" customWidth="1"/>
    <col min="11268" max="11268" width="25.5703125" style="58" customWidth="1"/>
    <col min="11269" max="11269" width="52.28515625" style="58" customWidth="1"/>
    <col min="11270" max="11520" width="9.140625" style="58"/>
    <col min="11521" max="11522" width="7.7109375" style="58" customWidth="1"/>
    <col min="11523" max="11523" width="60.5703125" style="58" customWidth="1"/>
    <col min="11524" max="11524" width="25.5703125" style="58" customWidth="1"/>
    <col min="11525" max="11525" width="52.28515625" style="58" customWidth="1"/>
    <col min="11526" max="11776" width="9.140625" style="58"/>
    <col min="11777" max="11778" width="7.7109375" style="58" customWidth="1"/>
    <col min="11779" max="11779" width="60.5703125" style="58" customWidth="1"/>
    <col min="11780" max="11780" width="25.5703125" style="58" customWidth="1"/>
    <col min="11781" max="11781" width="52.28515625" style="58" customWidth="1"/>
    <col min="11782" max="12032" width="9.140625" style="58"/>
    <col min="12033" max="12034" width="7.7109375" style="58" customWidth="1"/>
    <col min="12035" max="12035" width="60.5703125" style="58" customWidth="1"/>
    <col min="12036" max="12036" width="25.5703125" style="58" customWidth="1"/>
    <col min="12037" max="12037" width="52.28515625" style="58" customWidth="1"/>
    <col min="12038" max="12288" width="9.140625" style="58"/>
    <col min="12289" max="12290" width="7.7109375" style="58" customWidth="1"/>
    <col min="12291" max="12291" width="60.5703125" style="58" customWidth="1"/>
    <col min="12292" max="12292" width="25.5703125" style="58" customWidth="1"/>
    <col min="12293" max="12293" width="52.28515625" style="58" customWidth="1"/>
    <col min="12294" max="12544" width="9.140625" style="58"/>
    <col min="12545" max="12546" width="7.7109375" style="58" customWidth="1"/>
    <col min="12547" max="12547" width="60.5703125" style="58" customWidth="1"/>
    <col min="12548" max="12548" width="25.5703125" style="58" customWidth="1"/>
    <col min="12549" max="12549" width="52.28515625" style="58" customWidth="1"/>
    <col min="12550" max="12800" width="9.140625" style="58"/>
    <col min="12801" max="12802" width="7.7109375" style="58" customWidth="1"/>
    <col min="12803" max="12803" width="60.5703125" style="58" customWidth="1"/>
    <col min="12804" max="12804" width="25.5703125" style="58" customWidth="1"/>
    <col min="12805" max="12805" width="52.28515625" style="58" customWidth="1"/>
    <col min="12806" max="13056" width="9.140625" style="58"/>
    <col min="13057" max="13058" width="7.7109375" style="58" customWidth="1"/>
    <col min="13059" max="13059" width="60.5703125" style="58" customWidth="1"/>
    <col min="13060" max="13060" width="25.5703125" style="58" customWidth="1"/>
    <col min="13061" max="13061" width="52.28515625" style="58" customWidth="1"/>
    <col min="13062" max="13312" width="9.140625" style="58"/>
    <col min="13313" max="13314" width="7.7109375" style="58" customWidth="1"/>
    <col min="13315" max="13315" width="60.5703125" style="58" customWidth="1"/>
    <col min="13316" max="13316" width="25.5703125" style="58" customWidth="1"/>
    <col min="13317" max="13317" width="52.28515625" style="58" customWidth="1"/>
    <col min="13318" max="13568" width="9.140625" style="58"/>
    <col min="13569" max="13570" width="7.7109375" style="58" customWidth="1"/>
    <col min="13571" max="13571" width="60.5703125" style="58" customWidth="1"/>
    <col min="13572" max="13572" width="25.5703125" style="58" customWidth="1"/>
    <col min="13573" max="13573" width="52.28515625" style="58" customWidth="1"/>
    <col min="13574" max="13824" width="9.140625" style="58"/>
    <col min="13825" max="13826" width="7.7109375" style="58" customWidth="1"/>
    <col min="13827" max="13827" width="60.5703125" style="58" customWidth="1"/>
    <col min="13828" max="13828" width="25.5703125" style="58" customWidth="1"/>
    <col min="13829" max="13829" width="52.28515625" style="58" customWidth="1"/>
    <col min="13830" max="14080" width="9.140625" style="58"/>
    <col min="14081" max="14082" width="7.7109375" style="58" customWidth="1"/>
    <col min="14083" max="14083" width="60.5703125" style="58" customWidth="1"/>
    <col min="14084" max="14084" width="25.5703125" style="58" customWidth="1"/>
    <col min="14085" max="14085" width="52.28515625" style="58" customWidth="1"/>
    <col min="14086" max="14336" width="9.140625" style="58"/>
    <col min="14337" max="14338" width="7.7109375" style="58" customWidth="1"/>
    <col min="14339" max="14339" width="60.5703125" style="58" customWidth="1"/>
    <col min="14340" max="14340" width="25.5703125" style="58" customWidth="1"/>
    <col min="14341" max="14341" width="52.28515625" style="58" customWidth="1"/>
    <col min="14342" max="14592" width="9.140625" style="58"/>
    <col min="14593" max="14594" width="7.7109375" style="58" customWidth="1"/>
    <col min="14595" max="14595" width="60.5703125" style="58" customWidth="1"/>
    <col min="14596" max="14596" width="25.5703125" style="58" customWidth="1"/>
    <col min="14597" max="14597" width="52.28515625" style="58" customWidth="1"/>
    <col min="14598" max="14848" width="9.140625" style="58"/>
    <col min="14849" max="14850" width="7.7109375" style="58" customWidth="1"/>
    <col min="14851" max="14851" width="60.5703125" style="58" customWidth="1"/>
    <col min="14852" max="14852" width="25.5703125" style="58" customWidth="1"/>
    <col min="14853" max="14853" width="52.28515625" style="58" customWidth="1"/>
    <col min="14854" max="15104" width="9.140625" style="58"/>
    <col min="15105" max="15106" width="7.7109375" style="58" customWidth="1"/>
    <col min="15107" max="15107" width="60.5703125" style="58" customWidth="1"/>
    <col min="15108" max="15108" width="25.5703125" style="58" customWidth="1"/>
    <col min="15109" max="15109" width="52.28515625" style="58" customWidth="1"/>
    <col min="15110" max="15360" width="9.140625" style="58"/>
    <col min="15361" max="15362" width="7.7109375" style="58" customWidth="1"/>
    <col min="15363" max="15363" width="60.5703125" style="58" customWidth="1"/>
    <col min="15364" max="15364" width="25.5703125" style="58" customWidth="1"/>
    <col min="15365" max="15365" width="52.28515625" style="58" customWidth="1"/>
    <col min="15366" max="15616" width="9.140625" style="58"/>
    <col min="15617" max="15618" width="7.7109375" style="58" customWidth="1"/>
    <col min="15619" max="15619" width="60.5703125" style="58" customWidth="1"/>
    <col min="15620" max="15620" width="25.5703125" style="58" customWidth="1"/>
    <col min="15621" max="15621" width="52.28515625" style="58" customWidth="1"/>
    <col min="15622" max="15872" width="9.140625" style="58"/>
    <col min="15873" max="15874" width="7.7109375" style="58" customWidth="1"/>
    <col min="15875" max="15875" width="60.5703125" style="58" customWidth="1"/>
    <col min="15876" max="15876" width="25.5703125" style="58" customWidth="1"/>
    <col min="15877" max="15877" width="52.28515625" style="58" customWidth="1"/>
    <col min="15878" max="16128" width="9.140625" style="58"/>
    <col min="16129" max="16130" width="7.7109375" style="58" customWidth="1"/>
    <col min="16131" max="16131" width="60.5703125" style="58" customWidth="1"/>
    <col min="16132" max="16132" width="25.5703125" style="58" customWidth="1"/>
    <col min="16133" max="16133" width="52.28515625" style="58" customWidth="1"/>
    <col min="16134" max="16384" width="9.140625" style="58"/>
  </cols>
  <sheetData>
    <row r="1" spans="1:3" ht="60" customHeight="1" x14ac:dyDescent="0.25">
      <c r="A1" s="3" t="s">
        <v>84</v>
      </c>
      <c r="B1" s="3"/>
      <c r="C1" s="3"/>
    </row>
    <row r="2" spans="1:3" ht="19.5" customHeight="1" x14ac:dyDescent="0.25">
      <c r="A2" s="6" t="s">
        <v>209</v>
      </c>
    </row>
    <row r="3" spans="1:3" ht="12.75" customHeight="1" x14ac:dyDescent="0.25">
      <c r="A3" s="1" t="s">
        <v>282</v>
      </c>
    </row>
    <row r="4" spans="1:3" ht="12.75" customHeight="1" x14ac:dyDescent="0.25"/>
    <row r="5" spans="1:3" ht="12.75" customHeight="1" x14ac:dyDescent="0.25">
      <c r="B5" s="7" t="s">
        <v>95</v>
      </c>
    </row>
    <row r="6" spans="1:3" ht="12.75" customHeight="1" x14ac:dyDescent="0.25">
      <c r="B6" s="8" t="s">
        <v>96</v>
      </c>
    </row>
    <row r="7" spans="1:3" ht="12.75" customHeight="1" x14ac:dyDescent="0.25">
      <c r="A7" s="9"/>
      <c r="B7" s="17">
        <v>9.1</v>
      </c>
      <c r="C7" s="18" t="s">
        <v>111</v>
      </c>
    </row>
    <row r="8" spans="1:3" ht="12.75" customHeight="1" x14ac:dyDescent="0.25">
      <c r="A8" s="9"/>
      <c r="B8" s="17">
        <v>9.1999999999999993</v>
      </c>
      <c r="C8" s="18" t="s">
        <v>112</v>
      </c>
    </row>
    <row r="9" spans="1:3" ht="12.75" customHeight="1" x14ac:dyDescent="0.25">
      <c r="A9" s="9"/>
      <c r="B9" s="17">
        <v>9.3000000000000007</v>
      </c>
      <c r="C9" s="18" t="s">
        <v>113</v>
      </c>
    </row>
    <row r="10" spans="1:3" ht="12.75" customHeight="1" x14ac:dyDescent="0.25">
      <c r="A10" s="9"/>
      <c r="B10" s="17">
        <v>9.4</v>
      </c>
      <c r="C10" s="18" t="s">
        <v>114</v>
      </c>
    </row>
    <row r="11" spans="1:3" ht="12.75" customHeight="1" x14ac:dyDescent="0.25">
      <c r="A11" s="9"/>
      <c r="B11" s="17">
        <v>9.5</v>
      </c>
      <c r="C11" s="18" t="s">
        <v>115</v>
      </c>
    </row>
    <row r="12" spans="1:3" ht="12.75" customHeight="1" x14ac:dyDescent="0.25">
      <c r="B12" s="17">
        <v>9.6</v>
      </c>
      <c r="C12" s="18" t="s">
        <v>116</v>
      </c>
    </row>
    <row r="13" spans="1:3" ht="12.75" customHeight="1" x14ac:dyDescent="0.25">
      <c r="B13" s="17">
        <v>9.6999999999999993</v>
      </c>
      <c r="C13" s="18" t="s">
        <v>117</v>
      </c>
    </row>
    <row r="14" spans="1:3" ht="12.75" customHeight="1" x14ac:dyDescent="0.25">
      <c r="B14" s="17">
        <v>9.8000000000000007</v>
      </c>
      <c r="C14" s="18" t="s">
        <v>118</v>
      </c>
    </row>
    <row r="15" spans="1:3" ht="12.75" customHeight="1" x14ac:dyDescent="0.25">
      <c r="B15" s="17">
        <v>9.9</v>
      </c>
      <c r="C15" s="18" t="s">
        <v>119</v>
      </c>
    </row>
    <row r="16" spans="1:3" ht="12.75" customHeight="1" x14ac:dyDescent="0.25">
      <c r="B16" s="57" t="s">
        <v>121</v>
      </c>
      <c r="C16" s="18" t="s">
        <v>120</v>
      </c>
    </row>
    <row r="17" spans="2:3" ht="12.75" customHeight="1" x14ac:dyDescent="0.25">
      <c r="B17" s="17">
        <v>9.11</v>
      </c>
      <c r="C17" s="18" t="s">
        <v>122</v>
      </c>
    </row>
    <row r="18" spans="2:3" ht="12.75" customHeight="1" x14ac:dyDescent="0.25">
      <c r="B18" s="17">
        <v>9.1199999999999992</v>
      </c>
      <c r="C18" s="18" t="s">
        <v>123</v>
      </c>
    </row>
    <row r="19" spans="2:3" ht="12.75" customHeight="1" x14ac:dyDescent="0.25">
      <c r="B19" s="17">
        <v>9.1300000000000008</v>
      </c>
      <c r="C19" s="18" t="s">
        <v>124</v>
      </c>
    </row>
    <row r="20" spans="2:3" ht="12.75" customHeight="1" x14ac:dyDescent="0.25">
      <c r="B20" s="17">
        <v>9.14</v>
      </c>
      <c r="C20" s="18" t="s">
        <v>125</v>
      </c>
    </row>
    <row r="21" spans="2:3" ht="12.75" customHeight="1" x14ac:dyDescent="0.25">
      <c r="B21" s="17">
        <v>9.15</v>
      </c>
      <c r="C21" s="18" t="s">
        <v>126</v>
      </c>
    </row>
    <row r="22" spans="2:3" ht="12.75" customHeight="1" x14ac:dyDescent="0.25">
      <c r="B22" s="17">
        <v>9.16</v>
      </c>
      <c r="C22" s="18" t="s">
        <v>127</v>
      </c>
    </row>
    <row r="23" spans="2:3" ht="12.75" customHeight="1" x14ac:dyDescent="0.25">
      <c r="B23" s="17">
        <v>9.17</v>
      </c>
      <c r="C23" s="18" t="s">
        <v>128</v>
      </c>
    </row>
    <row r="24" spans="2:3" ht="12.75" customHeight="1" x14ac:dyDescent="0.25">
      <c r="B24" s="17">
        <v>9.18</v>
      </c>
      <c r="C24" s="18" t="s">
        <v>129</v>
      </c>
    </row>
    <row r="25" spans="2:3" ht="12.75" customHeight="1" x14ac:dyDescent="0.25">
      <c r="B25" s="17">
        <v>9.19</v>
      </c>
      <c r="C25" s="18" t="s">
        <v>130</v>
      </c>
    </row>
    <row r="26" spans="2:3" ht="12.75" customHeight="1" x14ac:dyDescent="0.25">
      <c r="B26" s="57" t="s">
        <v>132</v>
      </c>
      <c r="C26" s="18" t="s">
        <v>131</v>
      </c>
    </row>
    <row r="27" spans="2:3" ht="12.75" customHeight="1" x14ac:dyDescent="0.25">
      <c r="B27" s="17">
        <v>9.2100000000000009</v>
      </c>
      <c r="C27" s="18" t="s">
        <v>133</v>
      </c>
    </row>
    <row r="28" spans="2:3" ht="12.75" customHeight="1" x14ac:dyDescent="0.25">
      <c r="B28" s="17">
        <v>9.2200000000000006</v>
      </c>
      <c r="C28" s="18" t="s">
        <v>134</v>
      </c>
    </row>
    <row r="29" spans="2:3" ht="12.75" customHeight="1" x14ac:dyDescent="0.25">
      <c r="B29" s="17">
        <v>9.23</v>
      </c>
      <c r="C29" s="18" t="s">
        <v>135</v>
      </c>
    </row>
    <row r="30" spans="2:3" ht="12.75" customHeight="1" x14ac:dyDescent="0.25">
      <c r="B30" s="17">
        <v>9.24</v>
      </c>
      <c r="C30" s="18" t="s">
        <v>136</v>
      </c>
    </row>
    <row r="31" spans="2:3" ht="12.75" customHeight="1" x14ac:dyDescent="0.25">
      <c r="B31" s="17">
        <v>9.25</v>
      </c>
      <c r="C31" s="18" t="s">
        <v>137</v>
      </c>
    </row>
    <row r="32" spans="2:3" ht="12.75" customHeight="1" x14ac:dyDescent="0.25">
      <c r="B32" s="17">
        <v>9.26</v>
      </c>
      <c r="C32" s="18" t="s">
        <v>138</v>
      </c>
    </row>
    <row r="33" spans="2:3" ht="12.75" customHeight="1" x14ac:dyDescent="0.25">
      <c r="B33" s="17">
        <v>9.27</v>
      </c>
      <c r="C33" s="18" t="s">
        <v>139</v>
      </c>
    </row>
    <row r="34" spans="2:3" ht="12.75" customHeight="1" x14ac:dyDescent="0.25">
      <c r="B34" s="17">
        <v>9.2799999999999994</v>
      </c>
      <c r="C34" s="18" t="s">
        <v>140</v>
      </c>
    </row>
    <row r="35" spans="2:3" ht="12.75" customHeight="1" x14ac:dyDescent="0.25">
      <c r="B35" s="17">
        <v>9.2899999999999991</v>
      </c>
      <c r="C35" s="18" t="s">
        <v>141</v>
      </c>
    </row>
    <row r="36" spans="2:3" ht="12.75" customHeight="1" x14ac:dyDescent="0.25">
      <c r="B36" s="57" t="s">
        <v>143</v>
      </c>
      <c r="C36" s="18" t="s">
        <v>142</v>
      </c>
    </row>
    <row r="37" spans="2:3" ht="12.75" customHeight="1" x14ac:dyDescent="0.25">
      <c r="B37" s="17">
        <v>9.31</v>
      </c>
      <c r="C37" s="18" t="s">
        <v>144</v>
      </c>
    </row>
    <row r="38" spans="2:3" ht="12.75" customHeight="1" x14ac:dyDescent="0.25">
      <c r="B38" s="17">
        <v>9.32</v>
      </c>
      <c r="C38" s="18" t="s">
        <v>145</v>
      </c>
    </row>
    <row r="39" spans="2:3" ht="12.75" customHeight="1" x14ac:dyDescent="0.25">
      <c r="B39" s="17">
        <v>9.33</v>
      </c>
      <c r="C39" s="18" t="s">
        <v>146</v>
      </c>
    </row>
    <row r="40" spans="2:3" ht="12.75" customHeight="1" x14ac:dyDescent="0.25">
      <c r="B40" s="17">
        <v>9.34</v>
      </c>
      <c r="C40" s="18" t="s">
        <v>147</v>
      </c>
    </row>
    <row r="41" spans="2:3" ht="12.75" customHeight="1" x14ac:dyDescent="0.25">
      <c r="B41" s="17">
        <v>9.35</v>
      </c>
      <c r="C41" s="18" t="s">
        <v>148</v>
      </c>
    </row>
    <row r="42" spans="2:3" ht="12.75" customHeight="1" x14ac:dyDescent="0.25">
      <c r="B42" s="17">
        <v>9.36</v>
      </c>
      <c r="C42" s="18" t="s">
        <v>149</v>
      </c>
    </row>
    <row r="43" spans="2:3" ht="12.75" customHeight="1" x14ac:dyDescent="0.25">
      <c r="B43" s="17">
        <v>9.3699999999999992</v>
      </c>
      <c r="C43" s="18" t="s">
        <v>150</v>
      </c>
    </row>
    <row r="44" spans="2:3" ht="12.75" customHeight="1" x14ac:dyDescent="0.25">
      <c r="B44" s="17">
        <v>9.3800000000000008</v>
      </c>
      <c r="C44" s="18" t="s">
        <v>151</v>
      </c>
    </row>
    <row r="45" spans="2:3" ht="12.75" customHeight="1" x14ac:dyDescent="0.25">
      <c r="B45" s="17">
        <v>9.39</v>
      </c>
      <c r="C45" s="18" t="s">
        <v>152</v>
      </c>
    </row>
    <row r="46" spans="2:3" ht="12.75" customHeight="1" x14ac:dyDescent="0.25">
      <c r="B46" s="57" t="s">
        <v>154</v>
      </c>
      <c r="C46" s="18" t="s">
        <v>153</v>
      </c>
    </row>
    <row r="47" spans="2:3" ht="12.75" customHeight="1" x14ac:dyDescent="0.25">
      <c r="B47" s="17">
        <v>9.41</v>
      </c>
      <c r="C47" s="18" t="s">
        <v>155</v>
      </c>
    </row>
    <row r="48" spans="2:3" ht="12.75" customHeight="1" x14ac:dyDescent="0.25">
      <c r="B48" s="17">
        <v>9.42</v>
      </c>
      <c r="C48" s="18" t="s">
        <v>156</v>
      </c>
    </row>
    <row r="49" spans="2:3" ht="12.75" customHeight="1" x14ac:dyDescent="0.25">
      <c r="B49" s="17">
        <v>9.43</v>
      </c>
      <c r="C49" s="18" t="s">
        <v>157</v>
      </c>
    </row>
    <row r="50" spans="2:3" ht="12.75" customHeight="1" x14ac:dyDescent="0.25">
      <c r="B50" s="17">
        <v>9.44</v>
      </c>
      <c r="C50" s="18" t="s">
        <v>158</v>
      </c>
    </row>
    <row r="51" spans="2:3" ht="12.75" customHeight="1" x14ac:dyDescent="0.25">
      <c r="B51" s="17">
        <v>9.4499999999999993</v>
      </c>
      <c r="C51" s="18" t="s">
        <v>159</v>
      </c>
    </row>
    <row r="52" spans="2:3" ht="12.75" customHeight="1" x14ac:dyDescent="0.25">
      <c r="B52" s="17">
        <v>9.4600000000000009</v>
      </c>
      <c r="C52" s="18" t="s">
        <v>160</v>
      </c>
    </row>
    <row r="53" spans="2:3" ht="12.75" customHeight="1" x14ac:dyDescent="0.25">
      <c r="B53" s="17">
        <v>9.4700000000000006</v>
      </c>
      <c r="C53" s="18" t="s">
        <v>161</v>
      </c>
    </row>
    <row r="54" spans="2:3" ht="12.75" customHeight="1" x14ac:dyDescent="0.25">
      <c r="B54" s="17">
        <v>9.48</v>
      </c>
      <c r="C54" s="18" t="s">
        <v>162</v>
      </c>
    </row>
    <row r="55" spans="2:3" ht="12.75" customHeight="1" x14ac:dyDescent="0.25">
      <c r="B55" s="17">
        <v>9.49</v>
      </c>
      <c r="C55" s="18" t="s">
        <v>163</v>
      </c>
    </row>
    <row r="56" spans="2:3" ht="12.75" customHeight="1" x14ac:dyDescent="0.25">
      <c r="B56" s="57" t="s">
        <v>165</v>
      </c>
      <c r="C56" s="18" t="s">
        <v>164</v>
      </c>
    </row>
    <row r="57" spans="2:3" ht="12.75" customHeight="1" x14ac:dyDescent="0.25">
      <c r="B57" s="17">
        <v>9.51</v>
      </c>
      <c r="C57" s="18" t="s">
        <v>166</v>
      </c>
    </row>
    <row r="58" spans="2:3" ht="12.75" customHeight="1" x14ac:dyDescent="0.25">
      <c r="B58" s="17">
        <v>9.52</v>
      </c>
      <c r="C58" s="18" t="s">
        <v>167</v>
      </c>
    </row>
    <row r="59" spans="2:3" ht="12.75" customHeight="1" x14ac:dyDescent="0.25">
      <c r="B59" s="17">
        <v>9.5299999999999994</v>
      </c>
      <c r="C59" s="18" t="s">
        <v>168</v>
      </c>
    </row>
    <row r="60" spans="2:3" ht="12.75" customHeight="1" x14ac:dyDescent="0.25">
      <c r="B60" s="17">
        <v>9.5399999999999991</v>
      </c>
      <c r="C60" s="18" t="s">
        <v>169</v>
      </c>
    </row>
    <row r="61" spans="2:3" ht="12.75" customHeight="1" x14ac:dyDescent="0.25">
      <c r="B61" s="17">
        <v>9.5500000000000007</v>
      </c>
      <c r="C61" s="18" t="s">
        <v>170</v>
      </c>
    </row>
    <row r="62" spans="2:3" ht="12.75" customHeight="1" x14ac:dyDescent="0.25">
      <c r="B62" s="17">
        <v>9.56</v>
      </c>
      <c r="C62" s="18" t="s">
        <v>171</v>
      </c>
    </row>
    <row r="63" spans="2:3" ht="12.75" customHeight="1" x14ac:dyDescent="0.25">
      <c r="B63" s="17">
        <v>9.57</v>
      </c>
      <c r="C63" s="18" t="s">
        <v>172</v>
      </c>
    </row>
    <row r="64" spans="2:3" ht="12.75" customHeight="1" x14ac:dyDescent="0.25">
      <c r="B64" s="17">
        <v>9.58</v>
      </c>
      <c r="C64" s="18" t="s">
        <v>173</v>
      </c>
    </row>
    <row r="65" spans="2:3" ht="12.75" customHeight="1" x14ac:dyDescent="0.25">
      <c r="B65" s="17">
        <v>9.59</v>
      </c>
      <c r="C65" s="18" t="s">
        <v>174</v>
      </c>
    </row>
    <row r="66" spans="2:3" ht="12.75" customHeight="1" x14ac:dyDescent="0.25">
      <c r="B66" s="57" t="s">
        <v>176</v>
      </c>
      <c r="C66" s="18" t="s">
        <v>175</v>
      </c>
    </row>
    <row r="67" spans="2:3" ht="12.75" customHeight="1" x14ac:dyDescent="0.25">
      <c r="B67" s="17">
        <v>9.61</v>
      </c>
      <c r="C67" s="18" t="s">
        <v>177</v>
      </c>
    </row>
    <row r="68" spans="2:3" ht="12.75" customHeight="1" x14ac:dyDescent="0.25">
      <c r="B68" s="17">
        <v>9.6199999999999992</v>
      </c>
      <c r="C68" s="18" t="s">
        <v>178</v>
      </c>
    </row>
    <row r="69" spans="2:3" ht="12.75" customHeight="1" x14ac:dyDescent="0.25">
      <c r="B69" s="17">
        <v>9.6300000000000008</v>
      </c>
      <c r="C69" s="18" t="s">
        <v>179</v>
      </c>
    </row>
    <row r="70" spans="2:3" ht="12.75" customHeight="1" x14ac:dyDescent="0.25">
      <c r="B70" s="17">
        <v>9.64</v>
      </c>
      <c r="C70" s="18" t="s">
        <v>180</v>
      </c>
    </row>
    <row r="71" spans="2:3" ht="12.75" customHeight="1" x14ac:dyDescent="0.25">
      <c r="B71" s="17">
        <v>9.65</v>
      </c>
      <c r="C71" s="18" t="s">
        <v>181</v>
      </c>
    </row>
    <row r="72" spans="2:3" ht="12.75" customHeight="1" x14ac:dyDescent="0.25">
      <c r="B72" s="17">
        <v>9.66</v>
      </c>
      <c r="C72" s="18" t="s">
        <v>182</v>
      </c>
    </row>
    <row r="73" spans="2:3" ht="12.75" customHeight="1" x14ac:dyDescent="0.25">
      <c r="B73" s="17">
        <v>9.67</v>
      </c>
      <c r="C73" s="18" t="s">
        <v>183</v>
      </c>
    </row>
    <row r="74" spans="2:3" ht="12.75" customHeight="1" x14ac:dyDescent="0.25">
      <c r="B74" s="17">
        <v>9.68</v>
      </c>
      <c r="C74" s="18" t="s">
        <v>184</v>
      </c>
    </row>
    <row r="75" spans="2:3" ht="12.75" customHeight="1" x14ac:dyDescent="0.25">
      <c r="B75" s="17">
        <v>9.69</v>
      </c>
      <c r="C75" s="18" t="s">
        <v>185</v>
      </c>
    </row>
    <row r="76" spans="2:3" ht="12.75" customHeight="1" x14ac:dyDescent="0.25">
      <c r="B76" s="57" t="s">
        <v>187</v>
      </c>
      <c r="C76" s="18" t="s">
        <v>186</v>
      </c>
    </row>
    <row r="77" spans="2:3" ht="12.75" customHeight="1" x14ac:dyDescent="0.25">
      <c r="B77" s="17">
        <v>9.7100000000000009</v>
      </c>
      <c r="C77" s="18" t="s">
        <v>188</v>
      </c>
    </row>
    <row r="78" spans="2:3" ht="12.75" customHeight="1" x14ac:dyDescent="0.25">
      <c r="B78" s="17">
        <v>9.7200000000000006</v>
      </c>
      <c r="C78" s="18" t="s">
        <v>189</v>
      </c>
    </row>
    <row r="79" spans="2:3" ht="12.75" customHeight="1" x14ac:dyDescent="0.25">
      <c r="B79" s="17">
        <v>9.73</v>
      </c>
      <c r="C79" s="18" t="s">
        <v>190</v>
      </c>
    </row>
    <row r="80" spans="2:3" ht="12.75" customHeight="1" x14ac:dyDescent="0.25">
      <c r="B80" s="17">
        <v>9.74</v>
      </c>
      <c r="C80" s="18" t="s">
        <v>191</v>
      </c>
    </row>
    <row r="81" spans="2:3" ht="12.75" customHeight="1" x14ac:dyDescent="0.25">
      <c r="B81" s="17">
        <v>9.75</v>
      </c>
      <c r="C81" s="18" t="s">
        <v>192</v>
      </c>
    </row>
    <row r="82" spans="2:3" ht="12.75" customHeight="1" x14ac:dyDescent="0.25">
      <c r="B82" s="17">
        <v>9.76</v>
      </c>
      <c r="C82" s="18" t="s">
        <v>193</v>
      </c>
    </row>
    <row r="83" spans="2:3" ht="12.75" customHeight="1" x14ac:dyDescent="0.25">
      <c r="B83" s="17">
        <v>9.77</v>
      </c>
      <c r="C83" s="18" t="s">
        <v>194</v>
      </c>
    </row>
    <row r="84" spans="2:3" ht="12.75" customHeight="1" x14ac:dyDescent="0.25">
      <c r="B84" s="17">
        <v>9.7799999999999994</v>
      </c>
      <c r="C84" s="18" t="s">
        <v>195</v>
      </c>
    </row>
    <row r="85" spans="2:3" x14ac:dyDescent="0.25">
      <c r="B85" s="10"/>
      <c r="C85" s="11"/>
    </row>
    <row r="86" spans="2:3" x14ac:dyDescent="0.25">
      <c r="B86" s="59"/>
      <c r="C86" s="59"/>
    </row>
    <row r="87" spans="2:3" ht="15.75" x14ac:dyDescent="0.25">
      <c r="B87" s="12" t="s">
        <v>97</v>
      </c>
      <c r="C87" s="13"/>
    </row>
    <row r="88" spans="2:3" ht="15.75" x14ac:dyDescent="0.25">
      <c r="B88" s="7"/>
      <c r="C88" s="59"/>
    </row>
    <row r="89" spans="2:3" x14ac:dyDescent="0.25">
      <c r="B89" s="14"/>
      <c r="C89" s="59"/>
    </row>
    <row r="90" spans="2:3" x14ac:dyDescent="0.25">
      <c r="B90" s="14"/>
      <c r="C90" s="59"/>
    </row>
    <row r="91" spans="2:3" ht="15.75" x14ac:dyDescent="0.25">
      <c r="B91" s="15" t="s">
        <v>98</v>
      </c>
      <c r="C91" s="59"/>
    </row>
    <row r="92" spans="2:3" x14ac:dyDescent="0.25">
      <c r="B92" s="16"/>
      <c r="C92" s="16"/>
    </row>
    <row r="93" spans="2:3" ht="21.95" customHeight="1" x14ac:dyDescent="0.25">
      <c r="B93" s="138" t="s">
        <v>99</v>
      </c>
      <c r="C93" s="138"/>
    </row>
    <row r="94" spans="2:3" x14ac:dyDescent="0.25">
      <c r="B94" s="16"/>
      <c r="C94" s="16"/>
    </row>
    <row r="95" spans="2:3" x14ac:dyDescent="0.25">
      <c r="B95" s="16"/>
      <c r="C95" s="16"/>
    </row>
    <row r="96" spans="2:3" x14ac:dyDescent="0.25">
      <c r="B96" s="139" t="s">
        <v>204</v>
      </c>
      <c r="C96" s="139"/>
    </row>
  </sheetData>
  <mergeCells count="2">
    <mergeCell ref="B93:C93"/>
    <mergeCell ref="B96:C96"/>
  </mergeCells>
  <hyperlinks>
    <hyperlink ref="B24:C24" r:id="rId1" display="© Commonwealth of Australia &lt;&lt;yyyy&gt;&gt;" xr:uid="{BC693FA7-D66D-4417-BFBD-A46111E74B7F}"/>
    <hyperlink ref="B87:C87" r:id="rId2" display="More information available from the ABS web site" xr:uid="{2C4EF8E6-D609-4097-80D2-2D7B65C338BF}"/>
    <hyperlink ref="B96:C96" r:id="rId3" display="© Commonwealth of Australia &lt;&lt;yyyy&gt;&gt;" xr:uid="{A8C8CC3E-8870-49CB-83A7-FDF620BC892E}"/>
    <hyperlink ref="B7" location="'Table 9.1'!A1" display="9.1" xr:uid="{F0667ECA-19E5-41B7-8900-72BB3D544601}"/>
    <hyperlink ref="B8" location="'Table 9.2'!A1" display="9.2" xr:uid="{C55608E6-0A08-45EB-8EE3-FEBFF69ACBFA}"/>
    <hyperlink ref="B9" location="'Table 9.3'!A1" display="9.3" xr:uid="{DE35BC2B-A6A0-49B6-97FF-856D5056E8C0}"/>
    <hyperlink ref="B10" location="'Table 9.4'!A1" display="9.4" xr:uid="{E799BDFF-4466-4618-8F79-C6D930497C26}"/>
    <hyperlink ref="B11" location="'Table 9.5'!A1" display="9.5" xr:uid="{CC99F6D2-F04F-4335-A642-15116BB1E151}"/>
    <hyperlink ref="B12" location="'Table 9.6'!A1" display="9.6" xr:uid="{07B38883-5A5E-43D7-AFBA-64747B39305C}"/>
    <hyperlink ref="B13" location="'Table 9.7'!A1" display="9.7" xr:uid="{188C9BCE-28D4-487B-8736-B5973EB4EE98}"/>
    <hyperlink ref="B14" location="'Table 9.8'!A1" display="9.8" xr:uid="{05CA03AE-F2AD-4EFB-8258-50590CFCE3B9}"/>
    <hyperlink ref="B15" location="'Table 9.9'!A1" display="9.9" xr:uid="{3BA065A3-8EFA-4906-AC0C-ED985C2FBCBA}"/>
    <hyperlink ref="B16" location="'Table 9.10'!A1" display="9.10" xr:uid="{A4FDC2BB-60B6-4605-9AA3-C2ADEA5CA87B}"/>
    <hyperlink ref="B17" location="'Table 9.11'!A1" display="9.11" xr:uid="{55A23555-3DDB-4860-9115-18D77DDA64A9}"/>
    <hyperlink ref="B18" location="'Table 9.12'!A1" display="9.12" xr:uid="{27E3B139-F3D9-456C-A30C-A30B225EFFAF}"/>
    <hyperlink ref="B19" location="'Table 9.13'!A1" display="9.13" xr:uid="{EC711D83-84EB-4FCA-9D08-80FAB1457773}"/>
    <hyperlink ref="B20" location="'Table 9.14'!A1" display="9.14" xr:uid="{3471DAF1-F81B-4CFA-B823-DD79BACA5369}"/>
    <hyperlink ref="B21" location="'Table 9.15'!A1" display="9.15" xr:uid="{373FE2B3-9F80-4008-A508-B2F586666EE3}"/>
    <hyperlink ref="B22" location="'Table 9.16'!A1" display="9.16" xr:uid="{17CA7AC7-80A3-4AE4-9B4A-BE4E87643C9A}"/>
    <hyperlink ref="B23" location="'Table 9.17'!A1" display="9.17" xr:uid="{9C88F5A2-5130-449A-8501-B300186857A6}"/>
    <hyperlink ref="B24" location="'Table 9.18'!A1" display="9.18" xr:uid="{0DB88556-9F52-4D52-9826-DCA9C556CC17}"/>
    <hyperlink ref="B25" location="'Table 9.19'!A1" display="9.19" xr:uid="{ED230AD0-D9E4-47FB-8F3A-F340B832F4F6}"/>
    <hyperlink ref="B26" location="'Table 9.20'!A1" display="9.20" xr:uid="{CDC89D60-3CA4-4899-BE95-C376A2C1F273}"/>
    <hyperlink ref="B27" location="'Table 9.21'!A1" display="9.21" xr:uid="{6CE77E5C-B8EB-4932-B23C-76D9EB2B83C6}"/>
    <hyperlink ref="B28" location="'Table 9.22'!A1" display="9.22" xr:uid="{2562315B-1FCE-4A3D-837D-3A84BEDE5E33}"/>
    <hyperlink ref="B29" location="'Table 9.23'!A1" display="9.23" xr:uid="{225511DE-165C-4258-89EB-FA24AE971CA2}"/>
    <hyperlink ref="B30" location="'Table 9.24'!A1" display="9.24" xr:uid="{36185000-0A74-4706-B0E7-B992E9E0020C}"/>
    <hyperlink ref="B31" location="'Table 9.25'!A1" display="9.25" xr:uid="{6630FFDA-2FE3-416E-9A7D-675119615B02}"/>
    <hyperlink ref="B32" location="'Table 9.26'!A1" display="9.26" xr:uid="{28AE3C0F-129A-4A67-AFC3-0558B418B98B}"/>
    <hyperlink ref="B33" location="'Table 9.27'!A1" display="9.27" xr:uid="{5FA8A010-A447-4872-B7C3-A038107680D4}"/>
    <hyperlink ref="B34" location="'Table 9.28'!A1" display="9.28" xr:uid="{C00D68BC-EB27-440C-B5E5-DE31742D3786}"/>
    <hyperlink ref="B35" location="'Table 9.29'!A1" display="9.29" xr:uid="{003CAF2D-906D-487A-AE18-A1502C5F50E1}"/>
    <hyperlink ref="B36" location="'Table 9.30'!A1" display="9.30" xr:uid="{4F0B9292-CA63-4ACB-AB19-20295CC0A75F}"/>
    <hyperlink ref="B37" location="'Table 9.31'!A1" display="9.31" xr:uid="{5FEF1A24-7877-4237-85E0-13936FE4AE2D}"/>
    <hyperlink ref="B38" location="'Table 9.32'!A1" display="9.32" xr:uid="{727C7F02-C849-4384-BAD8-04A65F5C31B8}"/>
    <hyperlink ref="B39" location="'Table 9.33'!A1" display="9.33" xr:uid="{70FA83D3-1D02-490A-A81C-2FBE81F72FD5}"/>
    <hyperlink ref="B40" location="'Table 9.34'!A1" display="9.34" xr:uid="{F5464E85-4400-4EBE-AB7C-292BD038392C}"/>
    <hyperlink ref="B41" location="'Table 9.35'!A1" display="9.35" xr:uid="{EBE8274C-DB8B-4B64-8983-D1AE5BA683CC}"/>
    <hyperlink ref="B42" location="'Table 9.36'!A1" display="9.36" xr:uid="{437F1F1F-269B-4322-BBBD-A7B9DF945559}"/>
    <hyperlink ref="B43" location="'Table 9.37'!A1" display="9.37" xr:uid="{ACDEC6B4-2260-49E4-A83B-36842DB74831}"/>
    <hyperlink ref="B44" location="'Table 9.38'!A1" display="9.38" xr:uid="{2837A790-DA95-4046-B980-702C6076919C}"/>
    <hyperlink ref="B45" location="'Table 9.39'!A1" display="9.39" xr:uid="{F4C5F740-9991-487B-B9CA-18DA992ACF11}"/>
    <hyperlink ref="B46" location="'Table 9.40'!A1" display="9.40" xr:uid="{BC46CF58-9063-49F0-82F0-C9B768EB2E5D}"/>
    <hyperlink ref="B47" location="'Table 9.41'!A1" display="9.41" xr:uid="{BAB9F927-D41C-49F4-BD87-6E66DD68E20D}"/>
    <hyperlink ref="B48" location="'Table 9.42'!A1" display="9.42" xr:uid="{E9BD5549-7F7E-40A4-A441-31DEA9D9D831}"/>
    <hyperlink ref="B49" location="'Table 9.43'!A1" display="9.43" xr:uid="{E8296488-5B6D-485E-8BD5-190061478F19}"/>
    <hyperlink ref="B50" location="'Table 9.44'!A1" display="9.44" xr:uid="{FFE4AF32-DED5-4CB1-8492-56C59A12ACD9}"/>
    <hyperlink ref="B51" location="'Table 9.45'!A1" display="9.45" xr:uid="{58B4BB85-C309-4AE9-A822-D2C50B3E2038}"/>
    <hyperlink ref="B52" location="'Table 9.46'!A1" display="9.46" xr:uid="{84F0CB33-38FF-4B74-9CC9-046A03274C73}"/>
    <hyperlink ref="B53" location="'Table 9.47'!A1" display="9.47" xr:uid="{C8798950-1F51-42ED-AAA1-B27A348E786D}"/>
    <hyperlink ref="B54" location="'Table 9.48'!A1" display="9.48" xr:uid="{99F6DEBD-6AD7-4280-800B-509BFD9C09F2}"/>
    <hyperlink ref="B55" location="'Table 9.49'!A1" display="9.49" xr:uid="{B7D93408-5AFA-4C02-897E-EEF38F26726D}"/>
    <hyperlink ref="B56" location="'Table 9.50'!A1" display="9.50" xr:uid="{8ECA58CE-1B09-4AC0-8F1E-F560E9AD914C}"/>
    <hyperlink ref="B57" location="'Table 9.51'!A1" display="9.51" xr:uid="{1B6B956B-9A98-4D93-96DF-DC3B4CAF7D5E}"/>
    <hyperlink ref="B58" location="'Table 9.52'!A1" display="9.52" xr:uid="{A442BA81-E541-4D5C-809C-BA9D3BADB402}"/>
    <hyperlink ref="B59" location="'Table 9.53'!A1" display="9.53" xr:uid="{73E5B135-7C2D-40C6-B428-0F4A01BDCAE4}"/>
    <hyperlink ref="B60" location="'Table 9.54'!A1" display="9.54" xr:uid="{B7B77BCE-6181-443B-9F6D-BF09F18CAC28}"/>
    <hyperlink ref="B61" location="'Table 9.55'!A1" display="9.55" xr:uid="{FF42121A-3705-4078-A30D-7434D21FAEEB}"/>
    <hyperlink ref="B62" location="'Table 9.56'!A1" display="9.56" xr:uid="{BEBB6EE4-8F7A-456D-A392-D1EFD374FE9C}"/>
    <hyperlink ref="B63" location="'Table 9.57'!A1" display="9.57" xr:uid="{492B769D-5D02-447D-8550-BC908646D232}"/>
    <hyperlink ref="B64" location="'Table 9.58'!A1" display="9.58" xr:uid="{5DE12F93-BAE8-4A85-B54F-4D8DFE4F9D3D}"/>
    <hyperlink ref="B65" location="'Table 9.59'!A1" display="9.59" xr:uid="{D1B67A7B-977C-4C7A-B3CC-8AAFED0B24D4}"/>
    <hyperlink ref="B66" location="'Table 9.60'!A1" display="9.60" xr:uid="{7336429A-DB91-4C80-BAE9-A1929EE41077}"/>
    <hyperlink ref="B67" location="'Table 9.61'!A1" display="9.61" xr:uid="{6A1C5E59-9A6D-41EE-A80F-199F1CA45731}"/>
    <hyperlink ref="B68" location="'Table 9.62'!A1" display="9.62" xr:uid="{019E47BB-83FD-4099-A6CD-0DF1A3E24ED0}"/>
    <hyperlink ref="B69" location="'Table 9.63'!A1" display="9.63" xr:uid="{FE8D3864-9235-4B7B-BFC8-50ABCBEEE1B8}"/>
    <hyperlink ref="B70" location="'Table 9.64'!A1" display="9.64" xr:uid="{0158A6E0-773A-40B6-9D04-2D9F6C942AB5}"/>
    <hyperlink ref="B71" location="'Table 9.65'!A1" display="9.65" xr:uid="{1A8D187F-7612-4BD3-A1EC-651C23B19283}"/>
    <hyperlink ref="B72" location="'Table 9.66'!A1" display="9.66" xr:uid="{B3000DC0-9F42-4A19-9BEA-C27011CF5DC6}"/>
    <hyperlink ref="B73" location="'Table 9.67'!A1" display="9.67" xr:uid="{C218095E-AB49-43A0-BABE-597AEAAE03E3}"/>
    <hyperlink ref="B74" location="'Table 9.68'!A1" display="9.68" xr:uid="{0493FE81-F50D-4BBD-AB55-890F2DD73199}"/>
    <hyperlink ref="B75" location="'Table 9.69'!A1" display="9.69" xr:uid="{753A7A19-629E-4361-888A-FF509901F2ED}"/>
    <hyperlink ref="B76" location="'Table 9.70'!A1" display="9.70" xr:uid="{AE1A3B02-76C3-49FB-8C79-FFC6351F5F2F}"/>
    <hyperlink ref="B77" location="'Table 9.71'!A1" display="9.71" xr:uid="{2CDE03F1-89FA-4DA1-A405-09A069F8825D}"/>
    <hyperlink ref="B78" location="'Table 9.72'!A1" display="9.72" xr:uid="{C823E4C1-9BEE-47CB-BF77-4927E61A543D}"/>
    <hyperlink ref="B79" location="'Table 9.73'!A1" display="9.73" xr:uid="{4989DBAF-F850-4CEC-A930-1C3270281252}"/>
    <hyperlink ref="B80" location="'Table 9.74'!A1" display="9.74" xr:uid="{7065DDC0-7A26-46F5-92F8-0ABDBDE9F8E8}"/>
    <hyperlink ref="B81" location="'Table 9.75'!A1" display="9.75" xr:uid="{783EC97A-E96A-40E5-AFA3-7269E911234D}"/>
    <hyperlink ref="B82" location="'Table 9.76'!A1" display="9.76" xr:uid="{8A7C472D-B9DF-4E49-B631-3258442CBAD0}"/>
    <hyperlink ref="B83" location="'Table 9.77'!A1" display="9.77" xr:uid="{2C4E725A-05E6-450D-B712-1B18C76427ED}"/>
    <hyperlink ref="B84" location="'Table 9.78'!A1" display="9.78" xr:uid="{E0122BD9-1BF7-4160-8FCA-CA2B868D908E}"/>
  </hyperlinks>
  <pageMargins left="0.7" right="0.7" top="0.75" bottom="0.75" header="0.3" footer="0.3"/>
  <pageSetup paperSize="9" orientation="portrait" verticalDpi="0" r:id="rId4"/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ED85C-67A7-4C3E-A70B-8200198D5135}">
  <sheetPr codeName="Sheet7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Bulloo</v>
      </c>
      <c r="T1" s="103"/>
      <c r="U1" s="103"/>
      <c r="V1" s="103"/>
      <c r="W1" s="103"/>
      <c r="X1" s="103"/>
      <c r="Y1" s="104" t="str">
        <f>Y3</f>
        <v>9.9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119</v>
      </c>
      <c r="Y3" s="109" t="s">
        <v>218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9.9 Bulloo,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229</v>
      </c>
      <c r="W4" s="112">
        <v>168</v>
      </c>
      <c r="X4" s="112">
        <v>175</v>
      </c>
      <c r="Y4" s="112">
        <v>281</v>
      </c>
      <c r="Z4" s="112">
        <v>255</v>
      </c>
      <c r="AB4" s="113" t="str">
        <f>TEXT(Z4,"###,###")</f>
        <v>255</v>
      </c>
      <c r="AD4" s="114">
        <f>Z4/Y4-1</f>
        <v>-9.252669039145911E-2</v>
      </c>
      <c r="AF4" s="114">
        <f>Z4/V4-1</f>
        <v>0.11353711790393017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120</v>
      </c>
      <c r="W5" s="112">
        <v>78</v>
      </c>
      <c r="X5" s="112">
        <v>91</v>
      </c>
      <c r="Y5" s="112">
        <v>149</v>
      </c>
      <c r="Z5" s="112">
        <v>124</v>
      </c>
      <c r="AB5" s="113" t="str">
        <f>TEXT(Z5,"###,###")</f>
        <v>124</v>
      </c>
      <c r="AD5" s="114">
        <f t="shared" ref="AD5:AD9" si="0">Z5/Y5-1</f>
        <v>-0.16778523489932884</v>
      </c>
      <c r="AF5" s="114">
        <f t="shared" ref="AF5:AF9" si="1">Z5/V5-1</f>
        <v>3.3333333333333437E-2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108</v>
      </c>
      <c r="W6" s="112">
        <v>89</v>
      </c>
      <c r="X6" s="112">
        <v>84</v>
      </c>
      <c r="Y6" s="112">
        <v>132</v>
      </c>
      <c r="Z6" s="112">
        <v>130</v>
      </c>
      <c r="AB6" s="113" t="str">
        <f>TEXT(Z6,"###,###")</f>
        <v>130</v>
      </c>
      <c r="AD6" s="114">
        <f t="shared" si="0"/>
        <v>-1.5151515151515138E-2</v>
      </c>
      <c r="AF6" s="114">
        <f t="shared" si="1"/>
        <v>0.20370370370370372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172</v>
      </c>
      <c r="W7" s="112">
        <v>119</v>
      </c>
      <c r="X7" s="112">
        <v>127</v>
      </c>
      <c r="Y7" s="112">
        <v>192</v>
      </c>
      <c r="Z7" s="112">
        <v>160</v>
      </c>
      <c r="AB7" s="113" t="str">
        <f>TEXT(Z7,"###,###")</f>
        <v>160</v>
      </c>
      <c r="AD7" s="114">
        <f t="shared" si="0"/>
        <v>-0.16666666666666663</v>
      </c>
      <c r="AF7" s="114">
        <f t="shared" si="1"/>
        <v>-6.9767441860465129E-2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255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160</v>
      </c>
      <c r="P8" s="71"/>
      <c r="S8" s="111" t="s">
        <v>87</v>
      </c>
      <c r="T8" s="112"/>
      <c r="U8" s="112"/>
      <c r="V8" s="112">
        <v>52209.5</v>
      </c>
      <c r="W8" s="112">
        <v>58560</v>
      </c>
      <c r="X8" s="112">
        <v>58296.06</v>
      </c>
      <c r="Y8" s="112">
        <v>50856.15</v>
      </c>
      <c r="Z8" s="112">
        <v>46048</v>
      </c>
      <c r="AB8" s="113" t="str">
        <f>TEXT(Z8,"$###,###")</f>
        <v>$46,048</v>
      </c>
      <c r="AD8" s="114">
        <f t="shared" si="0"/>
        <v>-9.454412101584575E-2</v>
      </c>
      <c r="AF8" s="114">
        <f t="shared" si="1"/>
        <v>-0.11801492065620245</v>
      </c>
    </row>
    <row r="9" spans="1:32" x14ac:dyDescent="0.25">
      <c r="A9" s="32" t="s">
        <v>15</v>
      </c>
      <c r="B9" s="75"/>
      <c r="C9" s="76"/>
      <c r="D9" s="77">
        <f>AD104</f>
        <v>43.921568627450981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51.249999999999993</v>
      </c>
      <c r="P9" s="78" t="s">
        <v>88</v>
      </c>
      <c r="S9" s="111" t="s">
        <v>7</v>
      </c>
      <c r="T9" s="112"/>
      <c r="U9" s="112"/>
      <c r="V9" s="112">
        <v>9521173</v>
      </c>
      <c r="W9" s="112">
        <v>6723647</v>
      </c>
      <c r="X9" s="112">
        <v>7649407</v>
      </c>
      <c r="Y9" s="112">
        <v>11388889</v>
      </c>
      <c r="Z9" s="112">
        <v>8467744</v>
      </c>
      <c r="AB9" s="113" t="str">
        <f>TEXT(Z9/1000000,"$#,###.0")&amp;" mil"</f>
        <v>$8.5 mil</v>
      </c>
      <c r="AD9" s="114">
        <f t="shared" si="0"/>
        <v>-0.25649077798545583</v>
      </c>
      <c r="AF9" s="114">
        <f t="shared" si="1"/>
        <v>-0.11064067421104518</v>
      </c>
    </row>
    <row r="10" spans="1:32" x14ac:dyDescent="0.25">
      <c r="A10" s="32" t="s">
        <v>18</v>
      </c>
      <c r="B10" s="75"/>
      <c r="C10" s="76"/>
      <c r="D10" s="77">
        <f>AD105</f>
        <v>36.86274509803922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87.5</v>
      </c>
      <c r="P11" s="78" t="s">
        <v>88</v>
      </c>
      <c r="S11" s="111" t="s">
        <v>30</v>
      </c>
      <c r="T11" s="116"/>
      <c r="U11" s="116"/>
      <c r="V11" s="116">
        <v>173</v>
      </c>
      <c r="W11" s="116">
        <v>138</v>
      </c>
      <c r="X11" s="116">
        <v>149</v>
      </c>
      <c r="Y11" s="116">
        <v>225</v>
      </c>
      <c r="Z11" s="116">
        <v>207</v>
      </c>
    </row>
    <row r="12" spans="1:32" ht="28.5" customHeight="1" x14ac:dyDescent="0.25">
      <c r="A12" s="32" t="s">
        <v>20</v>
      </c>
      <c r="B12" s="76"/>
      <c r="C12" s="76"/>
      <c r="D12" s="77">
        <f>AD108</f>
        <v>16.470588235294116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31.25</v>
      </c>
      <c r="P12" s="78" t="s">
        <v>88</v>
      </c>
      <c r="S12" s="111" t="s">
        <v>31</v>
      </c>
      <c r="T12" s="116"/>
      <c r="U12" s="116"/>
      <c r="V12" s="116">
        <v>57</v>
      </c>
      <c r="W12" s="116">
        <v>27</v>
      </c>
      <c r="X12" s="116">
        <v>26</v>
      </c>
      <c r="Y12" s="116">
        <v>62</v>
      </c>
      <c r="Z12" s="116">
        <v>48</v>
      </c>
    </row>
    <row r="13" spans="1:32" ht="15" customHeight="1" x14ac:dyDescent="0.25">
      <c r="A13" s="32" t="s">
        <v>21</v>
      </c>
      <c r="B13" s="76"/>
      <c r="C13" s="76"/>
      <c r="D13" s="77">
        <f>AD109</f>
        <v>8.6274509803921564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43.529411764705884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17.391304347826086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14.117647058823529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82.608695652173907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56</v>
      </c>
      <c r="Z15" s="116">
        <v>67</v>
      </c>
      <c r="AB15" s="121">
        <f t="shared" ref="AB15:AB34" si="2">IF(Z15="np",0,Z15/$Z$34)</f>
        <v>0.26587301587301587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16</v>
      </c>
      <c r="Z17" s="116">
        <v>10</v>
      </c>
      <c r="AB17" s="121">
        <f t="shared" si="2"/>
        <v>3.968253968253968E-2</v>
      </c>
    </row>
    <row r="18" spans="1:28" x14ac:dyDescent="0.25">
      <c r="A18" s="67" t="str">
        <f>$S$1&amp;" ("&amp;$V$2&amp;" to "&amp;$Z$2&amp;")"</f>
        <v>Bulloo (2014-15 to 2018-19)</v>
      </c>
      <c r="B18" s="67"/>
      <c r="C18" s="67"/>
      <c r="D18" s="67"/>
      <c r="E18" s="67"/>
      <c r="F18" s="67"/>
      <c r="G18" s="67" t="str">
        <f>$S$1&amp;" ("&amp;$V$2&amp;" to "&amp;$Z$2&amp;")"</f>
        <v>Bulloo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14</v>
      </c>
      <c r="Z19" s="116">
        <v>5</v>
      </c>
      <c r="AB19" s="121">
        <f t="shared" si="2"/>
        <v>1.984126984126984E-2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3</v>
      </c>
      <c r="AB20" s="121">
        <f t="shared" si="2"/>
        <v>1.1904761904761904E-2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</v>
      </c>
      <c r="Z21" s="116">
        <v>7</v>
      </c>
      <c r="AB21" s="121">
        <f t="shared" si="2"/>
        <v>2.7777777777777776E-2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</v>
      </c>
      <c r="Z22" s="116">
        <v>0</v>
      </c>
      <c r="AB22" s="121">
        <f t="shared" si="2"/>
        <v>0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18</v>
      </c>
      <c r="Z23" s="116">
        <v>11</v>
      </c>
      <c r="AB23" s="121">
        <f t="shared" si="2"/>
        <v>4.3650793650793648E-2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13</v>
      </c>
      <c r="Z27" s="116">
        <v>11</v>
      </c>
      <c r="AB27" s="121">
        <f t="shared" si="2"/>
        <v>4.3650793650793648E-2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</v>
      </c>
      <c r="Z28" s="116">
        <v>5</v>
      </c>
      <c r="AB28" s="121">
        <f t="shared" si="2"/>
        <v>1.984126984126984E-2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73</v>
      </c>
      <c r="Z29" s="116">
        <v>76</v>
      </c>
      <c r="AB29" s="121">
        <f t="shared" si="2"/>
        <v>0.30158730158730157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23</v>
      </c>
      <c r="Z30" s="116">
        <v>16</v>
      </c>
      <c r="AB30" s="121">
        <f t="shared" si="2"/>
        <v>6.3492063492063489E-2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</v>
      </c>
      <c r="Z31" s="116">
        <v>4</v>
      </c>
      <c r="AB31" s="121">
        <f t="shared" si="2"/>
        <v>1.5873015873015872E-2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9</v>
      </c>
      <c r="Z33" s="116">
        <v>4</v>
      </c>
      <c r="AB33" s="121">
        <f t="shared" si="2"/>
        <v>1.5873015873015872E-2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284</v>
      </c>
      <c r="Z34" s="124">
        <v>252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133</v>
      </c>
      <c r="AB37" s="136">
        <f>Z37/Z40*100</f>
        <v>82.608695652173907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28</v>
      </c>
      <c r="AB38" s="136">
        <f>Z38/Z40*100</f>
        <v>17.391304347826086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161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6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</v>
      </c>
      <c r="X46" s="116">
        <v>3</v>
      </c>
      <c r="Y46" s="116">
        <v>12</v>
      </c>
      <c r="Z46" s="116">
        <v>15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</v>
      </c>
      <c r="X47" s="116">
        <v>0</v>
      </c>
      <c r="Y47" s="116">
        <v>4</v>
      </c>
      <c r="Z47" s="116">
        <v>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8</v>
      </c>
      <c r="X48" s="116">
        <v>4</v>
      </c>
      <c r="Y48" s="116">
        <v>9</v>
      </c>
      <c r="Z48" s="116">
        <v>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Bulloo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10</v>
      </c>
      <c r="X49" s="116">
        <v>11</v>
      </c>
      <c r="Y49" s="116">
        <v>14</v>
      </c>
      <c r="Z49" s="116">
        <v>15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</v>
      </c>
      <c r="X50" s="116">
        <v>14</v>
      </c>
      <c r="Y50" s="116">
        <v>20</v>
      </c>
      <c r="Z50" s="116">
        <v>13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</v>
      </c>
      <c r="X51" s="116">
        <v>13</v>
      </c>
      <c r="Y51" s="116">
        <v>20</v>
      </c>
      <c r="Z51" s="116">
        <v>14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8</v>
      </c>
      <c r="X52" s="116">
        <v>3</v>
      </c>
      <c r="Y52" s="116">
        <v>17</v>
      </c>
      <c r="Z52" s="116">
        <v>17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11</v>
      </c>
      <c r="X53" s="116">
        <v>4</v>
      </c>
      <c r="Y53" s="116">
        <v>12</v>
      </c>
      <c r="Z53" s="116">
        <v>12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15</v>
      </c>
      <c r="X54" s="116">
        <v>21</v>
      </c>
      <c r="Y54" s="116">
        <v>22</v>
      </c>
      <c r="Z54" s="116">
        <v>10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</v>
      </c>
      <c r="X55" s="116">
        <v>5</v>
      </c>
      <c r="Y55" s="116">
        <v>14</v>
      </c>
      <c r="Z55" s="116">
        <v>18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0</v>
      </c>
      <c r="X56" s="116">
        <v>0</v>
      </c>
      <c r="Y56" s="116">
        <v>6</v>
      </c>
      <c r="Z56" s="116">
        <v>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74</v>
      </c>
      <c r="X61" s="116">
        <v>91</v>
      </c>
      <c r="Y61" s="116">
        <v>151</v>
      </c>
      <c r="Z61" s="116">
        <v>128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Bulloo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</v>
      </c>
      <c r="X65" s="116">
        <v>6</v>
      </c>
      <c r="Y65" s="116">
        <v>10</v>
      </c>
      <c r="Z65" s="116">
        <v>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</v>
      </c>
      <c r="X66" s="116">
        <v>5</v>
      </c>
      <c r="Y66" s="116">
        <v>15</v>
      </c>
      <c r="Z66" s="116">
        <v>14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23</v>
      </c>
      <c r="X67" s="116">
        <v>12</v>
      </c>
      <c r="Y67" s="116">
        <v>18</v>
      </c>
      <c r="Z67" s="116">
        <v>19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</v>
      </c>
      <c r="X68" s="116">
        <v>8</v>
      </c>
      <c r="Y68" s="116">
        <v>13</v>
      </c>
      <c r="Z68" s="116">
        <v>14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8</v>
      </c>
      <c r="X69" s="116">
        <v>18</v>
      </c>
      <c r="Y69" s="116">
        <v>22</v>
      </c>
      <c r="Z69" s="116">
        <v>24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12</v>
      </c>
      <c r="X70" s="116">
        <v>4</v>
      </c>
      <c r="Y70" s="116">
        <v>10</v>
      </c>
      <c r="Z70" s="116">
        <v>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0</v>
      </c>
      <c r="X71" s="116">
        <v>7</v>
      </c>
      <c r="Y71" s="116">
        <v>9</v>
      </c>
      <c r="Z71" s="116">
        <v>15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13</v>
      </c>
      <c r="X72" s="116">
        <v>13</v>
      </c>
      <c r="Y72" s="116">
        <v>10</v>
      </c>
      <c r="Z72" s="116">
        <v>11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</v>
      </c>
      <c r="X73" s="116">
        <v>11</v>
      </c>
      <c r="Y73" s="116">
        <v>17</v>
      </c>
      <c r="Z73" s="116">
        <v>17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0</v>
      </c>
      <c r="X74" s="116">
        <v>0</v>
      </c>
      <c r="Y74" s="116">
        <v>11</v>
      </c>
      <c r="Z74" s="116">
        <v>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4</v>
      </c>
      <c r="Y75" s="116">
        <v>0</v>
      </c>
      <c r="Z75" s="116">
        <v>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88</v>
      </c>
      <c r="X80" s="116">
        <v>84</v>
      </c>
      <c r="Y80" s="116">
        <v>134</v>
      </c>
      <c r="Z80" s="116">
        <v>125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Bulloo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7</v>
      </c>
      <c r="X83" s="116">
        <v>6</v>
      </c>
      <c r="Y83" s="116">
        <v>13</v>
      </c>
      <c r="Z83" s="116">
        <v>14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0</v>
      </c>
      <c r="X84" s="116">
        <v>5</v>
      </c>
      <c r="Y84" s="116">
        <v>0</v>
      </c>
      <c r="Z84" s="116">
        <v>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255</v>
      </c>
      <c r="D85" s="100">
        <f t="shared" ref="D85:D90" si="4">AD4</f>
        <v>-9.252669039145911E-2</v>
      </c>
      <c r="E85" s="101">
        <f t="shared" ref="E85:E90" si="5">AD4</f>
        <v>-9.252669039145911E-2</v>
      </c>
      <c r="F85" s="100">
        <f t="shared" ref="F85:F90" si="6">AF4</f>
        <v>0.11353711790393017</v>
      </c>
      <c r="G85" s="101">
        <f t="shared" ref="G85:G90" si="7">AF4</f>
        <v>0.11353711790393017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10</v>
      </c>
      <c r="X85" s="116">
        <v>6</v>
      </c>
      <c r="Y85" s="116">
        <v>15</v>
      </c>
      <c r="Z85" s="116">
        <v>15</v>
      </c>
    </row>
    <row r="86" spans="1:30" ht="15" customHeight="1" x14ac:dyDescent="0.25">
      <c r="A86" s="102" t="s">
        <v>4</v>
      </c>
      <c r="B86" s="51"/>
      <c r="C86" s="61" t="str">
        <f t="shared" si="3"/>
        <v>124</v>
      </c>
      <c r="D86" s="100">
        <f t="shared" si="4"/>
        <v>-0.16778523489932884</v>
      </c>
      <c r="E86" s="101">
        <f t="shared" si="5"/>
        <v>-0.16778523489932884</v>
      </c>
      <c r="F86" s="100">
        <f t="shared" si="6"/>
        <v>3.3333333333333437E-2</v>
      </c>
      <c r="G86" s="101">
        <f t="shared" si="7"/>
        <v>3.3333333333333437E-2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0</v>
      </c>
      <c r="X86" s="116">
        <v>4</v>
      </c>
      <c r="Y86" s="116">
        <v>0</v>
      </c>
      <c r="Z86" s="116">
        <v>0</v>
      </c>
    </row>
    <row r="87" spans="1:30" ht="15" customHeight="1" x14ac:dyDescent="0.25">
      <c r="A87" s="102" t="s">
        <v>5</v>
      </c>
      <c r="B87" s="51"/>
      <c r="C87" s="61" t="str">
        <f t="shared" si="3"/>
        <v>130</v>
      </c>
      <c r="D87" s="100">
        <f t="shared" si="4"/>
        <v>-1.5151515151515138E-2</v>
      </c>
      <c r="E87" s="101">
        <f t="shared" si="5"/>
        <v>-1.5151515151515138E-2</v>
      </c>
      <c r="F87" s="100">
        <f t="shared" si="6"/>
        <v>0.20370370370370372</v>
      </c>
      <c r="G87" s="101">
        <f t="shared" si="7"/>
        <v>0.20370370370370372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5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160</v>
      </c>
      <c r="D88" s="100">
        <f t="shared" si="4"/>
        <v>-0.16666666666666663</v>
      </c>
      <c r="E88" s="101">
        <f t="shared" si="5"/>
        <v>-0.16666666666666663</v>
      </c>
      <c r="F88" s="100">
        <f t="shared" si="6"/>
        <v>-6.9767441860465129E-2</v>
      </c>
      <c r="G88" s="101">
        <f t="shared" si="7"/>
        <v>-6.9767441860465129E-2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$46,048</v>
      </c>
      <c r="D89" s="100">
        <f t="shared" si="4"/>
        <v>-9.454412101584575E-2</v>
      </c>
      <c r="E89" s="101">
        <f t="shared" si="5"/>
        <v>-9.454412101584575E-2</v>
      </c>
      <c r="F89" s="100">
        <f t="shared" si="6"/>
        <v>-0.11801492065620245</v>
      </c>
      <c r="G89" s="101">
        <f t="shared" si="7"/>
        <v>-0.11801492065620245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11</v>
      </c>
      <c r="X89" s="116">
        <v>13</v>
      </c>
      <c r="Y89" s="116">
        <v>20</v>
      </c>
      <c r="Z89" s="116">
        <v>17</v>
      </c>
    </row>
    <row r="90" spans="1:30" ht="15" customHeight="1" x14ac:dyDescent="0.25">
      <c r="A90" s="51" t="s">
        <v>7</v>
      </c>
      <c r="B90" s="51"/>
      <c r="C90" s="61" t="str">
        <f t="shared" si="3"/>
        <v>$8.5 mil</v>
      </c>
      <c r="D90" s="100">
        <f t="shared" si="4"/>
        <v>-0.25649077798545583</v>
      </c>
      <c r="E90" s="101">
        <f t="shared" si="5"/>
        <v>-0.25649077798545583</v>
      </c>
      <c r="F90" s="100">
        <f t="shared" si="6"/>
        <v>-0.11064067421104518</v>
      </c>
      <c r="G90" s="101">
        <f t="shared" si="7"/>
        <v>-0.11064067421104518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19</v>
      </c>
      <c r="X90" s="116">
        <v>16</v>
      </c>
      <c r="Y90" s="116">
        <v>22</v>
      </c>
      <c r="Z90" s="116">
        <v>17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56</v>
      </c>
      <c r="X91" s="116">
        <v>66</v>
      </c>
      <c r="Y91" s="116">
        <v>102</v>
      </c>
      <c r="Z91" s="116">
        <v>80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9</v>
      </c>
      <c r="X93" s="116">
        <v>0</v>
      </c>
      <c r="Y93" s="116">
        <v>11</v>
      </c>
      <c r="Z93" s="116">
        <v>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</v>
      </c>
      <c r="X94" s="116">
        <v>9</v>
      </c>
      <c r="Y94" s="116">
        <v>4</v>
      </c>
      <c r="Z94" s="116">
        <v>7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</v>
      </c>
      <c r="X95" s="116">
        <v>6</v>
      </c>
      <c r="Y95" s="116">
        <v>7</v>
      </c>
      <c r="Z95" s="116">
        <v>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8</v>
      </c>
      <c r="X96" s="116">
        <v>6</v>
      </c>
      <c r="Y96" s="116">
        <v>12</v>
      </c>
      <c r="Z96" s="116">
        <v>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18</v>
      </c>
      <c r="X97" s="116">
        <v>21</v>
      </c>
      <c r="Y97" s="116">
        <v>21</v>
      </c>
      <c r="Z97" s="116">
        <v>23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0</v>
      </c>
      <c r="X98" s="116">
        <v>0</v>
      </c>
      <c r="Y98" s="116">
        <v>0</v>
      </c>
      <c r="Z98" s="116">
        <v>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0</v>
      </c>
      <c r="X100" s="116">
        <v>3</v>
      </c>
      <c r="Y100" s="116">
        <v>9</v>
      </c>
      <c r="Z100" s="116">
        <v>11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63</v>
      </c>
      <c r="X101" s="116">
        <v>61</v>
      </c>
      <c r="Y101" s="116">
        <v>94</v>
      </c>
      <c r="Z101" s="116">
        <v>80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69</v>
      </c>
      <c r="X104" s="116">
        <v>60</v>
      </c>
      <c r="Y104" s="116">
        <v>129</v>
      </c>
      <c r="Z104" s="116">
        <v>112</v>
      </c>
      <c r="AB104" s="113" t="str">
        <f>TEXT(Z104,"###,###")</f>
        <v>112</v>
      </c>
      <c r="AD104" s="134">
        <f>Z104/($Z$4)*100</f>
        <v>43.921568627450981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78</v>
      </c>
      <c r="X105" s="116">
        <v>93</v>
      </c>
      <c r="Y105" s="116">
        <v>103</v>
      </c>
      <c r="Z105" s="116">
        <v>94</v>
      </c>
      <c r="AB105" s="113" t="str">
        <f>TEXT(Z105,"###,###")</f>
        <v>94</v>
      </c>
      <c r="AD105" s="134">
        <f>Z105/($Z$4)*100</f>
        <v>36.86274509803922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147</v>
      </c>
      <c r="X106" s="124">
        <v>153</v>
      </c>
      <c r="Y106" s="124">
        <v>232</v>
      </c>
      <c r="Z106" s="124">
        <v>206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37</v>
      </c>
      <c r="X108" s="116">
        <v>29</v>
      </c>
      <c r="Y108" s="116">
        <v>40</v>
      </c>
      <c r="Z108" s="116">
        <v>42</v>
      </c>
      <c r="AB108" s="113" t="str">
        <f>TEXT(Z108,"###,###")</f>
        <v>42</v>
      </c>
      <c r="AD108" s="134">
        <f>Z108/($Z$4)*100</f>
        <v>16.470588235294116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</v>
      </c>
      <c r="X109" s="116">
        <v>23</v>
      </c>
      <c r="Y109" s="116">
        <v>35</v>
      </c>
      <c r="Z109" s="116">
        <v>22</v>
      </c>
      <c r="AB109" s="113" t="str">
        <f>TEXT(Z109,"###,###")</f>
        <v>22</v>
      </c>
      <c r="AD109" s="134">
        <f>Z109/($Z$4)*100</f>
        <v>8.6274509803921564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77</v>
      </c>
      <c r="X110" s="116">
        <v>69</v>
      </c>
      <c r="Y110" s="116">
        <v>107</v>
      </c>
      <c r="Z110" s="116">
        <v>111</v>
      </c>
      <c r="AB110" s="113" t="str">
        <f>TEXT(Z110,"###,###")</f>
        <v>111</v>
      </c>
      <c r="AD110" s="134">
        <f>Z110/($Z$4)*100</f>
        <v>43.529411764705884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25</v>
      </c>
      <c r="X111" s="116">
        <v>32</v>
      </c>
      <c r="Y111" s="116">
        <v>42</v>
      </c>
      <c r="Z111" s="116">
        <v>36</v>
      </c>
      <c r="AB111" s="113" t="str">
        <f>TEXT(Z111,"###,###")</f>
        <v>36</v>
      </c>
      <c r="AD111" s="134">
        <f>Z111/($Z$4)*100</f>
        <v>14.117647058823529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165</v>
      </c>
      <c r="X112" s="116">
        <v>175</v>
      </c>
      <c r="Y112" s="116">
        <v>282</v>
      </c>
      <c r="Z112" s="116">
        <v>254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44.72</v>
      </c>
      <c r="W118" s="135">
        <v>43.11</v>
      </c>
      <c r="X118" s="135">
        <v>42.76</v>
      </c>
      <c r="Y118" s="135">
        <v>43</v>
      </c>
      <c r="Z118" s="135">
        <v>43.42</v>
      </c>
      <c r="AB118" s="113" t="str">
        <f>TEXT(Z118,"##.0")</f>
        <v>43.4</v>
      </c>
    </row>
    <row r="120" spans="19:32" x14ac:dyDescent="0.25">
      <c r="S120" s="105" t="s">
        <v>104</v>
      </c>
      <c r="T120" s="116"/>
      <c r="U120" s="116"/>
      <c r="V120" s="116">
        <v>116</v>
      </c>
      <c r="W120" s="116">
        <v>95</v>
      </c>
      <c r="X120" s="116">
        <v>101</v>
      </c>
      <c r="Y120" s="116">
        <v>132</v>
      </c>
      <c r="Z120" s="116">
        <v>111</v>
      </c>
      <c r="AB120" s="113" t="str">
        <f>TEXT(Z120,"###,###")</f>
        <v>111</v>
      </c>
    </row>
    <row r="121" spans="19:32" x14ac:dyDescent="0.25">
      <c r="S121" s="105" t="s">
        <v>105</v>
      </c>
      <c r="T121" s="116"/>
      <c r="U121" s="116"/>
      <c r="V121" s="116">
        <v>30</v>
      </c>
      <c r="W121" s="116">
        <v>10</v>
      </c>
      <c r="X121" s="116">
        <v>13</v>
      </c>
      <c r="Y121" s="116">
        <v>26</v>
      </c>
      <c r="Z121" s="116">
        <v>21</v>
      </c>
      <c r="AB121" s="113" t="str">
        <f>TEXT(Z121,"###,###")</f>
        <v>21</v>
      </c>
    </row>
    <row r="122" spans="19:32" x14ac:dyDescent="0.25">
      <c r="S122" s="105" t="s">
        <v>106</v>
      </c>
      <c r="T122" s="116"/>
      <c r="U122" s="116"/>
      <c r="V122" s="116">
        <v>27</v>
      </c>
      <c r="W122" s="116">
        <v>12</v>
      </c>
      <c r="X122" s="116">
        <v>13</v>
      </c>
      <c r="Y122" s="116">
        <v>33</v>
      </c>
      <c r="Z122" s="116">
        <v>29</v>
      </c>
      <c r="AB122" s="113" t="str">
        <f>TEXT(Z122,"###,###")</f>
        <v>29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143</v>
      </c>
      <c r="W124" s="116">
        <v>107</v>
      </c>
      <c r="X124" s="116">
        <v>114</v>
      </c>
      <c r="Y124" s="116">
        <v>165</v>
      </c>
      <c r="Z124" s="116">
        <v>140</v>
      </c>
      <c r="AB124" s="113" t="str">
        <f>TEXT(Z124,"###,###")</f>
        <v>140</v>
      </c>
      <c r="AD124" s="131">
        <f>Z124/$Z$7*100</f>
        <v>87.5</v>
      </c>
    </row>
    <row r="125" spans="19:32" x14ac:dyDescent="0.25">
      <c r="S125" s="105" t="s">
        <v>108</v>
      </c>
      <c r="T125" s="116"/>
      <c r="U125" s="116"/>
      <c r="V125" s="116">
        <v>57</v>
      </c>
      <c r="W125" s="116">
        <v>22</v>
      </c>
      <c r="X125" s="116">
        <v>26</v>
      </c>
      <c r="Y125" s="116">
        <v>59</v>
      </c>
      <c r="Z125" s="116">
        <v>50</v>
      </c>
      <c r="AB125" s="113" t="str">
        <f>TEXT(Z125,"###,###")</f>
        <v>50</v>
      </c>
      <c r="AD125" s="131">
        <f>Z125/$Z$7*100</f>
        <v>31.25</v>
      </c>
    </row>
    <row r="127" spans="19:32" x14ac:dyDescent="0.25">
      <c r="S127" s="105" t="s">
        <v>109</v>
      </c>
      <c r="T127" s="116"/>
      <c r="U127" s="116"/>
      <c r="V127" s="116">
        <v>90</v>
      </c>
      <c r="W127" s="116">
        <v>59</v>
      </c>
      <c r="X127" s="116">
        <v>66</v>
      </c>
      <c r="Y127" s="116">
        <v>103</v>
      </c>
      <c r="Z127" s="116">
        <v>82</v>
      </c>
      <c r="AB127" s="113" t="str">
        <f>TEXT(Z127,"###,###")</f>
        <v>82</v>
      </c>
      <c r="AD127" s="131">
        <f>Z127/$Z$7*100</f>
        <v>51.249999999999993</v>
      </c>
    </row>
    <row r="128" spans="19:32" x14ac:dyDescent="0.25">
      <c r="S128" s="105" t="s">
        <v>110</v>
      </c>
      <c r="T128" s="116"/>
      <c r="U128" s="116"/>
      <c r="V128" s="116">
        <v>85</v>
      </c>
      <c r="W128" s="116">
        <v>62</v>
      </c>
      <c r="X128" s="116">
        <v>61</v>
      </c>
      <c r="Y128" s="116">
        <v>89</v>
      </c>
      <c r="Z128" s="116">
        <v>76</v>
      </c>
      <c r="AB128" s="113" t="str">
        <f>TEXT(Z128,"###,###")</f>
        <v>76</v>
      </c>
      <c r="AD128" s="131">
        <f>Z128/$Z$7*100</f>
        <v>47.5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06FA267-CF95-4923-868C-EEFDD760EDA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9DFCF77-B8A5-41D1-97CC-41FDD0F444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B05486D-6D12-4B47-BF27-9707858B2BE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1E1AD8C-3415-459B-9FA9-F3BD6D16AB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EE8E5-8A5F-48A5-A623-C03253D018FB}">
  <sheetPr codeName="Sheet7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Bundaberg</v>
      </c>
      <c r="T1" s="103"/>
      <c r="U1" s="103"/>
      <c r="V1" s="103"/>
      <c r="W1" s="103"/>
      <c r="X1" s="103"/>
      <c r="Y1" s="104" t="str">
        <f>Y3</f>
        <v>9.10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120</v>
      </c>
      <c r="Y3" s="109" t="s">
        <v>121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9.10 Bundaberg,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66504</v>
      </c>
      <c r="W4" s="112">
        <v>65235</v>
      </c>
      <c r="X4" s="112">
        <v>68079</v>
      </c>
      <c r="Y4" s="112">
        <v>69934</v>
      </c>
      <c r="Z4" s="112">
        <v>71930</v>
      </c>
      <c r="AB4" s="113" t="str">
        <f>TEXT(Z4,"###,###")</f>
        <v>71,930</v>
      </c>
      <c r="AD4" s="114">
        <f>Z4/Y4-1</f>
        <v>2.8541195984785661E-2</v>
      </c>
      <c r="AF4" s="114">
        <f>Z4/V4-1</f>
        <v>8.1589077348730887E-2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35831</v>
      </c>
      <c r="W5" s="112">
        <v>34755</v>
      </c>
      <c r="X5" s="112">
        <v>36567</v>
      </c>
      <c r="Y5" s="112">
        <v>37187</v>
      </c>
      <c r="Z5" s="112">
        <v>37680</v>
      </c>
      <c r="AB5" s="113" t="str">
        <f>TEXT(Z5,"###,###")</f>
        <v>37,680</v>
      </c>
      <c r="AD5" s="114">
        <f t="shared" ref="AD5:AD9" si="0">Z5/Y5-1</f>
        <v>1.3257321106838305E-2</v>
      </c>
      <c r="AF5" s="114">
        <f t="shared" ref="AF5:AF9" si="1">Z5/V5-1</f>
        <v>5.160336021880485E-2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30673</v>
      </c>
      <c r="W6" s="112">
        <v>30479</v>
      </c>
      <c r="X6" s="112">
        <v>31512</v>
      </c>
      <c r="Y6" s="112">
        <v>32745</v>
      </c>
      <c r="Z6" s="112">
        <v>34248</v>
      </c>
      <c r="AB6" s="113" t="str">
        <f>TEXT(Z6,"###,###")</f>
        <v>34,248</v>
      </c>
      <c r="AD6" s="114">
        <f t="shared" si="0"/>
        <v>4.5900137425561205E-2</v>
      </c>
      <c r="AF6" s="114">
        <f t="shared" si="1"/>
        <v>0.11655201643138913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45981</v>
      </c>
      <c r="W7" s="112">
        <v>45400</v>
      </c>
      <c r="X7" s="112">
        <v>46285</v>
      </c>
      <c r="Y7" s="112">
        <v>47842</v>
      </c>
      <c r="Z7" s="112">
        <v>48891</v>
      </c>
      <c r="AB7" s="113" t="str">
        <f>TEXT(Z7,"###,###")</f>
        <v>48,891</v>
      </c>
      <c r="AD7" s="114">
        <f t="shared" si="0"/>
        <v>2.1926340872037153E-2</v>
      </c>
      <c r="AF7" s="114">
        <f t="shared" si="1"/>
        <v>6.3287009851895393E-2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71,930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48,891</v>
      </c>
      <c r="P8" s="71"/>
      <c r="S8" s="111" t="s">
        <v>87</v>
      </c>
      <c r="T8" s="112"/>
      <c r="U8" s="112"/>
      <c r="V8" s="112">
        <v>33688.76</v>
      </c>
      <c r="W8" s="112">
        <v>34482</v>
      </c>
      <c r="X8" s="112">
        <v>35174</v>
      </c>
      <c r="Y8" s="112">
        <v>36253.54</v>
      </c>
      <c r="Z8" s="112">
        <v>36475.129999999997</v>
      </c>
      <c r="AB8" s="113" t="str">
        <f>TEXT(Z8,"$###,###")</f>
        <v>$36,475</v>
      </c>
      <c r="AD8" s="114">
        <f t="shared" si="0"/>
        <v>6.1122306952643424E-3</v>
      </c>
      <c r="AF8" s="114">
        <f t="shared" si="1"/>
        <v>8.2709188465232675E-2</v>
      </c>
    </row>
    <row r="9" spans="1:32" x14ac:dyDescent="0.25">
      <c r="A9" s="32" t="s">
        <v>15</v>
      </c>
      <c r="B9" s="75"/>
      <c r="C9" s="76"/>
      <c r="D9" s="77">
        <f>AD104</f>
        <v>75.387181982482971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51.704812746722297</v>
      </c>
      <c r="P9" s="78" t="s">
        <v>88</v>
      </c>
      <c r="S9" s="111" t="s">
        <v>7</v>
      </c>
      <c r="T9" s="112"/>
      <c r="U9" s="112"/>
      <c r="V9" s="112">
        <v>2014091372</v>
      </c>
      <c r="W9" s="112">
        <v>2031813903</v>
      </c>
      <c r="X9" s="112">
        <v>2101952344</v>
      </c>
      <c r="Y9" s="112">
        <v>2220485077</v>
      </c>
      <c r="Z9" s="112">
        <v>2313837637</v>
      </c>
      <c r="AB9" s="113" t="str">
        <f>TEXT(Z9/1000000,"$#,###.0")&amp;" mil"</f>
        <v>$2,313.8 mil</v>
      </c>
      <c r="AD9" s="114">
        <f t="shared" si="0"/>
        <v>4.2041516498784404E-2</v>
      </c>
      <c r="AF9" s="114">
        <f t="shared" si="1"/>
        <v>0.1488245613714887</v>
      </c>
    </row>
    <row r="10" spans="1:32" x14ac:dyDescent="0.25">
      <c r="A10" s="32" t="s">
        <v>18</v>
      </c>
      <c r="B10" s="75"/>
      <c r="C10" s="76"/>
      <c r="D10" s="77">
        <f>AD105</f>
        <v>16.164326428472126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48.299277985723343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91.976028307868532</v>
      </c>
      <c r="P11" s="78" t="s">
        <v>88</v>
      </c>
      <c r="S11" s="111" t="s">
        <v>30</v>
      </c>
      <c r="T11" s="116"/>
      <c r="U11" s="116"/>
      <c r="V11" s="116">
        <v>59554</v>
      </c>
      <c r="W11" s="116">
        <v>58253</v>
      </c>
      <c r="X11" s="116">
        <v>60898</v>
      </c>
      <c r="Y11" s="116">
        <v>62702</v>
      </c>
      <c r="Z11" s="116">
        <v>64810</v>
      </c>
    </row>
    <row r="12" spans="1:32" ht="28.5" customHeight="1" x14ac:dyDescent="0.25">
      <c r="A12" s="32" t="s">
        <v>20</v>
      </c>
      <c r="B12" s="76"/>
      <c r="C12" s="76"/>
      <c r="D12" s="77">
        <f>AD108</f>
        <v>13.824551647435007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14.558916774048395</v>
      </c>
      <c r="P12" s="78" t="s">
        <v>88</v>
      </c>
      <c r="S12" s="111" t="s">
        <v>31</v>
      </c>
      <c r="T12" s="116"/>
      <c r="U12" s="116"/>
      <c r="V12" s="116">
        <v>6952</v>
      </c>
      <c r="W12" s="116">
        <v>6985</v>
      </c>
      <c r="X12" s="116">
        <v>7181</v>
      </c>
      <c r="Y12" s="116">
        <v>7232</v>
      </c>
      <c r="Z12" s="116">
        <v>7117</v>
      </c>
    </row>
    <row r="13" spans="1:32" ht="15" customHeight="1" x14ac:dyDescent="0.25">
      <c r="A13" s="32" t="s">
        <v>21</v>
      </c>
      <c r="B13" s="76"/>
      <c r="C13" s="76"/>
      <c r="D13" s="77">
        <f>AD109</f>
        <v>16.566105936326984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41.1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24.629500903656332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17.494732966515986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36.536910885583204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82.505267033484017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7838</v>
      </c>
      <c r="Z15" s="116">
        <v>8658</v>
      </c>
      <c r="AB15" s="121">
        <f t="shared" ref="AB15:AB34" si="2">IF(Z15="np",0,Z15/$Z$34)</f>
        <v>0.12037371743180492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990</v>
      </c>
      <c r="Z16" s="116">
        <v>990</v>
      </c>
      <c r="AB16" s="121">
        <f t="shared" si="2"/>
        <v>1.3764146483886217E-2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4320</v>
      </c>
      <c r="Z17" s="116">
        <v>4107</v>
      </c>
      <c r="AB17" s="121">
        <f t="shared" si="2"/>
        <v>5.710035314072797E-2</v>
      </c>
    </row>
    <row r="18" spans="1:28" x14ac:dyDescent="0.25">
      <c r="A18" s="67" t="str">
        <f>$S$1&amp;" ("&amp;$V$2&amp;" to "&amp;$Z$2&amp;")"</f>
        <v>Bundaberg (2014-15 to 2018-19)</v>
      </c>
      <c r="B18" s="67"/>
      <c r="C18" s="67"/>
      <c r="D18" s="67"/>
      <c r="E18" s="67"/>
      <c r="F18" s="67"/>
      <c r="G18" s="67" t="str">
        <f>$S$1&amp;" ("&amp;$V$2&amp;" to "&amp;$Z$2&amp;")"</f>
        <v>Bundaberg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299</v>
      </c>
      <c r="Z18" s="116">
        <v>323</v>
      </c>
      <c r="AB18" s="121">
        <f t="shared" si="2"/>
        <v>4.4907265800962102E-3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4765</v>
      </c>
      <c r="Z19" s="116">
        <v>4683</v>
      </c>
      <c r="AB19" s="121">
        <f t="shared" si="2"/>
        <v>6.510858382226177E-2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2071</v>
      </c>
      <c r="Z20" s="116">
        <v>2049</v>
      </c>
      <c r="AB20" s="121">
        <f t="shared" si="2"/>
        <v>2.8487612268164503E-2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5826</v>
      </c>
      <c r="Z21" s="116">
        <v>5884</v>
      </c>
      <c r="AB21" s="121">
        <f t="shared" si="2"/>
        <v>8.1806300920390401E-2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5033</v>
      </c>
      <c r="Z22" s="116">
        <v>5678</v>
      </c>
      <c r="AB22" s="121">
        <f t="shared" si="2"/>
        <v>7.8942246197480748E-2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2224</v>
      </c>
      <c r="Z23" s="116">
        <v>2048</v>
      </c>
      <c r="AB23" s="121">
        <f t="shared" si="2"/>
        <v>2.847370908989795E-2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280</v>
      </c>
      <c r="Z24" s="116">
        <v>263</v>
      </c>
      <c r="AB24" s="121">
        <f t="shared" si="2"/>
        <v>3.6565358841031061E-3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2017</v>
      </c>
      <c r="Z25" s="116">
        <v>1984</v>
      </c>
      <c r="AB25" s="121">
        <f t="shared" si="2"/>
        <v>2.7583905680838641E-2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1424</v>
      </c>
      <c r="Z26" s="116">
        <v>1421</v>
      </c>
      <c r="AB26" s="121">
        <f t="shared" si="2"/>
        <v>1.9756416316770015E-2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2818</v>
      </c>
      <c r="Z27" s="116">
        <v>3080</v>
      </c>
      <c r="AB27" s="121">
        <f t="shared" si="2"/>
        <v>4.2821789060979339E-2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6321</v>
      </c>
      <c r="Z28" s="116">
        <v>6444</v>
      </c>
      <c r="AB28" s="121">
        <f t="shared" si="2"/>
        <v>8.9592080749659367E-2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2769</v>
      </c>
      <c r="Z29" s="116">
        <v>3067</v>
      </c>
      <c r="AB29" s="121">
        <f t="shared" si="2"/>
        <v>4.2641047743514168E-2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4656</v>
      </c>
      <c r="Z30" s="116">
        <v>4703</v>
      </c>
      <c r="AB30" s="121">
        <f t="shared" si="2"/>
        <v>6.5386647387592797E-2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8808</v>
      </c>
      <c r="Z31" s="116">
        <v>9601</v>
      </c>
      <c r="AB31" s="121">
        <f t="shared" si="2"/>
        <v>0.1334844145371632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517</v>
      </c>
      <c r="Z32" s="116">
        <v>577</v>
      </c>
      <c r="AB32" s="121">
        <f t="shared" si="2"/>
        <v>8.0221338598003497E-3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2361</v>
      </c>
      <c r="Z33" s="116">
        <v>2534</v>
      </c>
      <c r="AB33" s="121">
        <f t="shared" si="2"/>
        <v>3.5230653727442093E-2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69934</v>
      </c>
      <c r="Z34" s="124">
        <v>71926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40336</v>
      </c>
      <c r="AB37" s="136">
        <f>Z37/Z40*100</f>
        <v>82.505267033484017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8553</v>
      </c>
      <c r="AB38" s="136">
        <f>Z38/Z40*100</f>
        <v>17.494732966515986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48889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58</v>
      </c>
      <c r="X44" s="116">
        <v>63</v>
      </c>
      <c r="Y44" s="116">
        <v>73</v>
      </c>
      <c r="Z44" s="116">
        <v>74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916</v>
      </c>
      <c r="X45" s="116">
        <v>992</v>
      </c>
      <c r="Y45" s="116">
        <v>1034</v>
      </c>
      <c r="Z45" s="116">
        <v>1063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2335</v>
      </c>
      <c r="X46" s="116">
        <v>2692</v>
      </c>
      <c r="Y46" s="116">
        <v>2795</v>
      </c>
      <c r="Z46" s="116">
        <v>2891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4354</v>
      </c>
      <c r="X47" s="116">
        <v>4393</v>
      </c>
      <c r="Y47" s="116">
        <v>4302</v>
      </c>
      <c r="Z47" s="116">
        <v>4418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4672</v>
      </c>
      <c r="X48" s="116">
        <v>4877</v>
      </c>
      <c r="Y48" s="116">
        <v>5129</v>
      </c>
      <c r="Z48" s="116">
        <v>5352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Bundaberg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3328</v>
      </c>
      <c r="X49" s="116">
        <v>3422</v>
      </c>
      <c r="Y49" s="116">
        <v>3382</v>
      </c>
      <c r="Z49" s="116">
        <v>3567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2676</v>
      </c>
      <c r="X50" s="116">
        <v>2995</v>
      </c>
      <c r="Y50" s="116">
        <v>3049</v>
      </c>
      <c r="Z50" s="116">
        <v>3023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3046</v>
      </c>
      <c r="X51" s="116">
        <v>3151</v>
      </c>
      <c r="Y51" s="116">
        <v>3002</v>
      </c>
      <c r="Z51" s="116">
        <v>2921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3111</v>
      </c>
      <c r="X52" s="116">
        <v>3310</v>
      </c>
      <c r="Y52" s="116">
        <v>3425</v>
      </c>
      <c r="Z52" s="116">
        <v>3419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3178</v>
      </c>
      <c r="X53" s="116">
        <v>3254</v>
      </c>
      <c r="Y53" s="116">
        <v>3186</v>
      </c>
      <c r="Z53" s="116">
        <v>3076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2935</v>
      </c>
      <c r="X54" s="116">
        <v>3154</v>
      </c>
      <c r="Y54" s="116">
        <v>3159</v>
      </c>
      <c r="Z54" s="116">
        <v>3208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2181</v>
      </c>
      <c r="X55" s="116">
        <v>2271</v>
      </c>
      <c r="Y55" s="116">
        <v>2414</v>
      </c>
      <c r="Z55" s="116">
        <v>2495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1156</v>
      </c>
      <c r="X56" s="116">
        <v>1132</v>
      </c>
      <c r="Y56" s="116">
        <v>1220</v>
      </c>
      <c r="Z56" s="116">
        <v>1265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440</v>
      </c>
      <c r="X57" s="116">
        <v>461</v>
      </c>
      <c r="Y57" s="116">
        <v>520</v>
      </c>
      <c r="Z57" s="116">
        <v>516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205</v>
      </c>
      <c r="X58" s="116">
        <v>235</v>
      </c>
      <c r="Y58" s="116">
        <v>243</v>
      </c>
      <c r="Z58" s="116">
        <v>224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99</v>
      </c>
      <c r="X59" s="116">
        <v>114</v>
      </c>
      <c r="Y59" s="116">
        <v>138</v>
      </c>
      <c r="Z59" s="116">
        <v>126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48</v>
      </c>
      <c r="X60" s="116">
        <v>49</v>
      </c>
      <c r="Y60" s="116">
        <v>56</v>
      </c>
      <c r="Z60" s="116">
        <v>52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34755</v>
      </c>
      <c r="X61" s="116">
        <v>36567</v>
      </c>
      <c r="Y61" s="116">
        <v>37187</v>
      </c>
      <c r="Z61" s="116">
        <v>37682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92</v>
      </c>
      <c r="X63" s="116">
        <v>80</v>
      </c>
      <c r="Y63" s="116">
        <v>80</v>
      </c>
      <c r="Z63" s="116">
        <v>108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Bundaberg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1085</v>
      </c>
      <c r="X64" s="116">
        <v>1107</v>
      </c>
      <c r="Y64" s="116">
        <v>1085</v>
      </c>
      <c r="Z64" s="116">
        <v>1064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2295</v>
      </c>
      <c r="X65" s="116">
        <v>2472</v>
      </c>
      <c r="Y65" s="116">
        <v>2648</v>
      </c>
      <c r="Z65" s="116">
        <v>2714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3227</v>
      </c>
      <c r="X66" s="116">
        <v>3155</v>
      </c>
      <c r="Y66" s="116">
        <v>3583</v>
      </c>
      <c r="Z66" s="116">
        <v>4078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3837</v>
      </c>
      <c r="X67" s="116">
        <v>3924</v>
      </c>
      <c r="Y67" s="116">
        <v>4063</v>
      </c>
      <c r="Z67" s="116">
        <v>4484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2634</v>
      </c>
      <c r="X68" s="116">
        <v>2751</v>
      </c>
      <c r="Y68" s="116">
        <v>2853</v>
      </c>
      <c r="Z68" s="116">
        <v>2874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2414</v>
      </c>
      <c r="X69" s="116">
        <v>2489</v>
      </c>
      <c r="Y69" s="116">
        <v>2536</v>
      </c>
      <c r="Z69" s="116">
        <v>2722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2748</v>
      </c>
      <c r="X70" s="116">
        <v>2794</v>
      </c>
      <c r="Y70" s="116">
        <v>2859</v>
      </c>
      <c r="Z70" s="116">
        <v>2790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2999</v>
      </c>
      <c r="X71" s="116">
        <v>3192</v>
      </c>
      <c r="Y71" s="116">
        <v>3251</v>
      </c>
      <c r="Z71" s="116">
        <v>3265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3099</v>
      </c>
      <c r="X72" s="116">
        <v>3135</v>
      </c>
      <c r="Y72" s="116">
        <v>3095</v>
      </c>
      <c r="Z72" s="116">
        <v>3193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2829</v>
      </c>
      <c r="X73" s="116">
        <v>2895</v>
      </c>
      <c r="Y73" s="116">
        <v>2994</v>
      </c>
      <c r="Z73" s="116">
        <v>3094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1822</v>
      </c>
      <c r="X74" s="116">
        <v>2001</v>
      </c>
      <c r="Y74" s="116">
        <v>2111</v>
      </c>
      <c r="Z74" s="116">
        <v>2240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776</v>
      </c>
      <c r="X75" s="116">
        <v>843</v>
      </c>
      <c r="Y75" s="116">
        <v>856</v>
      </c>
      <c r="Z75" s="116">
        <v>913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279</v>
      </c>
      <c r="X76" s="116">
        <v>325</v>
      </c>
      <c r="Y76" s="116">
        <v>342</v>
      </c>
      <c r="Z76" s="116">
        <v>363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166</v>
      </c>
      <c r="X77" s="116">
        <v>187</v>
      </c>
      <c r="Y77" s="116">
        <v>201</v>
      </c>
      <c r="Z77" s="116">
        <v>183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103</v>
      </c>
      <c r="X78" s="116">
        <v>86</v>
      </c>
      <c r="Y78" s="116">
        <v>90</v>
      </c>
      <c r="Z78" s="116">
        <v>94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70</v>
      </c>
      <c r="X79" s="116">
        <v>76</v>
      </c>
      <c r="Y79" s="116">
        <v>81</v>
      </c>
      <c r="Z79" s="116">
        <v>77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30479</v>
      </c>
      <c r="X80" s="116">
        <v>31512</v>
      </c>
      <c r="Y80" s="116">
        <v>32745</v>
      </c>
      <c r="Z80" s="116">
        <v>34248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Bundaberg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1788</v>
      </c>
      <c r="X83" s="116">
        <v>1901</v>
      </c>
      <c r="Y83" s="116">
        <v>1980</v>
      </c>
      <c r="Z83" s="116">
        <v>2043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1910</v>
      </c>
      <c r="X84" s="116">
        <v>1968</v>
      </c>
      <c r="Y84" s="116">
        <v>1961</v>
      </c>
      <c r="Z84" s="116">
        <v>2052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71,930</v>
      </c>
      <c r="D85" s="100">
        <f t="shared" ref="D85:D90" si="4">AD4</f>
        <v>2.8541195984785661E-2</v>
      </c>
      <c r="E85" s="101">
        <f t="shared" ref="E85:E90" si="5">AD4</f>
        <v>2.8541195984785661E-2</v>
      </c>
      <c r="F85" s="100">
        <f t="shared" ref="F85:F90" si="6">AF4</f>
        <v>8.1589077348730887E-2</v>
      </c>
      <c r="G85" s="101">
        <f t="shared" ref="G85:G90" si="7">AF4</f>
        <v>8.1589077348730887E-2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4051</v>
      </c>
      <c r="X85" s="116">
        <v>4134</v>
      </c>
      <c r="Y85" s="116">
        <v>4245</v>
      </c>
      <c r="Z85" s="116">
        <v>4379</v>
      </c>
    </row>
    <row r="86" spans="1:30" ht="15" customHeight="1" x14ac:dyDescent="0.25">
      <c r="A86" s="102" t="s">
        <v>4</v>
      </c>
      <c r="B86" s="51"/>
      <c r="C86" s="61" t="str">
        <f t="shared" si="3"/>
        <v>37,680</v>
      </c>
      <c r="D86" s="100">
        <f t="shared" si="4"/>
        <v>1.3257321106838305E-2</v>
      </c>
      <c r="E86" s="101">
        <f t="shared" si="5"/>
        <v>1.3257321106838305E-2</v>
      </c>
      <c r="F86" s="100">
        <f t="shared" si="6"/>
        <v>5.160336021880485E-2</v>
      </c>
      <c r="G86" s="101">
        <f t="shared" si="7"/>
        <v>5.160336021880485E-2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1079</v>
      </c>
      <c r="X86" s="116">
        <v>1133</v>
      </c>
      <c r="Y86" s="116">
        <v>1271</v>
      </c>
      <c r="Z86" s="116">
        <v>1349</v>
      </c>
    </row>
    <row r="87" spans="1:30" ht="15" customHeight="1" x14ac:dyDescent="0.25">
      <c r="A87" s="102" t="s">
        <v>5</v>
      </c>
      <c r="B87" s="51"/>
      <c r="C87" s="61" t="str">
        <f t="shared" si="3"/>
        <v>34,248</v>
      </c>
      <c r="D87" s="100">
        <f t="shared" si="4"/>
        <v>4.5900137425561205E-2</v>
      </c>
      <c r="E87" s="101">
        <f t="shared" si="5"/>
        <v>4.5900137425561205E-2</v>
      </c>
      <c r="F87" s="100">
        <f t="shared" si="6"/>
        <v>0.11655201643138913</v>
      </c>
      <c r="G87" s="101">
        <f t="shared" si="7"/>
        <v>0.11655201643138913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637</v>
      </c>
      <c r="X87" s="116">
        <v>669</v>
      </c>
      <c r="Y87" s="116">
        <v>675</v>
      </c>
      <c r="Z87" s="116">
        <v>690</v>
      </c>
    </row>
    <row r="88" spans="1:30" ht="15" customHeight="1" x14ac:dyDescent="0.25">
      <c r="A88" s="51" t="s">
        <v>6</v>
      </c>
      <c r="B88" s="51"/>
      <c r="C88" s="61" t="str">
        <f t="shared" si="3"/>
        <v>48,891</v>
      </c>
      <c r="D88" s="100">
        <f t="shared" si="4"/>
        <v>2.1926340872037153E-2</v>
      </c>
      <c r="E88" s="101">
        <f t="shared" si="5"/>
        <v>2.1926340872037153E-2</v>
      </c>
      <c r="F88" s="100">
        <f t="shared" si="6"/>
        <v>6.3287009851895393E-2</v>
      </c>
      <c r="G88" s="101">
        <f t="shared" si="7"/>
        <v>6.3287009851895393E-2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1175</v>
      </c>
      <c r="X88" s="116">
        <v>1186</v>
      </c>
      <c r="Y88" s="116">
        <v>1267</v>
      </c>
      <c r="Z88" s="116">
        <v>1255</v>
      </c>
    </row>
    <row r="89" spans="1:30" ht="15" customHeight="1" x14ac:dyDescent="0.25">
      <c r="A89" s="51" t="s">
        <v>102</v>
      </c>
      <c r="B89" s="51"/>
      <c r="C89" s="61" t="str">
        <f t="shared" si="3"/>
        <v>$36,475</v>
      </c>
      <c r="D89" s="100">
        <f t="shared" si="4"/>
        <v>6.1122306952643424E-3</v>
      </c>
      <c r="E89" s="101">
        <f t="shared" si="5"/>
        <v>6.1122306952643424E-3</v>
      </c>
      <c r="F89" s="100">
        <f t="shared" si="6"/>
        <v>8.2709188465232675E-2</v>
      </c>
      <c r="G89" s="101">
        <f t="shared" si="7"/>
        <v>8.2709188465232675E-2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2795</v>
      </c>
      <c r="X89" s="116">
        <v>2877</v>
      </c>
      <c r="Y89" s="116">
        <v>3047</v>
      </c>
      <c r="Z89" s="116">
        <v>3139</v>
      </c>
    </row>
    <row r="90" spans="1:30" ht="15" customHeight="1" x14ac:dyDescent="0.25">
      <c r="A90" s="51" t="s">
        <v>7</v>
      </c>
      <c r="B90" s="51"/>
      <c r="C90" s="61" t="str">
        <f t="shared" si="3"/>
        <v>$2,313.8 mil</v>
      </c>
      <c r="D90" s="100">
        <f t="shared" si="4"/>
        <v>4.2041516498784404E-2</v>
      </c>
      <c r="E90" s="101">
        <f t="shared" si="5"/>
        <v>4.2041516498784404E-2</v>
      </c>
      <c r="F90" s="100">
        <f t="shared" si="6"/>
        <v>0.1488245613714887</v>
      </c>
      <c r="G90" s="101">
        <f t="shared" si="7"/>
        <v>0.1488245613714887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4186</v>
      </c>
      <c r="X90" s="116">
        <v>3970</v>
      </c>
      <c r="Y90" s="116">
        <v>4105</v>
      </c>
      <c r="Z90" s="116">
        <v>4151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23850</v>
      </c>
      <c r="X91" s="116">
        <v>24302</v>
      </c>
      <c r="Y91" s="116">
        <v>25029</v>
      </c>
      <c r="Z91" s="116">
        <v>25282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1234</v>
      </c>
      <c r="X93" s="116">
        <v>1326</v>
      </c>
      <c r="Y93" s="116">
        <v>1354</v>
      </c>
      <c r="Z93" s="116">
        <v>1395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3323</v>
      </c>
      <c r="X94" s="116">
        <v>3506</v>
      </c>
      <c r="Y94" s="116">
        <v>3565</v>
      </c>
      <c r="Z94" s="116">
        <v>3735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617</v>
      </c>
      <c r="X95" s="116">
        <v>612</v>
      </c>
      <c r="Y95" s="116">
        <v>621</v>
      </c>
      <c r="Z95" s="116">
        <v>645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3180</v>
      </c>
      <c r="X96" s="116">
        <v>3383</v>
      </c>
      <c r="Y96" s="116">
        <v>3783</v>
      </c>
      <c r="Z96" s="116">
        <v>4162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3153</v>
      </c>
      <c r="X97" s="116">
        <v>3461</v>
      </c>
      <c r="Y97" s="116">
        <v>3515</v>
      </c>
      <c r="Z97" s="116">
        <v>3601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2373</v>
      </c>
      <c r="X98" s="116">
        <v>2381</v>
      </c>
      <c r="Y98" s="116">
        <v>2519</v>
      </c>
      <c r="Z98" s="116">
        <v>2473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158</v>
      </c>
      <c r="X99" s="116">
        <v>160</v>
      </c>
      <c r="Y99" s="116">
        <v>173</v>
      </c>
      <c r="Z99" s="116">
        <v>191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2540</v>
      </c>
      <c r="X100" s="116">
        <v>2415</v>
      </c>
      <c r="Y100" s="116">
        <v>2385</v>
      </c>
      <c r="Z100" s="116">
        <v>2466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21549</v>
      </c>
      <c r="X101" s="116">
        <v>21983</v>
      </c>
      <c r="Y101" s="116">
        <v>22811</v>
      </c>
      <c r="Z101" s="116">
        <v>23608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46946</v>
      </c>
      <c r="X104" s="116">
        <v>50903</v>
      </c>
      <c r="Y104" s="116">
        <v>52485</v>
      </c>
      <c r="Z104" s="116">
        <v>54226</v>
      </c>
      <c r="AB104" s="113" t="str">
        <f>TEXT(Z104,"###,###")</f>
        <v>54,226</v>
      </c>
      <c r="AD104" s="134">
        <f>Z104/($Z$4)*100</f>
        <v>75.387181982482971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11345</v>
      </c>
      <c r="X105" s="116">
        <v>11164</v>
      </c>
      <c r="Y105" s="116">
        <v>11002</v>
      </c>
      <c r="Z105" s="116">
        <v>11627</v>
      </c>
      <c r="AB105" s="113" t="str">
        <f>TEXT(Z105,"###,###")</f>
        <v>11,627</v>
      </c>
      <c r="AD105" s="134">
        <f>Z105/($Z$4)*100</f>
        <v>16.164326428472126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58291</v>
      </c>
      <c r="X106" s="124">
        <v>62067</v>
      </c>
      <c r="Y106" s="124">
        <v>63487</v>
      </c>
      <c r="Z106" s="124">
        <v>65853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8935</v>
      </c>
      <c r="X108" s="116">
        <v>9780</v>
      </c>
      <c r="Y108" s="116">
        <v>10597</v>
      </c>
      <c r="Z108" s="116">
        <v>9944</v>
      </c>
      <c r="AB108" s="113" t="str">
        <f>TEXT(Z108,"###,###")</f>
        <v>9,944</v>
      </c>
      <c r="AD108" s="134">
        <f>Z108/($Z$4)*100</f>
        <v>13.824551647435007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10958</v>
      </c>
      <c r="X109" s="116">
        <v>11428</v>
      </c>
      <c r="Y109" s="116">
        <v>11882</v>
      </c>
      <c r="Z109" s="116">
        <v>11916</v>
      </c>
      <c r="AB109" s="113" t="str">
        <f>TEXT(Z109,"###,###")</f>
        <v>11,916</v>
      </c>
      <c r="AD109" s="134">
        <f>Z109/($Z$4)*100</f>
        <v>16.566105936326984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15553</v>
      </c>
      <c r="X110" s="116">
        <v>16592</v>
      </c>
      <c r="Y110" s="116">
        <v>17508</v>
      </c>
      <c r="Z110" s="116">
        <v>17716</v>
      </c>
      <c r="AB110" s="113" t="str">
        <f>TEXT(Z110,"###,###")</f>
        <v>17,716</v>
      </c>
      <c r="AD110" s="134">
        <f>Z110/($Z$4)*100</f>
        <v>24.629500903656332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22844</v>
      </c>
      <c r="X111" s="116">
        <v>24267</v>
      </c>
      <c r="Y111" s="116">
        <v>23500</v>
      </c>
      <c r="Z111" s="116">
        <v>26281</v>
      </c>
      <c r="AB111" s="113" t="str">
        <f>TEXT(Z111,"###,###")</f>
        <v>26,281</v>
      </c>
      <c r="AD111" s="134">
        <f>Z111/($Z$4)*100</f>
        <v>36.536910885583204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65235</v>
      </c>
      <c r="X112" s="116">
        <v>68079</v>
      </c>
      <c r="Y112" s="116">
        <v>69934</v>
      </c>
      <c r="Z112" s="116">
        <v>71930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41.88</v>
      </c>
      <c r="W118" s="135">
        <v>40.1</v>
      </c>
      <c r="X118" s="135">
        <v>41.29</v>
      </c>
      <c r="Y118" s="135">
        <v>41.27</v>
      </c>
      <c r="Z118" s="135">
        <v>41.08</v>
      </c>
      <c r="AB118" s="113" t="str">
        <f>TEXT(Z118,"##.0")</f>
        <v>41.1</v>
      </c>
    </row>
    <row r="120" spans="19:32" x14ac:dyDescent="0.25">
      <c r="S120" s="105" t="s">
        <v>104</v>
      </c>
      <c r="T120" s="116"/>
      <c r="U120" s="116"/>
      <c r="V120" s="116">
        <v>39031</v>
      </c>
      <c r="W120" s="116">
        <v>38418</v>
      </c>
      <c r="X120" s="116">
        <v>39104</v>
      </c>
      <c r="Y120" s="116">
        <v>40610</v>
      </c>
      <c r="Z120" s="116">
        <v>41770</v>
      </c>
      <c r="AB120" s="113" t="str">
        <f>TEXT(Z120,"###,###")</f>
        <v>41,770</v>
      </c>
    </row>
    <row r="121" spans="19:32" x14ac:dyDescent="0.25">
      <c r="S121" s="105" t="s">
        <v>105</v>
      </c>
      <c r="T121" s="116"/>
      <c r="U121" s="116"/>
      <c r="V121" s="116">
        <v>3948</v>
      </c>
      <c r="W121" s="116">
        <v>3892</v>
      </c>
      <c r="X121" s="116">
        <v>3978</v>
      </c>
      <c r="Y121" s="116">
        <v>4032</v>
      </c>
      <c r="Z121" s="116">
        <v>3920</v>
      </c>
      <c r="AB121" s="113" t="str">
        <f>TEXT(Z121,"###,###")</f>
        <v>3,920</v>
      </c>
    </row>
    <row r="122" spans="19:32" x14ac:dyDescent="0.25">
      <c r="S122" s="105" t="s">
        <v>106</v>
      </c>
      <c r="T122" s="116"/>
      <c r="U122" s="116"/>
      <c r="V122" s="116">
        <v>2999</v>
      </c>
      <c r="W122" s="116">
        <v>3086</v>
      </c>
      <c r="X122" s="116">
        <v>3203</v>
      </c>
      <c r="Y122" s="116">
        <v>3202</v>
      </c>
      <c r="Z122" s="116">
        <v>3198</v>
      </c>
      <c r="AB122" s="113" t="str">
        <f>TEXT(Z122,"###,###")</f>
        <v>3,198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42030</v>
      </c>
      <c r="W124" s="116">
        <v>41504</v>
      </c>
      <c r="X124" s="116">
        <v>42307</v>
      </c>
      <c r="Y124" s="116">
        <v>43812</v>
      </c>
      <c r="Z124" s="116">
        <v>44968</v>
      </c>
      <c r="AB124" s="113" t="str">
        <f>TEXT(Z124,"###,###")</f>
        <v>44,968</v>
      </c>
      <c r="AD124" s="131">
        <f>Z124/$Z$7*100</f>
        <v>91.976028307868532</v>
      </c>
    </row>
    <row r="125" spans="19:32" x14ac:dyDescent="0.25">
      <c r="S125" s="105" t="s">
        <v>108</v>
      </c>
      <c r="T125" s="116"/>
      <c r="U125" s="116"/>
      <c r="V125" s="116">
        <v>6947</v>
      </c>
      <c r="W125" s="116">
        <v>6978</v>
      </c>
      <c r="X125" s="116">
        <v>7181</v>
      </c>
      <c r="Y125" s="116">
        <v>7234</v>
      </c>
      <c r="Z125" s="116">
        <v>7118</v>
      </c>
      <c r="AB125" s="113" t="str">
        <f>TEXT(Z125,"###,###")</f>
        <v>7,118</v>
      </c>
      <c r="AD125" s="131">
        <f>Z125/$Z$7*100</f>
        <v>14.558916774048395</v>
      </c>
    </row>
    <row r="127" spans="19:32" x14ac:dyDescent="0.25">
      <c r="S127" s="105" t="s">
        <v>109</v>
      </c>
      <c r="T127" s="116"/>
      <c r="U127" s="116"/>
      <c r="V127" s="116">
        <v>24352</v>
      </c>
      <c r="W127" s="116">
        <v>23850</v>
      </c>
      <c r="X127" s="116">
        <v>24302</v>
      </c>
      <c r="Y127" s="116">
        <v>25029</v>
      </c>
      <c r="Z127" s="116">
        <v>25279</v>
      </c>
      <c r="AB127" s="113" t="str">
        <f>TEXT(Z127,"###,###")</f>
        <v>25,279</v>
      </c>
      <c r="AD127" s="131">
        <f>Z127/$Z$7*100</f>
        <v>51.704812746722297</v>
      </c>
    </row>
    <row r="128" spans="19:32" x14ac:dyDescent="0.25">
      <c r="S128" s="105" t="s">
        <v>110</v>
      </c>
      <c r="T128" s="116"/>
      <c r="U128" s="116"/>
      <c r="V128" s="116">
        <v>21629</v>
      </c>
      <c r="W128" s="116">
        <v>21549</v>
      </c>
      <c r="X128" s="116">
        <v>21983</v>
      </c>
      <c r="Y128" s="116">
        <v>22811</v>
      </c>
      <c r="Z128" s="116">
        <v>23614</v>
      </c>
      <c r="AB128" s="113" t="str">
        <f>TEXT(Z128,"###,###")</f>
        <v>23,614</v>
      </c>
      <c r="AD128" s="131">
        <f>Z128/$Z$7*100</f>
        <v>48.299277985723343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BE5D403-3B16-489D-843C-297193D93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C2BC7382-6A0A-4282-8C6D-27E41495820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9493116-40AD-4DA9-B5E4-FA3C440AF0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A1ADCA8-F8D7-427B-A3F2-B1CD3B6011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D08C2-D53F-494B-95FC-1741FBF329C9}">
  <sheetPr codeName="Sheet7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Burdekin</v>
      </c>
      <c r="T1" s="103"/>
      <c r="U1" s="103"/>
      <c r="V1" s="103"/>
      <c r="W1" s="103"/>
      <c r="X1" s="103"/>
      <c r="Y1" s="104" t="str">
        <f>Y3</f>
        <v>9.11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122</v>
      </c>
      <c r="Y3" s="109" t="s">
        <v>219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9.11 Burdekin,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15496</v>
      </c>
      <c r="W4" s="112">
        <v>15071</v>
      </c>
      <c r="X4" s="112">
        <v>15762</v>
      </c>
      <c r="Y4" s="112">
        <v>17374</v>
      </c>
      <c r="Z4" s="112">
        <v>17079</v>
      </c>
      <c r="AB4" s="113" t="str">
        <f>TEXT(Z4,"###,###")</f>
        <v>17,079</v>
      </c>
      <c r="AD4" s="114">
        <f>Z4/Y4-1</f>
        <v>-1.6979394497525058E-2</v>
      </c>
      <c r="AF4" s="114">
        <f>Z4/V4-1</f>
        <v>0.10215539494062975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8676</v>
      </c>
      <c r="W5" s="112">
        <v>8354</v>
      </c>
      <c r="X5" s="112">
        <v>8415</v>
      </c>
      <c r="Y5" s="112">
        <v>9368</v>
      </c>
      <c r="Z5" s="112">
        <v>9076</v>
      </c>
      <c r="AB5" s="113" t="str">
        <f>TEXT(Z5,"###,###")</f>
        <v>9,076</v>
      </c>
      <c r="AD5" s="114">
        <f t="shared" ref="AD5:AD9" si="0">Z5/Y5-1</f>
        <v>-3.1169940222032455E-2</v>
      </c>
      <c r="AF5" s="114">
        <f t="shared" ref="AF5:AF9" si="1">Z5/V5-1</f>
        <v>4.6104195481788901E-2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6816</v>
      </c>
      <c r="W6" s="112">
        <v>6722</v>
      </c>
      <c r="X6" s="112">
        <v>7347</v>
      </c>
      <c r="Y6" s="112">
        <v>8006</v>
      </c>
      <c r="Z6" s="112">
        <v>8000</v>
      </c>
      <c r="AB6" s="113" t="str">
        <f>TEXT(Z6,"###,###")</f>
        <v>8,000</v>
      </c>
      <c r="AD6" s="114">
        <f t="shared" si="0"/>
        <v>-7.4943792155879319E-4</v>
      </c>
      <c r="AF6" s="114">
        <f t="shared" si="1"/>
        <v>0.17370892018779349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9659</v>
      </c>
      <c r="W7" s="112">
        <v>9445</v>
      </c>
      <c r="X7" s="112">
        <v>9928</v>
      </c>
      <c r="Y7" s="112">
        <v>10835</v>
      </c>
      <c r="Z7" s="112">
        <v>10416</v>
      </c>
      <c r="AB7" s="113" t="str">
        <f>TEXT(Z7,"###,###")</f>
        <v>10,416</v>
      </c>
      <c r="AD7" s="114">
        <f t="shared" si="0"/>
        <v>-3.8670973696354416E-2</v>
      </c>
      <c r="AF7" s="114">
        <f t="shared" si="1"/>
        <v>7.8372502329433713E-2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17,079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10,416</v>
      </c>
      <c r="P8" s="71"/>
      <c r="S8" s="111" t="s">
        <v>87</v>
      </c>
      <c r="T8" s="112"/>
      <c r="U8" s="112"/>
      <c r="V8" s="112">
        <v>30104</v>
      </c>
      <c r="W8" s="112">
        <v>30147.42</v>
      </c>
      <c r="X8" s="112">
        <v>31642.07</v>
      </c>
      <c r="Y8" s="112">
        <v>35231</v>
      </c>
      <c r="Z8" s="112">
        <v>33709.5</v>
      </c>
      <c r="AB8" s="113" t="str">
        <f>TEXT(Z8,"$###,###")</f>
        <v>$33,710</v>
      </c>
      <c r="AD8" s="114">
        <f t="shared" si="0"/>
        <v>-4.3186398342368926E-2</v>
      </c>
      <c r="AF8" s="114">
        <f t="shared" si="1"/>
        <v>0.11976813712463463</v>
      </c>
    </row>
    <row r="9" spans="1:32" x14ac:dyDescent="0.25">
      <c r="A9" s="32" t="s">
        <v>15</v>
      </c>
      <c r="B9" s="75"/>
      <c r="C9" s="76"/>
      <c r="D9" s="77">
        <f>AD104</f>
        <v>76.105158381638276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53.475422427035333</v>
      </c>
      <c r="P9" s="78" t="s">
        <v>88</v>
      </c>
      <c r="S9" s="111" t="s">
        <v>7</v>
      </c>
      <c r="T9" s="112"/>
      <c r="U9" s="112"/>
      <c r="V9" s="112">
        <v>419580758</v>
      </c>
      <c r="W9" s="112">
        <v>427631986</v>
      </c>
      <c r="X9" s="112">
        <v>477888981</v>
      </c>
      <c r="Y9" s="112">
        <v>512653340</v>
      </c>
      <c r="Z9" s="112">
        <v>503191745</v>
      </c>
      <c r="AB9" s="113" t="str">
        <f>TEXT(Z9/1000000,"$#,###.0")&amp;" mil"</f>
        <v>$503.2 mil</v>
      </c>
      <c r="AD9" s="114">
        <f t="shared" si="0"/>
        <v>-1.8456126707376952E-2</v>
      </c>
      <c r="AF9" s="114">
        <f t="shared" si="1"/>
        <v>0.19927269162328942</v>
      </c>
    </row>
    <row r="10" spans="1:32" x14ac:dyDescent="0.25">
      <c r="A10" s="32" t="s">
        <v>18</v>
      </c>
      <c r="B10" s="75"/>
      <c r="C10" s="76"/>
      <c r="D10" s="77">
        <f>AD105</f>
        <v>11.265296563030622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46.572580645161288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90.188172043010752</v>
      </c>
      <c r="P11" s="78" t="s">
        <v>88</v>
      </c>
      <c r="S11" s="111" t="s">
        <v>30</v>
      </c>
      <c r="T11" s="116"/>
      <c r="U11" s="116"/>
      <c r="V11" s="116">
        <v>13505</v>
      </c>
      <c r="W11" s="116">
        <v>13108</v>
      </c>
      <c r="X11" s="116">
        <v>13613</v>
      </c>
      <c r="Y11" s="116">
        <v>15003</v>
      </c>
      <c r="Z11" s="116">
        <v>15012</v>
      </c>
    </row>
    <row r="12" spans="1:32" ht="28.5" customHeight="1" x14ac:dyDescent="0.25">
      <c r="A12" s="32" t="s">
        <v>20</v>
      </c>
      <c r="B12" s="76"/>
      <c r="C12" s="76"/>
      <c r="D12" s="77">
        <f>AD108</f>
        <v>14.485625622109023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19.786866359447007</v>
      </c>
      <c r="P12" s="78" t="s">
        <v>88</v>
      </c>
      <c r="S12" s="111" t="s">
        <v>31</v>
      </c>
      <c r="T12" s="116"/>
      <c r="U12" s="116"/>
      <c r="V12" s="116">
        <v>1994</v>
      </c>
      <c r="W12" s="116">
        <v>1964</v>
      </c>
      <c r="X12" s="116">
        <v>2149</v>
      </c>
      <c r="Y12" s="116">
        <v>2374</v>
      </c>
      <c r="Z12" s="116">
        <v>2064</v>
      </c>
    </row>
    <row r="13" spans="1:32" ht="15" customHeight="1" x14ac:dyDescent="0.25">
      <c r="A13" s="32" t="s">
        <v>21</v>
      </c>
      <c r="B13" s="76"/>
      <c r="C13" s="76"/>
      <c r="D13" s="77">
        <f>AD109</f>
        <v>18.098249312020609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41.0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26.283740265823525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21.429942418426105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28.543825750922185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78.570057581573892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3138</v>
      </c>
      <c r="Z15" s="116">
        <v>3323</v>
      </c>
      <c r="AB15" s="121">
        <f t="shared" ref="AB15:AB34" si="2">IF(Z15="np",0,Z15/$Z$34)</f>
        <v>0.19458921356210107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223</v>
      </c>
      <c r="Z16" s="116">
        <v>248</v>
      </c>
      <c r="AB16" s="121">
        <f t="shared" si="2"/>
        <v>1.4522457106049071E-2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1723</v>
      </c>
      <c r="Z17" s="116">
        <v>1532</v>
      </c>
      <c r="AB17" s="121">
        <f t="shared" si="2"/>
        <v>8.9711307606722496E-2</v>
      </c>
    </row>
    <row r="18" spans="1:28" x14ac:dyDescent="0.25">
      <c r="A18" s="67" t="str">
        <f>$S$1&amp;" ("&amp;$V$2&amp;" to "&amp;$Z$2&amp;")"</f>
        <v>Burdekin (2014-15 to 2018-19)</v>
      </c>
      <c r="B18" s="67"/>
      <c r="C18" s="67"/>
      <c r="D18" s="67"/>
      <c r="E18" s="67"/>
      <c r="F18" s="67"/>
      <c r="G18" s="67" t="str">
        <f>$S$1&amp;" ("&amp;$V$2&amp;" to "&amp;$Z$2&amp;")"</f>
        <v>Burdekin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156</v>
      </c>
      <c r="Z18" s="116">
        <v>145</v>
      </c>
      <c r="AB18" s="121">
        <f t="shared" si="2"/>
        <v>8.4909527434561104E-3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823</v>
      </c>
      <c r="Z19" s="116">
        <v>776</v>
      </c>
      <c r="AB19" s="121">
        <f t="shared" si="2"/>
        <v>4.5441236751185804E-2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244</v>
      </c>
      <c r="Z20" s="116">
        <v>273</v>
      </c>
      <c r="AB20" s="121">
        <f t="shared" si="2"/>
        <v>1.5986414475610469E-2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1194</v>
      </c>
      <c r="Z21" s="116">
        <v>1213</v>
      </c>
      <c r="AB21" s="121">
        <f t="shared" si="2"/>
        <v>7.1031211571119052E-2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1569</v>
      </c>
      <c r="Z22" s="116">
        <v>1514</v>
      </c>
      <c r="AB22" s="121">
        <f t="shared" si="2"/>
        <v>8.8657258300638281E-2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495</v>
      </c>
      <c r="Z23" s="116">
        <v>412</v>
      </c>
      <c r="AB23" s="121">
        <f t="shared" si="2"/>
        <v>2.4126017450371844E-2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20</v>
      </c>
      <c r="Z24" s="116">
        <v>20</v>
      </c>
      <c r="AB24" s="121">
        <f t="shared" si="2"/>
        <v>1.1711658956491187E-3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308</v>
      </c>
      <c r="Z25" s="116">
        <v>314</v>
      </c>
      <c r="AB25" s="121">
        <f t="shared" si="2"/>
        <v>1.8387304561691162E-2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420</v>
      </c>
      <c r="Z26" s="116">
        <v>452</v>
      </c>
      <c r="AB26" s="121">
        <f t="shared" si="2"/>
        <v>2.6468349241670082E-2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727</v>
      </c>
      <c r="Z27" s="116">
        <v>718</v>
      </c>
      <c r="AB27" s="121">
        <f t="shared" si="2"/>
        <v>4.2044855653803365E-2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1188</v>
      </c>
      <c r="Z28" s="116">
        <v>1248</v>
      </c>
      <c r="AB28" s="121">
        <f t="shared" si="2"/>
        <v>7.3080751888505005E-2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572</v>
      </c>
      <c r="Z29" s="116">
        <v>576</v>
      </c>
      <c r="AB29" s="121">
        <f t="shared" si="2"/>
        <v>3.3729577794694619E-2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836</v>
      </c>
      <c r="Z30" s="116">
        <v>897</v>
      </c>
      <c r="AB30" s="121">
        <f t="shared" si="2"/>
        <v>5.2526790419862975E-2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1160</v>
      </c>
      <c r="Z31" s="116">
        <v>1158</v>
      </c>
      <c r="AB31" s="121">
        <f t="shared" si="2"/>
        <v>6.7810505358083972E-2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79</v>
      </c>
      <c r="Z32" s="116">
        <v>92</v>
      </c>
      <c r="AB32" s="121">
        <f t="shared" si="2"/>
        <v>5.3873631199859457E-3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557</v>
      </c>
      <c r="Z33" s="116">
        <v>539</v>
      </c>
      <c r="AB33" s="121">
        <f t="shared" si="2"/>
        <v>3.1562920887743748E-2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17374</v>
      </c>
      <c r="Z34" s="124">
        <v>17077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8187</v>
      </c>
      <c r="AB37" s="136">
        <f>Z37/Z40*100</f>
        <v>78.570057581573892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2233</v>
      </c>
      <c r="AB38" s="136">
        <f>Z38/Z40*100</f>
        <v>21.429942418426105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10420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16</v>
      </c>
      <c r="X44" s="116">
        <v>20</v>
      </c>
      <c r="Y44" s="116">
        <v>20</v>
      </c>
      <c r="Z44" s="116">
        <v>18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201</v>
      </c>
      <c r="X45" s="116">
        <v>197</v>
      </c>
      <c r="Y45" s="116">
        <v>236</v>
      </c>
      <c r="Z45" s="116">
        <v>203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699</v>
      </c>
      <c r="X46" s="116">
        <v>670</v>
      </c>
      <c r="Y46" s="116">
        <v>827</v>
      </c>
      <c r="Z46" s="116">
        <v>654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1240</v>
      </c>
      <c r="X47" s="116">
        <v>1114</v>
      </c>
      <c r="Y47" s="116">
        <v>1265</v>
      </c>
      <c r="Z47" s="116">
        <v>1446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1273</v>
      </c>
      <c r="X48" s="116">
        <v>1291</v>
      </c>
      <c r="Y48" s="116">
        <v>1343</v>
      </c>
      <c r="Z48" s="116">
        <v>1442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Burdekin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713</v>
      </c>
      <c r="X49" s="116">
        <v>721</v>
      </c>
      <c r="Y49" s="116">
        <v>749</v>
      </c>
      <c r="Z49" s="116">
        <v>702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581</v>
      </c>
      <c r="X50" s="116">
        <v>580</v>
      </c>
      <c r="Y50" s="116">
        <v>605</v>
      </c>
      <c r="Z50" s="116">
        <v>612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642</v>
      </c>
      <c r="X51" s="116">
        <v>619</v>
      </c>
      <c r="Y51" s="116">
        <v>717</v>
      </c>
      <c r="Z51" s="116">
        <v>615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673</v>
      </c>
      <c r="X52" s="116">
        <v>727</v>
      </c>
      <c r="Y52" s="116">
        <v>776</v>
      </c>
      <c r="Z52" s="116">
        <v>719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724</v>
      </c>
      <c r="X53" s="116">
        <v>718</v>
      </c>
      <c r="Y53" s="116">
        <v>744</v>
      </c>
      <c r="Z53" s="116">
        <v>721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562</v>
      </c>
      <c r="X54" s="116">
        <v>661</v>
      </c>
      <c r="Y54" s="116">
        <v>784</v>
      </c>
      <c r="Z54" s="116">
        <v>753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544</v>
      </c>
      <c r="X55" s="116">
        <v>546</v>
      </c>
      <c r="Y55" s="116">
        <v>600</v>
      </c>
      <c r="Z55" s="116">
        <v>585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255</v>
      </c>
      <c r="X56" s="116">
        <v>290</v>
      </c>
      <c r="Y56" s="116">
        <v>350</v>
      </c>
      <c r="Z56" s="116">
        <v>344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129</v>
      </c>
      <c r="X57" s="116">
        <v>138</v>
      </c>
      <c r="Y57" s="116">
        <v>149</v>
      </c>
      <c r="Z57" s="116">
        <v>130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64</v>
      </c>
      <c r="X58" s="116">
        <v>69</v>
      </c>
      <c r="Y58" s="116">
        <v>96</v>
      </c>
      <c r="Z58" s="116">
        <v>86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32</v>
      </c>
      <c r="X59" s="116">
        <v>38</v>
      </c>
      <c r="Y59" s="116">
        <v>48</v>
      </c>
      <c r="Z59" s="116">
        <v>34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12</v>
      </c>
      <c r="X60" s="116">
        <v>16</v>
      </c>
      <c r="Y60" s="116">
        <v>29</v>
      </c>
      <c r="Z60" s="116">
        <v>22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8350</v>
      </c>
      <c r="X61" s="116">
        <v>8415</v>
      </c>
      <c r="Y61" s="116">
        <v>9363</v>
      </c>
      <c r="Z61" s="116">
        <v>9075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26</v>
      </c>
      <c r="X63" s="116">
        <v>33</v>
      </c>
      <c r="Y63" s="116">
        <v>33</v>
      </c>
      <c r="Z63" s="116">
        <v>14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Burdekin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210</v>
      </c>
      <c r="X64" s="116">
        <v>221</v>
      </c>
      <c r="Y64" s="116">
        <v>244</v>
      </c>
      <c r="Z64" s="116">
        <v>216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625</v>
      </c>
      <c r="X65" s="116">
        <v>662</v>
      </c>
      <c r="Y65" s="116">
        <v>738</v>
      </c>
      <c r="Z65" s="116">
        <v>694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921</v>
      </c>
      <c r="X66" s="116">
        <v>979</v>
      </c>
      <c r="Y66" s="116">
        <v>1244</v>
      </c>
      <c r="Z66" s="116">
        <v>1224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888</v>
      </c>
      <c r="X67" s="116">
        <v>1089</v>
      </c>
      <c r="Y67" s="116">
        <v>1084</v>
      </c>
      <c r="Z67" s="116">
        <v>1333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599</v>
      </c>
      <c r="X68" s="116">
        <v>617</v>
      </c>
      <c r="Y68" s="116">
        <v>650</v>
      </c>
      <c r="Z68" s="116">
        <v>602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461</v>
      </c>
      <c r="X69" s="116">
        <v>495</v>
      </c>
      <c r="Y69" s="116">
        <v>476</v>
      </c>
      <c r="Z69" s="116">
        <v>521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505</v>
      </c>
      <c r="X70" s="116">
        <v>545</v>
      </c>
      <c r="Y70" s="116">
        <v>547</v>
      </c>
      <c r="Z70" s="116">
        <v>550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647</v>
      </c>
      <c r="X71" s="116">
        <v>709</v>
      </c>
      <c r="Y71" s="116">
        <v>739</v>
      </c>
      <c r="Z71" s="116">
        <v>666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589</v>
      </c>
      <c r="X72" s="116">
        <v>585</v>
      </c>
      <c r="Y72" s="116">
        <v>651</v>
      </c>
      <c r="Z72" s="116">
        <v>657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539</v>
      </c>
      <c r="X73" s="116">
        <v>600</v>
      </c>
      <c r="Y73" s="116">
        <v>652</v>
      </c>
      <c r="Z73" s="116">
        <v>637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355</v>
      </c>
      <c r="X74" s="116">
        <v>417</v>
      </c>
      <c r="Y74" s="116">
        <v>448</v>
      </c>
      <c r="Z74" s="116">
        <v>480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185</v>
      </c>
      <c r="X75" s="116">
        <v>195</v>
      </c>
      <c r="Y75" s="116">
        <v>221</v>
      </c>
      <c r="Z75" s="116">
        <v>190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85</v>
      </c>
      <c r="X76" s="116">
        <v>105</v>
      </c>
      <c r="Y76" s="116">
        <v>137</v>
      </c>
      <c r="Z76" s="116">
        <v>128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41</v>
      </c>
      <c r="X77" s="116">
        <v>51</v>
      </c>
      <c r="Y77" s="116">
        <v>61</v>
      </c>
      <c r="Z77" s="116">
        <v>46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24</v>
      </c>
      <c r="X78" s="116">
        <v>24</v>
      </c>
      <c r="Y78" s="116">
        <v>37</v>
      </c>
      <c r="Z78" s="116">
        <v>23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19</v>
      </c>
      <c r="X79" s="116">
        <v>20</v>
      </c>
      <c r="Y79" s="116">
        <v>26</v>
      </c>
      <c r="Z79" s="116">
        <v>21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6718</v>
      </c>
      <c r="X80" s="116">
        <v>7347</v>
      </c>
      <c r="Y80" s="116">
        <v>8008</v>
      </c>
      <c r="Z80" s="116">
        <v>7999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Burdekin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373</v>
      </c>
      <c r="X83" s="116">
        <v>426</v>
      </c>
      <c r="Y83" s="116">
        <v>468</v>
      </c>
      <c r="Z83" s="116">
        <v>463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247</v>
      </c>
      <c r="X84" s="116">
        <v>243</v>
      </c>
      <c r="Y84" s="116">
        <v>262</v>
      </c>
      <c r="Z84" s="116">
        <v>264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17,079</v>
      </c>
      <c r="D85" s="100">
        <f t="shared" ref="D85:D90" si="4">AD4</f>
        <v>-1.6979394497525058E-2</v>
      </c>
      <c r="E85" s="101">
        <f t="shared" ref="E85:E90" si="5">AD4</f>
        <v>-1.6979394497525058E-2</v>
      </c>
      <c r="F85" s="100">
        <f t="shared" ref="F85:F90" si="6">AF4</f>
        <v>0.10215539494062975</v>
      </c>
      <c r="G85" s="101">
        <f t="shared" ref="G85:G90" si="7">AF4</f>
        <v>0.10215539494062975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974</v>
      </c>
      <c r="X85" s="116">
        <v>1034</v>
      </c>
      <c r="Y85" s="116">
        <v>1117</v>
      </c>
      <c r="Z85" s="116">
        <v>1109</v>
      </c>
    </row>
    <row r="86" spans="1:30" ht="15" customHeight="1" x14ac:dyDescent="0.25">
      <c r="A86" s="102" t="s">
        <v>4</v>
      </c>
      <c r="B86" s="51"/>
      <c r="C86" s="61" t="str">
        <f t="shared" si="3"/>
        <v>9,076</v>
      </c>
      <c r="D86" s="100">
        <f t="shared" si="4"/>
        <v>-3.1169940222032455E-2</v>
      </c>
      <c r="E86" s="101">
        <f t="shared" si="5"/>
        <v>-3.1169940222032455E-2</v>
      </c>
      <c r="F86" s="100">
        <f t="shared" si="6"/>
        <v>4.6104195481788901E-2</v>
      </c>
      <c r="G86" s="101">
        <f t="shared" si="7"/>
        <v>4.6104195481788901E-2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144</v>
      </c>
      <c r="X86" s="116">
        <v>152</v>
      </c>
      <c r="Y86" s="116">
        <v>171</v>
      </c>
      <c r="Z86" s="116">
        <v>158</v>
      </c>
    </row>
    <row r="87" spans="1:30" ht="15" customHeight="1" x14ac:dyDescent="0.25">
      <c r="A87" s="102" t="s">
        <v>5</v>
      </c>
      <c r="B87" s="51"/>
      <c r="C87" s="61" t="str">
        <f t="shared" si="3"/>
        <v>8,000</v>
      </c>
      <c r="D87" s="100">
        <f t="shared" si="4"/>
        <v>-7.4943792155879319E-4</v>
      </c>
      <c r="E87" s="101">
        <f t="shared" si="5"/>
        <v>-7.4943792155879319E-4</v>
      </c>
      <c r="F87" s="100">
        <f t="shared" si="6"/>
        <v>0.17370892018779349</v>
      </c>
      <c r="G87" s="101">
        <f t="shared" si="7"/>
        <v>0.17370892018779349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108</v>
      </c>
      <c r="X87" s="116">
        <v>118</v>
      </c>
      <c r="Y87" s="116">
        <v>108</v>
      </c>
      <c r="Z87" s="116">
        <v>115</v>
      </c>
    </row>
    <row r="88" spans="1:30" ht="15" customHeight="1" x14ac:dyDescent="0.25">
      <c r="A88" s="51" t="s">
        <v>6</v>
      </c>
      <c r="B88" s="51"/>
      <c r="C88" s="61" t="str">
        <f t="shared" si="3"/>
        <v>10,416</v>
      </c>
      <c r="D88" s="100">
        <f t="shared" si="4"/>
        <v>-3.8670973696354416E-2</v>
      </c>
      <c r="E88" s="101">
        <f t="shared" si="5"/>
        <v>-3.8670973696354416E-2</v>
      </c>
      <c r="F88" s="100">
        <f t="shared" si="6"/>
        <v>7.8372502329433713E-2</v>
      </c>
      <c r="G88" s="101">
        <f t="shared" si="7"/>
        <v>7.8372502329433713E-2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147</v>
      </c>
      <c r="X88" s="116">
        <v>167</v>
      </c>
      <c r="Y88" s="116">
        <v>179</v>
      </c>
      <c r="Z88" s="116">
        <v>179</v>
      </c>
    </row>
    <row r="89" spans="1:30" ht="15" customHeight="1" x14ac:dyDescent="0.25">
      <c r="A89" s="51" t="s">
        <v>102</v>
      </c>
      <c r="B89" s="51"/>
      <c r="C89" s="61" t="str">
        <f t="shared" si="3"/>
        <v>$33,710</v>
      </c>
      <c r="D89" s="100">
        <f t="shared" si="4"/>
        <v>-4.3186398342368926E-2</v>
      </c>
      <c r="E89" s="101">
        <f t="shared" si="5"/>
        <v>-4.3186398342368926E-2</v>
      </c>
      <c r="F89" s="100">
        <f t="shared" si="6"/>
        <v>0.11976813712463463</v>
      </c>
      <c r="G89" s="101">
        <f t="shared" si="7"/>
        <v>0.11976813712463463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616</v>
      </c>
      <c r="X89" s="116">
        <v>665</v>
      </c>
      <c r="Y89" s="116">
        <v>710</v>
      </c>
      <c r="Z89" s="116">
        <v>720</v>
      </c>
    </row>
    <row r="90" spans="1:30" ht="15" customHeight="1" x14ac:dyDescent="0.25">
      <c r="A90" s="51" t="s">
        <v>7</v>
      </c>
      <c r="B90" s="51"/>
      <c r="C90" s="61" t="str">
        <f t="shared" si="3"/>
        <v>$503.2 mil</v>
      </c>
      <c r="D90" s="100">
        <f t="shared" si="4"/>
        <v>-1.8456126707376952E-2</v>
      </c>
      <c r="E90" s="101">
        <f t="shared" si="5"/>
        <v>-1.8456126707376952E-2</v>
      </c>
      <c r="F90" s="100">
        <f t="shared" si="6"/>
        <v>0.19927269162328942</v>
      </c>
      <c r="G90" s="101">
        <f t="shared" si="7"/>
        <v>0.19927269162328942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1153</v>
      </c>
      <c r="X90" s="116">
        <v>1092</v>
      </c>
      <c r="Y90" s="116">
        <v>1122</v>
      </c>
      <c r="Z90" s="116">
        <v>1085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5132</v>
      </c>
      <c r="X91" s="116">
        <v>5322</v>
      </c>
      <c r="Y91" s="116">
        <v>5821</v>
      </c>
      <c r="Z91" s="116">
        <v>5565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198</v>
      </c>
      <c r="X93" s="116">
        <v>225</v>
      </c>
      <c r="Y93" s="116">
        <v>227</v>
      </c>
      <c r="Z93" s="116">
        <v>253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566</v>
      </c>
      <c r="X94" s="116">
        <v>619</v>
      </c>
      <c r="Y94" s="116">
        <v>650</v>
      </c>
      <c r="Z94" s="116">
        <v>654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113</v>
      </c>
      <c r="X95" s="116">
        <v>131</v>
      </c>
      <c r="Y95" s="116">
        <v>141</v>
      </c>
      <c r="Z95" s="116">
        <v>145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563</v>
      </c>
      <c r="X96" s="116">
        <v>579</v>
      </c>
      <c r="Y96" s="116">
        <v>631</v>
      </c>
      <c r="Z96" s="116">
        <v>692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745</v>
      </c>
      <c r="X97" s="116">
        <v>780</v>
      </c>
      <c r="Y97" s="116">
        <v>807</v>
      </c>
      <c r="Z97" s="116">
        <v>787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445</v>
      </c>
      <c r="X98" s="116">
        <v>455</v>
      </c>
      <c r="Y98" s="116">
        <v>473</v>
      </c>
      <c r="Z98" s="116">
        <v>475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47</v>
      </c>
      <c r="X99" s="116">
        <v>50</v>
      </c>
      <c r="Y99" s="116">
        <v>63</v>
      </c>
      <c r="Z99" s="116">
        <v>76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619</v>
      </c>
      <c r="X100" s="116">
        <v>590</v>
      </c>
      <c r="Y100" s="116">
        <v>574</v>
      </c>
      <c r="Z100" s="116">
        <v>577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4317</v>
      </c>
      <c r="X101" s="116">
        <v>4606</v>
      </c>
      <c r="Y101" s="116">
        <v>5017</v>
      </c>
      <c r="Z101" s="116">
        <v>4850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11264</v>
      </c>
      <c r="X104" s="116">
        <v>11937</v>
      </c>
      <c r="Y104" s="116">
        <v>13064</v>
      </c>
      <c r="Z104" s="116">
        <v>12998</v>
      </c>
      <c r="AB104" s="113" t="str">
        <f>TEXT(Z104,"###,###")</f>
        <v>12,998</v>
      </c>
      <c r="AD104" s="134">
        <f>Z104/($Z$4)*100</f>
        <v>76.105158381638276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1885</v>
      </c>
      <c r="X105" s="116">
        <v>1908</v>
      </c>
      <c r="Y105" s="116">
        <v>1884</v>
      </c>
      <c r="Z105" s="116">
        <v>1924</v>
      </c>
      <c r="AB105" s="113" t="str">
        <f>TEXT(Z105,"###,###")</f>
        <v>1,924</v>
      </c>
      <c r="AD105" s="134">
        <f>Z105/($Z$4)*100</f>
        <v>11.265296563030622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13149</v>
      </c>
      <c r="X106" s="124">
        <v>13845</v>
      </c>
      <c r="Y106" s="124">
        <v>14948</v>
      </c>
      <c r="Z106" s="124">
        <v>14922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2627</v>
      </c>
      <c r="X108" s="116">
        <v>2665</v>
      </c>
      <c r="Y108" s="116">
        <v>2687</v>
      </c>
      <c r="Z108" s="116">
        <v>2474</v>
      </c>
      <c r="AB108" s="113" t="str">
        <f>TEXT(Z108,"###,###")</f>
        <v>2,474</v>
      </c>
      <c r="AD108" s="134">
        <f>Z108/($Z$4)*100</f>
        <v>14.485625622109023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2737</v>
      </c>
      <c r="X109" s="116">
        <v>2917</v>
      </c>
      <c r="Y109" s="116">
        <v>3161</v>
      </c>
      <c r="Z109" s="116">
        <v>3091</v>
      </c>
      <c r="AB109" s="113" t="str">
        <f>TEXT(Z109,"###,###")</f>
        <v>3,091</v>
      </c>
      <c r="AD109" s="134">
        <f>Z109/($Z$4)*100</f>
        <v>18.098249312020609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3811</v>
      </c>
      <c r="X110" s="116">
        <v>3737</v>
      </c>
      <c r="Y110" s="116">
        <v>4067</v>
      </c>
      <c r="Z110" s="116">
        <v>4489</v>
      </c>
      <c r="AB110" s="113" t="str">
        <f>TEXT(Z110,"###,###")</f>
        <v>4,489</v>
      </c>
      <c r="AD110" s="134">
        <f>Z110/($Z$4)*100</f>
        <v>26.283740265823525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3971</v>
      </c>
      <c r="X111" s="116">
        <v>4526</v>
      </c>
      <c r="Y111" s="116">
        <v>5027</v>
      </c>
      <c r="Z111" s="116">
        <v>4875</v>
      </c>
      <c r="AB111" s="113" t="str">
        <f>TEXT(Z111,"###,###")</f>
        <v>4,875</v>
      </c>
      <c r="AD111" s="134">
        <f>Z111/($Z$4)*100</f>
        <v>28.543825750922185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15071</v>
      </c>
      <c r="X112" s="116">
        <v>15762</v>
      </c>
      <c r="Y112" s="116">
        <v>17374</v>
      </c>
      <c r="Z112" s="116">
        <v>17075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42.11</v>
      </c>
      <c r="W118" s="135">
        <v>42.59</v>
      </c>
      <c r="X118" s="135">
        <v>40.950000000000003</v>
      </c>
      <c r="Y118" s="135">
        <v>41.44</v>
      </c>
      <c r="Z118" s="135">
        <v>41.03</v>
      </c>
      <c r="AB118" s="113" t="str">
        <f>TEXT(Z118,"##.0")</f>
        <v>41.0</v>
      </c>
    </row>
    <row r="120" spans="19:32" x14ac:dyDescent="0.25">
      <c r="S120" s="105" t="s">
        <v>104</v>
      </c>
      <c r="T120" s="116"/>
      <c r="U120" s="116"/>
      <c r="V120" s="116">
        <v>7671</v>
      </c>
      <c r="W120" s="116">
        <v>7480</v>
      </c>
      <c r="X120" s="116">
        <v>7779</v>
      </c>
      <c r="Y120" s="116">
        <v>8461</v>
      </c>
      <c r="Z120" s="116">
        <v>8352</v>
      </c>
      <c r="AB120" s="113" t="str">
        <f>TEXT(Z120,"###,###")</f>
        <v>8,352</v>
      </c>
    </row>
    <row r="121" spans="19:32" x14ac:dyDescent="0.25">
      <c r="S121" s="105" t="s">
        <v>105</v>
      </c>
      <c r="T121" s="116"/>
      <c r="U121" s="116"/>
      <c r="V121" s="116">
        <v>1044</v>
      </c>
      <c r="W121" s="116">
        <v>1005</v>
      </c>
      <c r="X121" s="116">
        <v>1084</v>
      </c>
      <c r="Y121" s="116">
        <v>1272</v>
      </c>
      <c r="Z121" s="116">
        <v>1019</v>
      </c>
      <c r="AB121" s="113" t="str">
        <f>TEXT(Z121,"###,###")</f>
        <v>1,019</v>
      </c>
    </row>
    <row r="122" spans="19:32" x14ac:dyDescent="0.25">
      <c r="S122" s="105" t="s">
        <v>106</v>
      </c>
      <c r="T122" s="116"/>
      <c r="U122" s="116"/>
      <c r="V122" s="116">
        <v>947</v>
      </c>
      <c r="W122" s="116">
        <v>961</v>
      </c>
      <c r="X122" s="116">
        <v>1065</v>
      </c>
      <c r="Y122" s="116">
        <v>1101</v>
      </c>
      <c r="Z122" s="116">
        <v>1042</v>
      </c>
      <c r="AB122" s="113" t="str">
        <f>TEXT(Z122,"###,###")</f>
        <v>1,042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8618</v>
      </c>
      <c r="W124" s="116">
        <v>8441</v>
      </c>
      <c r="X124" s="116">
        <v>8844</v>
      </c>
      <c r="Y124" s="116">
        <v>9562</v>
      </c>
      <c r="Z124" s="116">
        <v>9394</v>
      </c>
      <c r="AB124" s="113" t="str">
        <f>TEXT(Z124,"###,###")</f>
        <v>9,394</v>
      </c>
      <c r="AD124" s="131">
        <f>Z124/$Z$7*100</f>
        <v>90.188172043010752</v>
      </c>
    </row>
    <row r="125" spans="19:32" x14ac:dyDescent="0.25">
      <c r="S125" s="105" t="s">
        <v>108</v>
      </c>
      <c r="T125" s="116"/>
      <c r="U125" s="116"/>
      <c r="V125" s="116">
        <v>1991</v>
      </c>
      <c r="W125" s="116">
        <v>1966</v>
      </c>
      <c r="X125" s="116">
        <v>2149</v>
      </c>
      <c r="Y125" s="116">
        <v>2373</v>
      </c>
      <c r="Z125" s="116">
        <v>2061</v>
      </c>
      <c r="AB125" s="113" t="str">
        <f>TEXT(Z125,"###,###")</f>
        <v>2,061</v>
      </c>
      <c r="AD125" s="131">
        <f>Z125/$Z$7*100</f>
        <v>19.786866359447007</v>
      </c>
    </row>
    <row r="127" spans="19:32" x14ac:dyDescent="0.25">
      <c r="S127" s="105" t="s">
        <v>109</v>
      </c>
      <c r="T127" s="116"/>
      <c r="U127" s="116"/>
      <c r="V127" s="116">
        <v>5279</v>
      </c>
      <c r="W127" s="116">
        <v>5131</v>
      </c>
      <c r="X127" s="116">
        <v>5322</v>
      </c>
      <c r="Y127" s="116">
        <v>5816</v>
      </c>
      <c r="Z127" s="116">
        <v>5570</v>
      </c>
      <c r="AB127" s="113" t="str">
        <f>TEXT(Z127,"###,###")</f>
        <v>5,570</v>
      </c>
      <c r="AD127" s="131">
        <f>Z127/$Z$7*100</f>
        <v>53.475422427035333</v>
      </c>
    </row>
    <row r="128" spans="19:32" x14ac:dyDescent="0.25">
      <c r="S128" s="105" t="s">
        <v>110</v>
      </c>
      <c r="T128" s="116"/>
      <c r="U128" s="116"/>
      <c r="V128" s="116">
        <v>4384</v>
      </c>
      <c r="W128" s="116">
        <v>4315</v>
      </c>
      <c r="X128" s="116">
        <v>4606</v>
      </c>
      <c r="Y128" s="116">
        <v>5019</v>
      </c>
      <c r="Z128" s="116">
        <v>4851</v>
      </c>
      <c r="AB128" s="113" t="str">
        <f>TEXT(Z128,"###,###")</f>
        <v>4,851</v>
      </c>
      <c r="AD128" s="131">
        <f>Z128/$Z$7*100</f>
        <v>46.572580645161288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462C546-39E0-42CC-B37C-07908E9D8C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EA00B82-A2B8-43DA-8F0A-7F9799F182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8A53E358-6626-46BB-B218-37C6346214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0D6D9317-A703-46AA-A0C7-C4647516DE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2D0C7-0CEB-45D4-9735-070CD9BF07D1}">
  <sheetPr codeName="Sheet7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Burke</v>
      </c>
      <c r="T1" s="103"/>
      <c r="U1" s="103"/>
      <c r="V1" s="103"/>
      <c r="W1" s="103"/>
      <c r="X1" s="103"/>
      <c r="Y1" s="104" t="str">
        <f>Y3</f>
        <v>9.12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123</v>
      </c>
      <c r="Y3" s="109" t="s">
        <v>220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9.12 Burke,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90</v>
      </c>
      <c r="W4" s="112">
        <v>62</v>
      </c>
      <c r="X4" s="112">
        <v>144</v>
      </c>
      <c r="Y4" s="112">
        <v>306</v>
      </c>
      <c r="Z4" s="112">
        <v>161</v>
      </c>
      <c r="AB4" s="113" t="str">
        <f>TEXT(Z4,"###,###")</f>
        <v>161</v>
      </c>
      <c r="AD4" s="114">
        <f>Z4/Y4-1</f>
        <v>-0.47385620915032678</v>
      </c>
      <c r="AF4" s="114">
        <f>Z4/V4-1</f>
        <v>0.78888888888888897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38</v>
      </c>
      <c r="W5" s="112">
        <v>29</v>
      </c>
      <c r="X5" s="112">
        <v>80</v>
      </c>
      <c r="Y5" s="112">
        <v>182</v>
      </c>
      <c r="Z5" s="112">
        <v>105</v>
      </c>
      <c r="AB5" s="113" t="str">
        <f>TEXT(Z5,"###,###")</f>
        <v>105</v>
      </c>
      <c r="AD5" s="114">
        <f t="shared" ref="AD5:AD9" si="0">Z5/Y5-1</f>
        <v>-0.42307692307692313</v>
      </c>
      <c r="AF5" s="114">
        <f t="shared" ref="AF5:AF9" si="1">Z5/V5-1</f>
        <v>1.763157894736842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44</v>
      </c>
      <c r="W6" s="112">
        <v>33</v>
      </c>
      <c r="X6" s="112">
        <v>64</v>
      </c>
      <c r="Y6" s="112">
        <v>127</v>
      </c>
      <c r="Z6" s="112">
        <v>58</v>
      </c>
      <c r="AB6" s="113" t="str">
        <f>TEXT(Z6,"###,###")</f>
        <v>58</v>
      </c>
      <c r="AD6" s="114">
        <f t="shared" si="0"/>
        <v>-0.54330708661417315</v>
      </c>
      <c r="AF6" s="114">
        <f t="shared" si="1"/>
        <v>0.31818181818181812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54</v>
      </c>
      <c r="W7" s="112">
        <v>38</v>
      </c>
      <c r="X7" s="112">
        <v>83</v>
      </c>
      <c r="Y7" s="112">
        <v>206</v>
      </c>
      <c r="Z7" s="112">
        <v>104</v>
      </c>
      <c r="AB7" s="113" t="str">
        <f>TEXT(Z7,"###,###")</f>
        <v>104</v>
      </c>
      <c r="AD7" s="114">
        <f t="shared" si="0"/>
        <v>-0.49514563106796117</v>
      </c>
      <c r="AF7" s="114">
        <f t="shared" si="1"/>
        <v>0.92592592592592582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104</v>
      </c>
      <c r="P8" s="71"/>
      <c r="S8" s="111" t="s">
        <v>87</v>
      </c>
      <c r="T8" s="112"/>
      <c r="U8" s="112"/>
      <c r="V8" s="112">
        <v>32798.589999999997</v>
      </c>
      <c r="W8" s="112">
        <v>31619.61</v>
      </c>
      <c r="X8" s="112">
        <v>38910.26</v>
      </c>
      <c r="Y8" s="112">
        <v>38370</v>
      </c>
      <c r="Z8" s="112">
        <v>37795.360000000001</v>
      </c>
      <c r="AB8" s="113" t="str">
        <f>TEXT(Z8,"$###,###")</f>
        <v>$37,795</v>
      </c>
      <c r="AD8" s="114">
        <f t="shared" si="0"/>
        <v>-1.4976283554860581E-2</v>
      </c>
      <c r="AF8" s="114">
        <f t="shared" si="1"/>
        <v>0.15234709784780387</v>
      </c>
    </row>
    <row r="9" spans="1:32" x14ac:dyDescent="0.25">
      <c r="A9" s="32" t="s">
        <v>15</v>
      </c>
      <c r="B9" s="75"/>
      <c r="C9" s="76"/>
      <c r="D9" s="77">
        <f>AD104</f>
        <v>55.900621118012417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65.384615384615387</v>
      </c>
      <c r="P9" s="78" t="s">
        <v>88</v>
      </c>
      <c r="S9" s="111" t="s">
        <v>7</v>
      </c>
      <c r="T9" s="112"/>
      <c r="U9" s="112"/>
      <c r="V9" s="112">
        <v>2532645</v>
      </c>
      <c r="W9" s="112">
        <v>1930862</v>
      </c>
      <c r="X9" s="112">
        <v>4366763</v>
      </c>
      <c r="Y9" s="112">
        <v>10303831</v>
      </c>
      <c r="Z9" s="112">
        <v>5828792</v>
      </c>
      <c r="AB9" s="113" t="str">
        <f>TEXT(Z9/1000000,"$#,###.0")&amp;" mil"</f>
        <v>$5.8 mil</v>
      </c>
      <c r="AD9" s="114">
        <f t="shared" si="0"/>
        <v>-0.43430826844889048</v>
      </c>
      <c r="AF9" s="114">
        <f t="shared" si="1"/>
        <v>1.3014642794390845</v>
      </c>
    </row>
    <row r="10" spans="1:32" x14ac:dyDescent="0.25">
      <c r="A10" s="32" t="s">
        <v>18</v>
      </c>
      <c r="B10" s="75"/>
      <c r="C10" s="76"/>
      <c r="D10" s="77">
        <f>AD105</f>
        <v>36.024844720496894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33.653846153846153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97.115384615384613</v>
      </c>
      <c r="P11" s="78" t="s">
        <v>88</v>
      </c>
      <c r="S11" s="111" t="s">
        <v>30</v>
      </c>
      <c r="T11" s="116"/>
      <c r="U11" s="116"/>
      <c r="V11" s="116">
        <v>77</v>
      </c>
      <c r="W11" s="116">
        <v>58</v>
      </c>
      <c r="X11" s="116">
        <v>125</v>
      </c>
      <c r="Y11" s="116">
        <v>284</v>
      </c>
      <c r="Z11" s="116">
        <v>147</v>
      </c>
    </row>
    <row r="12" spans="1:32" ht="28.5" customHeight="1" x14ac:dyDescent="0.25">
      <c r="A12" s="32" t="s">
        <v>20</v>
      </c>
      <c r="B12" s="76"/>
      <c r="C12" s="76"/>
      <c r="D12" s="77">
        <f>AD108</f>
        <v>11.180124223602485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16.346153846153847</v>
      </c>
      <c r="P12" s="78" t="s">
        <v>88</v>
      </c>
      <c r="S12" s="111" t="s">
        <v>31</v>
      </c>
      <c r="T12" s="116"/>
      <c r="U12" s="116"/>
      <c r="V12" s="116">
        <v>8</v>
      </c>
      <c r="W12" s="116">
        <v>7</v>
      </c>
      <c r="X12" s="116">
        <v>19</v>
      </c>
      <c r="Y12" s="116">
        <v>24</v>
      </c>
      <c r="Z12" s="116">
        <v>18</v>
      </c>
    </row>
    <row r="13" spans="1:32" ht="15" customHeight="1" x14ac:dyDescent="0.25">
      <c r="A13" s="32" t="s">
        <v>21</v>
      </c>
      <c r="B13" s="76"/>
      <c r="C13" s="76"/>
      <c r="D13" s="77">
        <f>AD109</f>
        <v>13.664596273291925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48.447204968944099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17.75700934579439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14.906832298136646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82.242990654205599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37</v>
      </c>
      <c r="Z15" s="116">
        <v>21</v>
      </c>
      <c r="AB15" s="121">
        <f t="shared" ref="AB15:AB34" si="2">IF(Z15="np",0,Z15/$Z$34)</f>
        <v>0.12804878048780488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</v>
      </c>
      <c r="Z16" s="116">
        <v>4</v>
      </c>
      <c r="AB16" s="121">
        <f t="shared" si="2"/>
        <v>2.4390243902439025E-2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</v>
      </c>
      <c r="Z17" s="116">
        <v>6</v>
      </c>
      <c r="AB17" s="121">
        <f t="shared" si="2"/>
        <v>3.6585365853658534E-2</v>
      </c>
    </row>
    <row r="18" spans="1:28" x14ac:dyDescent="0.25">
      <c r="A18" s="67" t="str">
        <f>$S$1&amp;" ("&amp;$V$2&amp;" to "&amp;$Z$2&amp;")"</f>
        <v>Burke (2014-15 to 2018-19)</v>
      </c>
      <c r="B18" s="67"/>
      <c r="C18" s="67"/>
      <c r="D18" s="67"/>
      <c r="E18" s="67"/>
      <c r="F18" s="67"/>
      <c r="G18" s="67" t="str">
        <f>$S$1&amp;" ("&amp;$V$2&amp;" to "&amp;$Z$2&amp;")"</f>
        <v>Burke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8</v>
      </c>
      <c r="Z19" s="116">
        <v>7</v>
      </c>
      <c r="AB19" s="121">
        <f t="shared" si="2"/>
        <v>4.2682926829268296E-2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17</v>
      </c>
      <c r="Z21" s="116">
        <v>5</v>
      </c>
      <c r="AB21" s="121">
        <f t="shared" si="2"/>
        <v>3.048780487804878E-2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17</v>
      </c>
      <c r="Z22" s="116">
        <v>6</v>
      </c>
      <c r="AB22" s="121">
        <f t="shared" si="2"/>
        <v>3.6585365853658534E-2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32</v>
      </c>
      <c r="Z23" s="116">
        <v>21</v>
      </c>
      <c r="AB23" s="121">
        <f t="shared" si="2"/>
        <v>0.12804878048780488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</v>
      </c>
      <c r="Z25" s="116">
        <v>4</v>
      </c>
      <c r="AB25" s="121">
        <f t="shared" si="2"/>
        <v>2.4390243902439025E-2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</v>
      </c>
      <c r="Z27" s="116">
        <v>10</v>
      </c>
      <c r="AB27" s="121">
        <f t="shared" si="2"/>
        <v>6.097560975609756E-2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20</v>
      </c>
      <c r="Z28" s="116">
        <v>6</v>
      </c>
      <c r="AB28" s="121">
        <f t="shared" si="2"/>
        <v>3.6585365853658534E-2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48</v>
      </c>
      <c r="Z29" s="116">
        <v>27</v>
      </c>
      <c r="AB29" s="121">
        <f t="shared" si="2"/>
        <v>0.16463414634146342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20</v>
      </c>
      <c r="Z30" s="116">
        <v>14</v>
      </c>
      <c r="AB30" s="121">
        <f t="shared" si="2"/>
        <v>8.5365853658536592E-2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12</v>
      </c>
      <c r="Z31" s="116">
        <v>5</v>
      </c>
      <c r="AB31" s="121">
        <f t="shared" si="2"/>
        <v>3.048780487804878E-2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42</v>
      </c>
      <c r="Z33" s="116">
        <v>19</v>
      </c>
      <c r="AB33" s="121">
        <f t="shared" si="2"/>
        <v>0.11585365853658537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305</v>
      </c>
      <c r="Z34" s="124">
        <v>164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88</v>
      </c>
      <c r="AB37" s="136">
        <f>Z37/Z40*100</f>
        <v>82.242990654205599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</v>
      </c>
      <c r="AB38" s="136">
        <f>Z38/Z40*100</f>
        <v>17.75700934579439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0</v>
      </c>
      <c r="X46" s="116">
        <v>0</v>
      </c>
      <c r="Y46" s="116">
        <v>15</v>
      </c>
      <c r="Z46" s="116">
        <v>11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0</v>
      </c>
      <c r="X47" s="116">
        <v>11</v>
      </c>
      <c r="Y47" s="116">
        <v>43</v>
      </c>
      <c r="Z47" s="116">
        <v>11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0</v>
      </c>
      <c r="X48" s="116">
        <v>9</v>
      </c>
      <c r="Y48" s="116">
        <v>19</v>
      </c>
      <c r="Z48" s="116">
        <v>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Burke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</v>
      </c>
      <c r="X49" s="116">
        <v>7</v>
      </c>
      <c r="Y49" s="116">
        <v>11</v>
      </c>
      <c r="Z49" s="116">
        <v>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0</v>
      </c>
      <c r="X50" s="116">
        <v>14</v>
      </c>
      <c r="Y50" s="116">
        <v>19</v>
      </c>
      <c r="Z50" s="116">
        <v>14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10</v>
      </c>
      <c r="X51" s="116">
        <v>5</v>
      </c>
      <c r="Y51" s="116">
        <v>18</v>
      </c>
      <c r="Z51" s="116">
        <v>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0</v>
      </c>
      <c r="X52" s="116">
        <v>9</v>
      </c>
      <c r="Y52" s="116">
        <v>18</v>
      </c>
      <c r="Z52" s="116">
        <v>14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</v>
      </c>
      <c r="X53" s="116">
        <v>7</v>
      </c>
      <c r="Y53" s="116">
        <v>14</v>
      </c>
      <c r="Z53" s="116">
        <v>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0</v>
      </c>
      <c r="X54" s="116">
        <v>0</v>
      </c>
      <c r="Y54" s="116">
        <v>0</v>
      </c>
      <c r="Z54" s="116">
        <v>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0</v>
      </c>
      <c r="X55" s="116">
        <v>9</v>
      </c>
      <c r="Y55" s="116">
        <v>19</v>
      </c>
      <c r="Z55" s="116">
        <v>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0</v>
      </c>
      <c r="X56" s="116">
        <v>0</v>
      </c>
      <c r="Y56" s="116">
        <v>10</v>
      </c>
      <c r="Z56" s="116">
        <v>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3</v>
      </c>
      <c r="Y57" s="116">
        <v>0</v>
      </c>
      <c r="Z57" s="116">
        <v>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28</v>
      </c>
      <c r="X61" s="116">
        <v>80</v>
      </c>
      <c r="Y61" s="116">
        <v>185</v>
      </c>
      <c r="Z61" s="116">
        <v>101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Burke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4</v>
      </c>
      <c r="Y64" s="116">
        <v>8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6</v>
      </c>
      <c r="X65" s="116">
        <v>5</v>
      </c>
      <c r="Y65" s="116">
        <v>13</v>
      </c>
      <c r="Z65" s="116">
        <v>13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</v>
      </c>
      <c r="X66" s="116">
        <v>6</v>
      </c>
      <c r="Y66" s="116">
        <v>5</v>
      </c>
      <c r="Z66" s="116">
        <v>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</v>
      </c>
      <c r="X67" s="116">
        <v>7</v>
      </c>
      <c r="Y67" s="116">
        <v>26</v>
      </c>
      <c r="Z67" s="116">
        <v>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0</v>
      </c>
      <c r="X68" s="116">
        <v>4</v>
      </c>
      <c r="Y68" s="116">
        <v>15</v>
      </c>
      <c r="Z68" s="116">
        <v>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0</v>
      </c>
      <c r="X69" s="116">
        <v>10</v>
      </c>
      <c r="Y69" s="116">
        <v>10</v>
      </c>
      <c r="Z69" s="116">
        <v>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0</v>
      </c>
      <c r="X70" s="116">
        <v>4</v>
      </c>
      <c r="Y70" s="116">
        <v>6</v>
      </c>
      <c r="Z70" s="116">
        <v>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</v>
      </c>
      <c r="X71" s="116">
        <v>11</v>
      </c>
      <c r="Y71" s="116">
        <v>18</v>
      </c>
      <c r="Z71" s="116">
        <v>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0</v>
      </c>
      <c r="X72" s="116">
        <v>5</v>
      </c>
      <c r="Y72" s="116">
        <v>6</v>
      </c>
      <c r="Z72" s="116">
        <v>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0</v>
      </c>
      <c r="X73" s="116">
        <v>5</v>
      </c>
      <c r="Y73" s="116">
        <v>12</v>
      </c>
      <c r="Z73" s="116">
        <v>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0</v>
      </c>
      <c r="X74" s="116">
        <v>0</v>
      </c>
      <c r="Y74" s="116">
        <v>0</v>
      </c>
      <c r="Z74" s="116">
        <v>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0</v>
      </c>
      <c r="Y75" s="116">
        <v>9</v>
      </c>
      <c r="Z75" s="116">
        <v>11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32</v>
      </c>
      <c r="X80" s="116">
        <v>64</v>
      </c>
      <c r="Y80" s="116">
        <v>126</v>
      </c>
      <c r="Z80" s="116">
        <v>62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Burke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0</v>
      </c>
      <c r="X83" s="116">
        <v>0</v>
      </c>
      <c r="Y83" s="116">
        <v>8</v>
      </c>
      <c r="Z83" s="116">
        <v>4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7</v>
      </c>
      <c r="X84" s="116">
        <v>10</v>
      </c>
      <c r="Y84" s="116">
        <v>26</v>
      </c>
      <c r="Z84" s="116">
        <v>10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161</v>
      </c>
      <c r="D85" s="100">
        <f t="shared" ref="D85:D90" si="4">AD4</f>
        <v>-0.47385620915032678</v>
      </c>
      <c r="E85" s="101">
        <f t="shared" ref="E85:E90" si="5">AD4</f>
        <v>-0.47385620915032678</v>
      </c>
      <c r="F85" s="100">
        <f t="shared" ref="F85:F90" si="6">AF4</f>
        <v>0.78888888888888897</v>
      </c>
      <c r="G85" s="101">
        <f t="shared" ref="G85:G90" si="7">AF4</f>
        <v>0.78888888888888897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0</v>
      </c>
      <c r="X85" s="116">
        <v>0</v>
      </c>
      <c r="Y85" s="116">
        <v>12</v>
      </c>
      <c r="Z85" s="116">
        <v>4</v>
      </c>
    </row>
    <row r="86" spans="1:30" ht="15" customHeight="1" x14ac:dyDescent="0.25">
      <c r="A86" s="102" t="s">
        <v>4</v>
      </c>
      <c r="B86" s="51"/>
      <c r="C86" s="61" t="str">
        <f t="shared" si="3"/>
        <v>105</v>
      </c>
      <c r="D86" s="100">
        <f t="shared" si="4"/>
        <v>-0.42307692307692313</v>
      </c>
      <c r="E86" s="101">
        <f t="shared" si="5"/>
        <v>-0.42307692307692313</v>
      </c>
      <c r="F86" s="100">
        <f t="shared" si="6"/>
        <v>1.763157894736842</v>
      </c>
      <c r="G86" s="101">
        <f t="shared" si="7"/>
        <v>1.763157894736842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0</v>
      </c>
      <c r="X86" s="116">
        <v>0</v>
      </c>
      <c r="Y86" s="116">
        <v>10</v>
      </c>
      <c r="Z86" s="116">
        <v>5</v>
      </c>
    </row>
    <row r="87" spans="1:30" ht="15" customHeight="1" x14ac:dyDescent="0.25">
      <c r="A87" s="102" t="s">
        <v>5</v>
      </c>
      <c r="B87" s="51"/>
      <c r="C87" s="61" t="str">
        <f t="shared" si="3"/>
        <v>58</v>
      </c>
      <c r="D87" s="100">
        <f t="shared" si="4"/>
        <v>-0.54330708661417315</v>
      </c>
      <c r="E87" s="101">
        <f t="shared" si="5"/>
        <v>-0.54330708661417315</v>
      </c>
      <c r="F87" s="100">
        <f t="shared" si="6"/>
        <v>0.31818181818181812</v>
      </c>
      <c r="G87" s="101">
        <f t="shared" si="7"/>
        <v>0.31818181818181812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104</v>
      </c>
      <c r="D88" s="100">
        <f t="shared" si="4"/>
        <v>-0.49514563106796117</v>
      </c>
      <c r="E88" s="101">
        <f t="shared" si="5"/>
        <v>-0.49514563106796117</v>
      </c>
      <c r="F88" s="100">
        <f t="shared" si="6"/>
        <v>0.92592592592592582</v>
      </c>
      <c r="G88" s="101">
        <f t="shared" si="7"/>
        <v>0.92592592592592582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$37,795</v>
      </c>
      <c r="D89" s="100">
        <f t="shared" si="4"/>
        <v>-1.4976283554860581E-2</v>
      </c>
      <c r="E89" s="101">
        <f t="shared" si="5"/>
        <v>-1.4976283554860581E-2</v>
      </c>
      <c r="F89" s="100">
        <f t="shared" si="6"/>
        <v>0.15234709784780387</v>
      </c>
      <c r="G89" s="101">
        <f t="shared" si="7"/>
        <v>0.15234709784780387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0</v>
      </c>
      <c r="X89" s="116">
        <v>0</v>
      </c>
      <c r="Y89" s="116">
        <v>14</v>
      </c>
      <c r="Z89" s="116">
        <v>5</v>
      </c>
    </row>
    <row r="90" spans="1:30" ht="15" customHeight="1" x14ac:dyDescent="0.25">
      <c r="A90" s="51" t="s">
        <v>7</v>
      </c>
      <c r="B90" s="51"/>
      <c r="C90" s="61" t="str">
        <f t="shared" si="3"/>
        <v>$5.8 mil</v>
      </c>
      <c r="D90" s="100">
        <f t="shared" si="4"/>
        <v>-0.43430826844889048</v>
      </c>
      <c r="E90" s="101">
        <f t="shared" si="5"/>
        <v>-0.43430826844889048</v>
      </c>
      <c r="F90" s="100">
        <f t="shared" si="6"/>
        <v>1.3014642794390845</v>
      </c>
      <c r="G90" s="101">
        <f t="shared" si="7"/>
        <v>1.3014642794390845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8</v>
      </c>
      <c r="X90" s="116">
        <v>14</v>
      </c>
      <c r="Y90" s="116">
        <v>33</v>
      </c>
      <c r="Z90" s="116">
        <v>21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21</v>
      </c>
      <c r="X91" s="116">
        <v>49</v>
      </c>
      <c r="Y91" s="116">
        <v>115</v>
      </c>
      <c r="Z91" s="116">
        <v>67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7</v>
      </c>
      <c r="X93" s="116">
        <v>6</v>
      </c>
      <c r="Y93" s="116">
        <v>6</v>
      </c>
      <c r="Z93" s="116">
        <v>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0</v>
      </c>
      <c r="X94" s="116">
        <v>0</v>
      </c>
      <c r="Y94" s="116">
        <v>8</v>
      </c>
      <c r="Z94" s="116">
        <v>0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10</v>
      </c>
      <c r="X96" s="116">
        <v>6</v>
      </c>
      <c r="Y96" s="116">
        <v>12</v>
      </c>
      <c r="Z96" s="116">
        <v>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0</v>
      </c>
      <c r="X97" s="116">
        <v>11</v>
      </c>
      <c r="Y97" s="116">
        <v>20</v>
      </c>
      <c r="Z97" s="116">
        <v>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0</v>
      </c>
      <c r="X98" s="116">
        <v>0</v>
      </c>
      <c r="Y98" s="116">
        <v>5</v>
      </c>
      <c r="Z98" s="116">
        <v>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3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0</v>
      </c>
      <c r="X100" s="116">
        <v>6</v>
      </c>
      <c r="Y100" s="116">
        <v>14</v>
      </c>
      <c r="Z100" s="116">
        <v>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22</v>
      </c>
      <c r="X101" s="116">
        <v>34</v>
      </c>
      <c r="Y101" s="116">
        <v>88</v>
      </c>
      <c r="Z101" s="116">
        <v>37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39</v>
      </c>
      <c r="X104" s="116">
        <v>84</v>
      </c>
      <c r="Y104" s="116">
        <v>169</v>
      </c>
      <c r="Z104" s="116">
        <v>90</v>
      </c>
      <c r="AB104" s="113" t="str">
        <f>TEXT(Z104,"###,###")</f>
        <v>90</v>
      </c>
      <c r="AD104" s="134">
        <f>Z104/($Z$4)*100</f>
        <v>55.900621118012417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</v>
      </c>
      <c r="X105" s="116">
        <v>48</v>
      </c>
      <c r="Y105" s="116">
        <v>109</v>
      </c>
      <c r="Z105" s="116">
        <v>58</v>
      </c>
      <c r="AB105" s="113" t="str">
        <f>TEXT(Z105,"###,###")</f>
        <v>58</v>
      </c>
      <c r="AD105" s="134">
        <f>Z105/($Z$4)*100</f>
        <v>36.024844720496894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48</v>
      </c>
      <c r="X106" s="124">
        <v>132</v>
      </c>
      <c r="Y106" s="124">
        <v>278</v>
      </c>
      <c r="Z106" s="124">
        <v>148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</v>
      </c>
      <c r="X108" s="116">
        <v>29</v>
      </c>
      <c r="Y108" s="116">
        <v>66</v>
      </c>
      <c r="Z108" s="116">
        <v>18</v>
      </c>
      <c r="AB108" s="113" t="str">
        <f>TEXT(Z108,"###,###")</f>
        <v>18</v>
      </c>
      <c r="AD108" s="134">
        <f>Z108/($Z$4)*100</f>
        <v>11.180124223602485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9</v>
      </c>
      <c r="X109" s="116">
        <v>26</v>
      </c>
      <c r="Y109" s="116">
        <v>44</v>
      </c>
      <c r="Z109" s="116">
        <v>22</v>
      </c>
      <c r="AB109" s="113" t="str">
        <f>TEXT(Z109,"###,###")</f>
        <v>22</v>
      </c>
      <c r="AD109" s="134">
        <f>Z109/($Z$4)*100</f>
        <v>13.664596273291925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16</v>
      </c>
      <c r="X110" s="116">
        <v>52</v>
      </c>
      <c r="Y110" s="116">
        <v>124</v>
      </c>
      <c r="Z110" s="116">
        <v>78</v>
      </c>
      <c r="AB110" s="113" t="str">
        <f>TEXT(Z110,"###,###")</f>
        <v>78</v>
      </c>
      <c r="AD110" s="134">
        <f>Z110/($Z$4)*100</f>
        <v>48.447204968944099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10</v>
      </c>
      <c r="X111" s="116">
        <v>25</v>
      </c>
      <c r="Y111" s="116">
        <v>47</v>
      </c>
      <c r="Z111" s="116">
        <v>24</v>
      </c>
      <c r="AB111" s="113" t="str">
        <f>TEXT(Z111,"###,###")</f>
        <v>24</v>
      </c>
      <c r="AD111" s="134">
        <f>Z111/($Z$4)*100</f>
        <v>14.906832298136646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61</v>
      </c>
      <c r="X112" s="116">
        <v>144</v>
      </c>
      <c r="Y112" s="116">
        <v>305</v>
      </c>
      <c r="Z112" s="116">
        <v>166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40.770000000000003</v>
      </c>
      <c r="W118" s="135">
        <v>36.58</v>
      </c>
      <c r="X118" s="135">
        <v>41.48</v>
      </c>
      <c r="Y118" s="135">
        <v>39.53</v>
      </c>
      <c r="Z118" s="135">
        <v>42.25</v>
      </c>
      <c r="AB118" s="113" t="str">
        <f>TEXT(Z118,"##.0")</f>
        <v>42.3</v>
      </c>
    </row>
    <row r="120" spans="19:32" x14ac:dyDescent="0.25">
      <c r="S120" s="105" t="s">
        <v>104</v>
      </c>
      <c r="T120" s="116"/>
      <c r="U120" s="116"/>
      <c r="V120" s="116">
        <v>48</v>
      </c>
      <c r="W120" s="116">
        <v>36</v>
      </c>
      <c r="X120" s="116">
        <v>64</v>
      </c>
      <c r="Y120" s="116">
        <v>183</v>
      </c>
      <c r="Z120" s="116">
        <v>88</v>
      </c>
      <c r="AB120" s="113" t="str">
        <f>TEXT(Z120,"###,###")</f>
        <v>88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0</v>
      </c>
      <c r="Y121" s="116">
        <v>11</v>
      </c>
      <c r="Z121" s="116">
        <v>4</v>
      </c>
      <c r="AB121" s="113" t="str">
        <f>TEXT(Z121,"###,###")</f>
        <v>4</v>
      </c>
    </row>
    <row r="122" spans="19:32" x14ac:dyDescent="0.25">
      <c r="S122" s="105" t="s">
        <v>106</v>
      </c>
      <c r="T122" s="116"/>
      <c r="U122" s="116"/>
      <c r="V122" s="116">
        <v>8</v>
      </c>
      <c r="W122" s="116">
        <v>4</v>
      </c>
      <c r="X122" s="116">
        <v>14</v>
      </c>
      <c r="Y122" s="116">
        <v>15</v>
      </c>
      <c r="Z122" s="116">
        <v>13</v>
      </c>
      <c r="AB122" s="113" t="str">
        <f>TEXT(Z122,"###,###")</f>
        <v>13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56</v>
      </c>
      <c r="W124" s="116">
        <v>40</v>
      </c>
      <c r="X124" s="116">
        <v>78</v>
      </c>
      <c r="Y124" s="116">
        <v>198</v>
      </c>
      <c r="Z124" s="116">
        <v>101</v>
      </c>
      <c r="AB124" s="113" t="str">
        <f>TEXT(Z124,"###,###")</f>
        <v>101</v>
      </c>
      <c r="AD124" s="131">
        <f>Z124/$Z$7*100</f>
        <v>97.115384615384613</v>
      </c>
    </row>
    <row r="125" spans="19:32" x14ac:dyDescent="0.25">
      <c r="S125" s="105" t="s">
        <v>108</v>
      </c>
      <c r="T125" s="116"/>
      <c r="U125" s="116"/>
      <c r="V125" s="116">
        <v>8</v>
      </c>
      <c r="W125" s="116">
        <v>4</v>
      </c>
      <c r="X125" s="116">
        <v>14</v>
      </c>
      <c r="Y125" s="116">
        <v>26</v>
      </c>
      <c r="Z125" s="116">
        <v>17</v>
      </c>
      <c r="AB125" s="113" t="str">
        <f>TEXT(Z125,"###,###")</f>
        <v>17</v>
      </c>
      <c r="AD125" s="131">
        <f>Z125/$Z$7*100</f>
        <v>16.346153846153847</v>
      </c>
    </row>
    <row r="127" spans="19:32" x14ac:dyDescent="0.25">
      <c r="S127" s="105" t="s">
        <v>109</v>
      </c>
      <c r="T127" s="116"/>
      <c r="U127" s="116"/>
      <c r="V127" s="116">
        <v>32</v>
      </c>
      <c r="W127" s="116">
        <v>22</v>
      </c>
      <c r="X127" s="116">
        <v>49</v>
      </c>
      <c r="Y127" s="116">
        <v>119</v>
      </c>
      <c r="Z127" s="116">
        <v>68</v>
      </c>
      <c r="AB127" s="113" t="str">
        <f>TEXT(Z127,"###,###")</f>
        <v>68</v>
      </c>
      <c r="AD127" s="131">
        <f>Z127/$Z$7*100</f>
        <v>65.384615384615387</v>
      </c>
    </row>
    <row r="128" spans="19:32" x14ac:dyDescent="0.25">
      <c r="S128" s="105" t="s">
        <v>110</v>
      </c>
      <c r="T128" s="116"/>
      <c r="U128" s="116"/>
      <c r="V128" s="116">
        <v>26</v>
      </c>
      <c r="W128" s="116">
        <v>20</v>
      </c>
      <c r="X128" s="116">
        <v>34</v>
      </c>
      <c r="Y128" s="116">
        <v>87</v>
      </c>
      <c r="Z128" s="116">
        <v>35</v>
      </c>
      <c r="AB128" s="113" t="str">
        <f>TEXT(Z128,"###,###")</f>
        <v>35</v>
      </c>
      <c r="AD128" s="131">
        <f>Z128/$Z$7*100</f>
        <v>33.653846153846153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DA8CD6D-EE4E-472D-BD39-1F564AAA73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308BF50-DD9A-4366-968E-C268CB1B09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4FC2D35-D94A-4E8D-BFDB-C3DD2E74BD8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9015EF2-F6D5-4056-BDE9-273D44EEE4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33765-217B-411A-A68E-743DC93353D7}">
  <sheetPr codeName="Sheet7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Cairns</v>
      </c>
      <c r="T1" s="103"/>
      <c r="U1" s="103"/>
      <c r="V1" s="103"/>
      <c r="W1" s="103"/>
      <c r="X1" s="103"/>
      <c r="Y1" s="104" t="str">
        <f>Y3</f>
        <v>9.13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124</v>
      </c>
      <c r="Y3" s="109" t="s">
        <v>221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9.13 Cairns,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130701</v>
      </c>
      <c r="W4" s="112">
        <v>129652</v>
      </c>
      <c r="X4" s="112">
        <v>135622</v>
      </c>
      <c r="Y4" s="112">
        <v>139258</v>
      </c>
      <c r="Z4" s="112">
        <v>140930</v>
      </c>
      <c r="AB4" s="113" t="str">
        <f>TEXT(Z4,"###,###")</f>
        <v>140,930</v>
      </c>
      <c r="AD4" s="114">
        <f>Z4/Y4-1</f>
        <v>1.2006491548061771E-2</v>
      </c>
      <c r="AF4" s="114">
        <f>Z4/V4-1</f>
        <v>7.8262599368023267E-2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66726</v>
      </c>
      <c r="W5" s="112">
        <v>65644</v>
      </c>
      <c r="X5" s="112">
        <v>68995</v>
      </c>
      <c r="Y5" s="112">
        <v>71290</v>
      </c>
      <c r="Z5" s="112">
        <v>71262</v>
      </c>
      <c r="AB5" s="113" t="str">
        <f>TEXT(Z5,"###,###")</f>
        <v>71,262</v>
      </c>
      <c r="AD5" s="114">
        <f t="shared" ref="AD5:AD9" si="0">Z5/Y5-1</f>
        <v>-3.9276195819892834E-4</v>
      </c>
      <c r="AF5" s="114">
        <f t="shared" ref="AF5:AF9" si="1">Z5/V5-1</f>
        <v>6.7979498246560466E-2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63975</v>
      </c>
      <c r="W6" s="112">
        <v>64008</v>
      </c>
      <c r="X6" s="112">
        <v>66627</v>
      </c>
      <c r="Y6" s="112">
        <v>67968</v>
      </c>
      <c r="Z6" s="112">
        <v>69663</v>
      </c>
      <c r="AB6" s="113" t="str">
        <f>TEXT(Z6,"###,###")</f>
        <v>69,663</v>
      </c>
      <c r="AD6" s="114">
        <f t="shared" si="0"/>
        <v>2.4938206214689229E-2</v>
      </c>
      <c r="AF6" s="114">
        <f t="shared" si="1"/>
        <v>8.8909730363423201E-2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90095</v>
      </c>
      <c r="W7" s="112">
        <v>90300</v>
      </c>
      <c r="X7" s="112">
        <v>93507</v>
      </c>
      <c r="Y7" s="112">
        <v>96960</v>
      </c>
      <c r="Z7" s="112">
        <v>97427</v>
      </c>
      <c r="AB7" s="113" t="str">
        <f>TEXT(Z7,"###,###")</f>
        <v>97,427</v>
      </c>
      <c r="AD7" s="114">
        <f t="shared" si="0"/>
        <v>4.8164191419142188E-3</v>
      </c>
      <c r="AF7" s="114">
        <f t="shared" si="1"/>
        <v>8.1380764748321122E-2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140,930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97,427</v>
      </c>
      <c r="P8" s="71"/>
      <c r="S8" s="111" t="s">
        <v>87</v>
      </c>
      <c r="T8" s="112"/>
      <c r="U8" s="112"/>
      <c r="V8" s="112">
        <v>39055</v>
      </c>
      <c r="W8" s="112">
        <v>40399.449999999997</v>
      </c>
      <c r="X8" s="112">
        <v>40579.019999999997</v>
      </c>
      <c r="Y8" s="112">
        <v>42135.64</v>
      </c>
      <c r="Z8" s="112">
        <v>43364.02</v>
      </c>
      <c r="AB8" s="113" t="str">
        <f>TEXT(Z8,"$###,###")</f>
        <v>$43,364</v>
      </c>
      <c r="AD8" s="114">
        <f t="shared" si="0"/>
        <v>2.9152992573507674E-2</v>
      </c>
      <c r="AF8" s="114">
        <f t="shared" si="1"/>
        <v>0.11033209576238634</v>
      </c>
    </row>
    <row r="9" spans="1:32" x14ac:dyDescent="0.25">
      <c r="A9" s="32" t="s">
        <v>15</v>
      </c>
      <c r="B9" s="75"/>
      <c r="C9" s="76"/>
      <c r="D9" s="77">
        <f>AD104</f>
        <v>74.567515787979843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50.571196896137614</v>
      </c>
      <c r="P9" s="78" t="s">
        <v>88</v>
      </c>
      <c r="S9" s="111" t="s">
        <v>7</v>
      </c>
      <c r="T9" s="112"/>
      <c r="U9" s="112"/>
      <c r="V9" s="112">
        <v>4581289857</v>
      </c>
      <c r="W9" s="112">
        <v>4692421287</v>
      </c>
      <c r="X9" s="112">
        <v>4913006712</v>
      </c>
      <c r="Y9" s="112">
        <v>5236365075</v>
      </c>
      <c r="Z9" s="112">
        <v>5444211395</v>
      </c>
      <c r="AB9" s="113" t="str">
        <f>TEXT(Z9/1000000,"$#,###.0")&amp;" mil"</f>
        <v>$5,444.2 mil</v>
      </c>
      <c r="AD9" s="114">
        <f t="shared" si="0"/>
        <v>3.9692862705910548E-2</v>
      </c>
      <c r="AF9" s="114">
        <f t="shared" si="1"/>
        <v>0.18835776930409587</v>
      </c>
    </row>
    <row r="10" spans="1:32" x14ac:dyDescent="0.25">
      <c r="A10" s="32" t="s">
        <v>18</v>
      </c>
      <c r="B10" s="75"/>
      <c r="C10" s="76"/>
      <c r="D10" s="77">
        <f>AD105</f>
        <v>19.154899595543888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49.429829513379246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93.483325977398451</v>
      </c>
      <c r="P11" s="78" t="s">
        <v>88</v>
      </c>
      <c r="S11" s="111" t="s">
        <v>30</v>
      </c>
      <c r="T11" s="116"/>
      <c r="U11" s="116"/>
      <c r="V11" s="116">
        <v>118588</v>
      </c>
      <c r="W11" s="116">
        <v>117653</v>
      </c>
      <c r="X11" s="116">
        <v>123284</v>
      </c>
      <c r="Y11" s="116">
        <v>126459</v>
      </c>
      <c r="Z11" s="116">
        <v>128106</v>
      </c>
    </row>
    <row r="12" spans="1:32" ht="28.5" customHeight="1" x14ac:dyDescent="0.25">
      <c r="A12" s="32" t="s">
        <v>20</v>
      </c>
      <c r="B12" s="76"/>
      <c r="C12" s="76"/>
      <c r="D12" s="77">
        <f>AD108</f>
        <v>14.093521606471299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13.159596415777965</v>
      </c>
      <c r="P12" s="78" t="s">
        <v>88</v>
      </c>
      <c r="S12" s="111" t="s">
        <v>31</v>
      </c>
      <c r="T12" s="116"/>
      <c r="U12" s="116"/>
      <c r="V12" s="116">
        <v>12113</v>
      </c>
      <c r="W12" s="116">
        <v>11999</v>
      </c>
      <c r="X12" s="116">
        <v>12338</v>
      </c>
      <c r="Y12" s="116">
        <v>12799</v>
      </c>
      <c r="Z12" s="116">
        <v>12820</v>
      </c>
    </row>
    <row r="13" spans="1:32" ht="15" customHeight="1" x14ac:dyDescent="0.25">
      <c r="A13" s="32" t="s">
        <v>21</v>
      </c>
      <c r="B13" s="76"/>
      <c r="C13" s="76"/>
      <c r="D13" s="77">
        <f>AD109</f>
        <v>15.267153906194563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24.267366777832965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17.414421349756225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40.094373093024906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82.585578650243775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2902</v>
      </c>
      <c r="Z15" s="116">
        <v>2810</v>
      </c>
      <c r="AB15" s="121">
        <f t="shared" ref="AB15:AB34" si="2">IF(Z15="np",0,Z15/$Z$34)</f>
        <v>1.9939684229199929E-2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1313</v>
      </c>
      <c r="Z16" s="116">
        <v>1508</v>
      </c>
      <c r="AB16" s="121">
        <f t="shared" si="2"/>
        <v>1.0700727337236118E-2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5236</v>
      </c>
      <c r="Z17" s="116">
        <v>5058</v>
      </c>
      <c r="AB17" s="121">
        <f t="shared" si="2"/>
        <v>3.5891431612559872E-2</v>
      </c>
    </row>
    <row r="18" spans="1:28" x14ac:dyDescent="0.25">
      <c r="A18" s="67" t="str">
        <f>$S$1&amp;" ("&amp;$V$2&amp;" to "&amp;$Z$2&amp;")"</f>
        <v>Cairns (2014-15 to 2018-19)</v>
      </c>
      <c r="B18" s="67"/>
      <c r="C18" s="67"/>
      <c r="D18" s="67"/>
      <c r="E18" s="67"/>
      <c r="F18" s="67"/>
      <c r="G18" s="67" t="str">
        <f>$S$1&amp;" ("&amp;$V$2&amp;" to "&amp;$Z$2&amp;")"</f>
        <v>Cairns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1002</v>
      </c>
      <c r="Z18" s="116">
        <v>1022</v>
      </c>
      <c r="AB18" s="121">
        <f t="shared" si="2"/>
        <v>7.2520844420791205E-3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11478</v>
      </c>
      <c r="Z19" s="116">
        <v>11042</v>
      </c>
      <c r="AB19" s="121">
        <f t="shared" si="2"/>
        <v>7.8353734255809826E-2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3335</v>
      </c>
      <c r="Z20" s="116">
        <v>3648</v>
      </c>
      <c r="AB20" s="121">
        <f t="shared" si="2"/>
        <v>2.5886109632783396E-2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13651</v>
      </c>
      <c r="Z21" s="116">
        <v>13449</v>
      </c>
      <c r="AB21" s="121">
        <f t="shared" si="2"/>
        <v>9.5433741351782869E-2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15441</v>
      </c>
      <c r="Z22" s="116">
        <v>15773</v>
      </c>
      <c r="AB22" s="121">
        <f t="shared" si="2"/>
        <v>0.1119247826858258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7808</v>
      </c>
      <c r="Z23" s="116">
        <v>7935</v>
      </c>
      <c r="AB23" s="121">
        <f t="shared" si="2"/>
        <v>5.6306546035125069E-2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894</v>
      </c>
      <c r="Z24" s="116">
        <v>830</v>
      </c>
      <c r="AB24" s="121">
        <f t="shared" si="2"/>
        <v>5.8896576193010466E-3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3389</v>
      </c>
      <c r="Z25" s="116">
        <v>3549</v>
      </c>
      <c r="AB25" s="121">
        <f t="shared" si="2"/>
        <v>2.5183608302288451E-2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3556</v>
      </c>
      <c r="Z26" s="116">
        <v>3391</v>
      </c>
      <c r="AB26" s="121">
        <f t="shared" si="2"/>
        <v>2.4062444562710662E-2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6776</v>
      </c>
      <c r="Z27" s="116">
        <v>6804</v>
      </c>
      <c r="AB27" s="121">
        <f t="shared" si="2"/>
        <v>4.8281000532197978E-2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11136</v>
      </c>
      <c r="Z28" s="116">
        <v>11551</v>
      </c>
      <c r="AB28" s="121">
        <f t="shared" si="2"/>
        <v>8.1965584530778776E-2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7320</v>
      </c>
      <c r="Z29" s="116">
        <v>8558</v>
      </c>
      <c r="AB29" s="121">
        <f t="shared" si="2"/>
        <v>6.0727337236118506E-2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10561</v>
      </c>
      <c r="Z30" s="116">
        <v>10431</v>
      </c>
      <c r="AB30" s="121">
        <f t="shared" si="2"/>
        <v>7.4018094731240019E-2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17866</v>
      </c>
      <c r="Z31" s="116">
        <v>19159</v>
      </c>
      <c r="AB31" s="121">
        <f t="shared" si="2"/>
        <v>0.13595174738335994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2976</v>
      </c>
      <c r="Z32" s="116">
        <v>3112</v>
      </c>
      <c r="AB32" s="121">
        <f t="shared" si="2"/>
        <v>2.2082668085861273E-2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6258</v>
      </c>
      <c r="Z33" s="116">
        <v>6445</v>
      </c>
      <c r="AB33" s="121">
        <f t="shared" si="2"/>
        <v>4.5733546212524394E-2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139258</v>
      </c>
      <c r="Z34" s="124">
        <v>140925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80459</v>
      </c>
      <c r="AB37" s="136">
        <f>Z37/Z40*100</f>
        <v>82.585578650243775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16966</v>
      </c>
      <c r="AB38" s="136">
        <f>Z38/Z40*100</f>
        <v>17.414421349756225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97425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99</v>
      </c>
      <c r="X44" s="116">
        <v>68</v>
      </c>
      <c r="Y44" s="116">
        <v>117</v>
      </c>
      <c r="Z44" s="116">
        <v>83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1403</v>
      </c>
      <c r="X45" s="116">
        <v>1448</v>
      </c>
      <c r="Y45" s="116">
        <v>1531</v>
      </c>
      <c r="Z45" s="116">
        <v>1699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3579</v>
      </c>
      <c r="X46" s="116">
        <v>3706</v>
      </c>
      <c r="Y46" s="116">
        <v>4101</v>
      </c>
      <c r="Z46" s="116">
        <v>4040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6167</v>
      </c>
      <c r="X47" s="116">
        <v>6564</v>
      </c>
      <c r="Y47" s="116">
        <v>6577</v>
      </c>
      <c r="Z47" s="116">
        <v>6018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8483</v>
      </c>
      <c r="X48" s="116">
        <v>8836</v>
      </c>
      <c r="Y48" s="116">
        <v>9194</v>
      </c>
      <c r="Z48" s="116">
        <v>9088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Cairns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7568</v>
      </c>
      <c r="X49" s="116">
        <v>8174</v>
      </c>
      <c r="Y49" s="116">
        <v>8292</v>
      </c>
      <c r="Z49" s="116">
        <v>8301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6842</v>
      </c>
      <c r="X50" s="116">
        <v>7083</v>
      </c>
      <c r="Y50" s="116">
        <v>7203</v>
      </c>
      <c r="Z50" s="116">
        <v>7484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7080</v>
      </c>
      <c r="X51" s="116">
        <v>7120</v>
      </c>
      <c r="Y51" s="116">
        <v>7060</v>
      </c>
      <c r="Z51" s="116">
        <v>6952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6714</v>
      </c>
      <c r="X52" s="116">
        <v>7158</v>
      </c>
      <c r="Y52" s="116">
        <v>7416</v>
      </c>
      <c r="Z52" s="116">
        <v>7388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6142</v>
      </c>
      <c r="X53" s="116">
        <v>6375</v>
      </c>
      <c r="Y53" s="116">
        <v>6443</v>
      </c>
      <c r="Z53" s="116">
        <v>6614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5061</v>
      </c>
      <c r="X54" s="116">
        <v>5390</v>
      </c>
      <c r="Y54" s="116">
        <v>5647</v>
      </c>
      <c r="Z54" s="116">
        <v>5792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3514</v>
      </c>
      <c r="X55" s="116">
        <v>3869</v>
      </c>
      <c r="Y55" s="116">
        <v>4160</v>
      </c>
      <c r="Z55" s="116">
        <v>4235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1919</v>
      </c>
      <c r="X56" s="116">
        <v>2007</v>
      </c>
      <c r="Y56" s="116">
        <v>2134</v>
      </c>
      <c r="Z56" s="116">
        <v>2231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668</v>
      </c>
      <c r="X57" s="116">
        <v>781</v>
      </c>
      <c r="Y57" s="116">
        <v>876</v>
      </c>
      <c r="Z57" s="116">
        <v>864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217</v>
      </c>
      <c r="X58" s="116">
        <v>233</v>
      </c>
      <c r="Y58" s="116">
        <v>263</v>
      </c>
      <c r="Z58" s="116">
        <v>287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112</v>
      </c>
      <c r="X59" s="116">
        <v>113</v>
      </c>
      <c r="Y59" s="116">
        <v>127</v>
      </c>
      <c r="Z59" s="116">
        <v>117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60</v>
      </c>
      <c r="X60" s="116">
        <v>70</v>
      </c>
      <c r="Y60" s="116">
        <v>84</v>
      </c>
      <c r="Z60" s="116">
        <v>76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65644</v>
      </c>
      <c r="X61" s="116">
        <v>68995</v>
      </c>
      <c r="Y61" s="116">
        <v>71290</v>
      </c>
      <c r="Z61" s="116">
        <v>71262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103</v>
      </c>
      <c r="X63" s="116">
        <v>116</v>
      </c>
      <c r="Y63" s="116">
        <v>167</v>
      </c>
      <c r="Z63" s="116">
        <v>139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Cairns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1786</v>
      </c>
      <c r="X64" s="116">
        <v>1795</v>
      </c>
      <c r="Y64" s="116">
        <v>1904</v>
      </c>
      <c r="Z64" s="116">
        <v>2001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3975</v>
      </c>
      <c r="X65" s="116">
        <v>4065</v>
      </c>
      <c r="Y65" s="116">
        <v>4178</v>
      </c>
      <c r="Z65" s="116">
        <v>4327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6299</v>
      </c>
      <c r="X66" s="116">
        <v>6362</v>
      </c>
      <c r="Y66" s="116">
        <v>6325</v>
      </c>
      <c r="Z66" s="116">
        <v>6186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8272</v>
      </c>
      <c r="X67" s="116">
        <v>8591</v>
      </c>
      <c r="Y67" s="116">
        <v>8783</v>
      </c>
      <c r="Z67" s="116">
        <v>8957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7169</v>
      </c>
      <c r="X68" s="116">
        <v>7414</v>
      </c>
      <c r="Y68" s="116">
        <v>7515</v>
      </c>
      <c r="Z68" s="116">
        <v>7803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6551</v>
      </c>
      <c r="X69" s="116">
        <v>6774</v>
      </c>
      <c r="Y69" s="116">
        <v>6812</v>
      </c>
      <c r="Z69" s="116">
        <v>7045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6917</v>
      </c>
      <c r="X70" s="116">
        <v>7020</v>
      </c>
      <c r="Y70" s="116">
        <v>6919</v>
      </c>
      <c r="Z70" s="116">
        <v>7005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6623</v>
      </c>
      <c r="X71" s="116">
        <v>7038</v>
      </c>
      <c r="Y71" s="116">
        <v>7314</v>
      </c>
      <c r="Z71" s="116">
        <v>7493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5990</v>
      </c>
      <c r="X72" s="116">
        <v>6315</v>
      </c>
      <c r="Y72" s="116">
        <v>6327</v>
      </c>
      <c r="Z72" s="116">
        <v>6424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4915</v>
      </c>
      <c r="X73" s="116">
        <v>5237</v>
      </c>
      <c r="Y73" s="116">
        <v>5410</v>
      </c>
      <c r="Z73" s="116">
        <v>5607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3255</v>
      </c>
      <c r="X74" s="116">
        <v>3481</v>
      </c>
      <c r="Y74" s="116">
        <v>3617</v>
      </c>
      <c r="Z74" s="116">
        <v>3864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1391</v>
      </c>
      <c r="X75" s="116">
        <v>1568</v>
      </c>
      <c r="Y75" s="116">
        <v>1664</v>
      </c>
      <c r="Z75" s="116">
        <v>1808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431</v>
      </c>
      <c r="X76" s="116">
        <v>519</v>
      </c>
      <c r="Y76" s="116">
        <v>602</v>
      </c>
      <c r="Z76" s="116">
        <v>657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176</v>
      </c>
      <c r="X77" s="116">
        <v>184</v>
      </c>
      <c r="Y77" s="116">
        <v>216</v>
      </c>
      <c r="Z77" s="116">
        <v>188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77</v>
      </c>
      <c r="X78" s="116">
        <v>78</v>
      </c>
      <c r="Y78" s="116">
        <v>91</v>
      </c>
      <c r="Z78" s="116">
        <v>83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61</v>
      </c>
      <c r="X79" s="116">
        <v>70</v>
      </c>
      <c r="Y79" s="116">
        <v>84</v>
      </c>
      <c r="Z79" s="116">
        <v>70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64008</v>
      </c>
      <c r="X80" s="116">
        <v>66627</v>
      </c>
      <c r="Y80" s="116">
        <v>67968</v>
      </c>
      <c r="Z80" s="116">
        <v>69662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Cairns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4777</v>
      </c>
      <c r="X83" s="116">
        <v>4999</v>
      </c>
      <c r="Y83" s="116">
        <v>5184</v>
      </c>
      <c r="Z83" s="116">
        <v>5094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5501</v>
      </c>
      <c r="X84" s="116">
        <v>5730</v>
      </c>
      <c r="Y84" s="116">
        <v>5938</v>
      </c>
      <c r="Z84" s="116">
        <v>6052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140,930</v>
      </c>
      <c r="D85" s="100">
        <f t="shared" ref="D85:D90" si="4">AD4</f>
        <v>1.2006491548061771E-2</v>
      </c>
      <c r="E85" s="101">
        <f t="shared" ref="E85:E90" si="5">AD4</f>
        <v>1.2006491548061771E-2</v>
      </c>
      <c r="F85" s="100">
        <f t="shared" ref="F85:F90" si="6">AF4</f>
        <v>7.8262599368023267E-2</v>
      </c>
      <c r="G85" s="101">
        <f t="shared" ref="G85:G90" si="7">AF4</f>
        <v>7.8262599368023267E-2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9160</v>
      </c>
      <c r="X85" s="116">
        <v>9460</v>
      </c>
      <c r="Y85" s="116">
        <v>9981</v>
      </c>
      <c r="Z85" s="116">
        <v>10340</v>
      </c>
    </row>
    <row r="86" spans="1:30" ht="15" customHeight="1" x14ac:dyDescent="0.25">
      <c r="A86" s="102" t="s">
        <v>4</v>
      </c>
      <c r="B86" s="51"/>
      <c r="C86" s="61" t="str">
        <f t="shared" si="3"/>
        <v>71,262</v>
      </c>
      <c r="D86" s="100">
        <f t="shared" si="4"/>
        <v>-3.9276195819892834E-4</v>
      </c>
      <c r="E86" s="101">
        <f t="shared" si="5"/>
        <v>-3.9276195819892834E-4</v>
      </c>
      <c r="F86" s="100">
        <f t="shared" si="6"/>
        <v>6.7979498246560466E-2</v>
      </c>
      <c r="G86" s="101">
        <f t="shared" si="7"/>
        <v>6.7979498246560466E-2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3737</v>
      </c>
      <c r="X86" s="116">
        <v>3967</v>
      </c>
      <c r="Y86" s="116">
        <v>4130</v>
      </c>
      <c r="Z86" s="116">
        <v>4271</v>
      </c>
    </row>
    <row r="87" spans="1:30" ht="15" customHeight="1" x14ac:dyDescent="0.25">
      <c r="A87" s="102" t="s">
        <v>5</v>
      </c>
      <c r="B87" s="51"/>
      <c r="C87" s="61" t="str">
        <f t="shared" si="3"/>
        <v>69,663</v>
      </c>
      <c r="D87" s="100">
        <f t="shared" si="4"/>
        <v>2.4938206214689229E-2</v>
      </c>
      <c r="E87" s="101">
        <f t="shared" si="5"/>
        <v>2.4938206214689229E-2</v>
      </c>
      <c r="F87" s="100">
        <f t="shared" si="6"/>
        <v>8.8909730363423201E-2</v>
      </c>
      <c r="G87" s="101">
        <f t="shared" si="7"/>
        <v>8.8909730363423201E-2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1776</v>
      </c>
      <c r="X87" s="116">
        <v>1820</v>
      </c>
      <c r="Y87" s="116">
        <v>1823</v>
      </c>
      <c r="Z87" s="116">
        <v>1888</v>
      </c>
    </row>
    <row r="88" spans="1:30" ht="15" customHeight="1" x14ac:dyDescent="0.25">
      <c r="A88" s="51" t="s">
        <v>6</v>
      </c>
      <c r="B88" s="51"/>
      <c r="C88" s="61" t="str">
        <f t="shared" si="3"/>
        <v>97,427</v>
      </c>
      <c r="D88" s="100">
        <f t="shared" si="4"/>
        <v>4.8164191419142188E-3</v>
      </c>
      <c r="E88" s="101">
        <f t="shared" si="5"/>
        <v>4.8164191419142188E-3</v>
      </c>
      <c r="F88" s="100">
        <f t="shared" si="6"/>
        <v>8.1380764748321122E-2</v>
      </c>
      <c r="G88" s="101">
        <f t="shared" si="7"/>
        <v>8.1380764748321122E-2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2309</v>
      </c>
      <c r="X88" s="116">
        <v>2419</v>
      </c>
      <c r="Y88" s="116">
        <v>2497</v>
      </c>
      <c r="Z88" s="116">
        <v>2487</v>
      </c>
    </row>
    <row r="89" spans="1:30" ht="15" customHeight="1" x14ac:dyDescent="0.25">
      <c r="A89" s="51" t="s">
        <v>102</v>
      </c>
      <c r="B89" s="51"/>
      <c r="C89" s="61" t="str">
        <f t="shared" si="3"/>
        <v>$43,364</v>
      </c>
      <c r="D89" s="100">
        <f t="shared" si="4"/>
        <v>2.9152992573507674E-2</v>
      </c>
      <c r="E89" s="101">
        <f t="shared" si="5"/>
        <v>2.9152992573507674E-2</v>
      </c>
      <c r="F89" s="100">
        <f t="shared" si="6"/>
        <v>0.11033209576238634</v>
      </c>
      <c r="G89" s="101">
        <f t="shared" si="7"/>
        <v>0.11033209576238634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3612</v>
      </c>
      <c r="X89" s="116">
        <v>3789</v>
      </c>
      <c r="Y89" s="116">
        <v>4013</v>
      </c>
      <c r="Z89" s="116">
        <v>4161</v>
      </c>
    </row>
    <row r="90" spans="1:30" ht="15" customHeight="1" x14ac:dyDescent="0.25">
      <c r="A90" s="51" t="s">
        <v>7</v>
      </c>
      <c r="B90" s="51"/>
      <c r="C90" s="61" t="str">
        <f t="shared" si="3"/>
        <v>$5,444.2 mil</v>
      </c>
      <c r="D90" s="100">
        <f t="shared" si="4"/>
        <v>3.9692862705910548E-2</v>
      </c>
      <c r="E90" s="101">
        <f t="shared" si="5"/>
        <v>3.9692862705910548E-2</v>
      </c>
      <c r="F90" s="100">
        <f t="shared" si="6"/>
        <v>0.18835776930409587</v>
      </c>
      <c r="G90" s="101">
        <f t="shared" si="7"/>
        <v>0.18835776930409587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5156</v>
      </c>
      <c r="X90" s="116">
        <v>5389</v>
      </c>
      <c r="Y90" s="116">
        <v>5563</v>
      </c>
      <c r="Z90" s="116">
        <v>5599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46006</v>
      </c>
      <c r="X91" s="116">
        <v>47541</v>
      </c>
      <c r="Y91" s="116">
        <v>49323</v>
      </c>
      <c r="Z91" s="116">
        <v>49266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3768</v>
      </c>
      <c r="X93" s="116">
        <v>4164</v>
      </c>
      <c r="Y93" s="116">
        <v>4394</v>
      </c>
      <c r="Z93" s="116">
        <v>4464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8302</v>
      </c>
      <c r="X94" s="116">
        <v>8800</v>
      </c>
      <c r="Y94" s="116">
        <v>9197</v>
      </c>
      <c r="Z94" s="116">
        <v>9491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1572</v>
      </c>
      <c r="X95" s="116">
        <v>1568</v>
      </c>
      <c r="Y95" s="116">
        <v>1650</v>
      </c>
      <c r="Z95" s="116">
        <v>1692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7093</v>
      </c>
      <c r="X96" s="116">
        <v>7455</v>
      </c>
      <c r="Y96" s="116">
        <v>7896</v>
      </c>
      <c r="Z96" s="116">
        <v>8290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7503</v>
      </c>
      <c r="X97" s="116">
        <v>8058</v>
      </c>
      <c r="Y97" s="116">
        <v>8123</v>
      </c>
      <c r="Z97" s="116">
        <v>8154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4698</v>
      </c>
      <c r="X98" s="116">
        <v>4768</v>
      </c>
      <c r="Y98" s="116">
        <v>4955</v>
      </c>
      <c r="Z98" s="116">
        <v>4952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371</v>
      </c>
      <c r="X99" s="116">
        <v>374</v>
      </c>
      <c r="Y99" s="116">
        <v>404</v>
      </c>
      <c r="Z99" s="116">
        <v>428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2903</v>
      </c>
      <c r="X100" s="116">
        <v>3062</v>
      </c>
      <c r="Y100" s="116">
        <v>3091</v>
      </c>
      <c r="Z100" s="116">
        <v>3240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44294</v>
      </c>
      <c r="X101" s="116">
        <v>45966</v>
      </c>
      <c r="Y101" s="116">
        <v>47637</v>
      </c>
      <c r="Z101" s="116">
        <v>48155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93235</v>
      </c>
      <c r="X104" s="116">
        <v>100592</v>
      </c>
      <c r="Y104" s="116">
        <v>103664</v>
      </c>
      <c r="Z104" s="116">
        <v>105088</v>
      </c>
      <c r="AB104" s="113" t="str">
        <f>TEXT(Z104,"###,###")</f>
        <v>105,088</v>
      </c>
      <c r="AD104" s="134">
        <f>Z104/($Z$4)*100</f>
        <v>74.567515787979843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25513</v>
      </c>
      <c r="X105" s="116">
        <v>25761</v>
      </c>
      <c r="Y105" s="116">
        <v>25823</v>
      </c>
      <c r="Z105" s="116">
        <v>26995</v>
      </c>
      <c r="AB105" s="113" t="str">
        <f>TEXT(Z105,"###,###")</f>
        <v>26,995</v>
      </c>
      <c r="AD105" s="134">
        <f>Z105/($Z$4)*100</f>
        <v>19.154899595543888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118748</v>
      </c>
      <c r="X106" s="124">
        <v>126353</v>
      </c>
      <c r="Y106" s="124">
        <v>129487</v>
      </c>
      <c r="Z106" s="124">
        <v>132083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16448</v>
      </c>
      <c r="X108" s="116">
        <v>19427</v>
      </c>
      <c r="Y108" s="116">
        <v>23088</v>
      </c>
      <c r="Z108" s="116">
        <v>19862</v>
      </c>
      <c r="AB108" s="113" t="str">
        <f>TEXT(Z108,"###,###")</f>
        <v>19,862</v>
      </c>
      <c r="AD108" s="134">
        <f>Z108/($Z$4)*100</f>
        <v>14.093521606471299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20687</v>
      </c>
      <c r="X109" s="116">
        <v>21682</v>
      </c>
      <c r="Y109" s="116">
        <v>21697</v>
      </c>
      <c r="Z109" s="116">
        <v>21516</v>
      </c>
      <c r="AB109" s="113" t="str">
        <f>TEXT(Z109,"###,###")</f>
        <v>21,516</v>
      </c>
      <c r="AD109" s="134">
        <f>Z109/($Z$4)*100</f>
        <v>15.267153906194563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30104</v>
      </c>
      <c r="X110" s="116">
        <v>32318</v>
      </c>
      <c r="Y110" s="116">
        <v>31597</v>
      </c>
      <c r="Z110" s="116">
        <v>34200</v>
      </c>
      <c r="AB110" s="113" t="str">
        <f>TEXT(Z110,"###,###")</f>
        <v>34,200</v>
      </c>
      <c r="AD110" s="134">
        <f>Z110/($Z$4)*100</f>
        <v>24.267366777832965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51509</v>
      </c>
      <c r="X111" s="116">
        <v>52926</v>
      </c>
      <c r="Y111" s="116">
        <v>53105</v>
      </c>
      <c r="Z111" s="116">
        <v>56505</v>
      </c>
      <c r="AB111" s="113" t="str">
        <f>TEXT(Z111,"###,###")</f>
        <v>56,505</v>
      </c>
      <c r="AD111" s="134">
        <f>Z111/($Z$4)*100</f>
        <v>40.094373093024906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129652</v>
      </c>
      <c r="X112" s="116">
        <v>135622</v>
      </c>
      <c r="Y112" s="116">
        <v>139258</v>
      </c>
      <c r="Z112" s="116">
        <v>140931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42.3</v>
      </c>
      <c r="W118" s="135">
        <v>39.369999999999997</v>
      </c>
      <c r="X118" s="135">
        <v>40.590000000000003</v>
      </c>
      <c r="Y118" s="135">
        <v>40.69</v>
      </c>
      <c r="Z118" s="135">
        <v>40.81</v>
      </c>
      <c r="AB118" s="113" t="str">
        <f>TEXT(Z118,"##.0")</f>
        <v>40.8</v>
      </c>
    </row>
    <row r="120" spans="19:32" x14ac:dyDescent="0.25">
      <c r="S120" s="105" t="s">
        <v>104</v>
      </c>
      <c r="T120" s="116"/>
      <c r="U120" s="116"/>
      <c r="V120" s="116">
        <v>77982</v>
      </c>
      <c r="W120" s="116">
        <v>78301</v>
      </c>
      <c r="X120" s="116">
        <v>81169</v>
      </c>
      <c r="Y120" s="116">
        <v>84161</v>
      </c>
      <c r="Z120" s="116">
        <v>84600</v>
      </c>
      <c r="AB120" s="113" t="str">
        <f>TEXT(Z120,"###,###")</f>
        <v>84,600</v>
      </c>
    </row>
    <row r="121" spans="19:32" x14ac:dyDescent="0.25">
      <c r="S121" s="105" t="s">
        <v>105</v>
      </c>
      <c r="T121" s="116"/>
      <c r="U121" s="116"/>
      <c r="V121" s="116">
        <v>6232</v>
      </c>
      <c r="W121" s="116">
        <v>6154</v>
      </c>
      <c r="X121" s="116">
        <v>6239</v>
      </c>
      <c r="Y121" s="116">
        <v>6465</v>
      </c>
      <c r="Z121" s="116">
        <v>6343</v>
      </c>
      <c r="AB121" s="113" t="str">
        <f>TEXT(Z121,"###,###")</f>
        <v>6,343</v>
      </c>
    </row>
    <row r="122" spans="19:32" x14ac:dyDescent="0.25">
      <c r="S122" s="105" t="s">
        <v>106</v>
      </c>
      <c r="T122" s="116"/>
      <c r="U122" s="116"/>
      <c r="V122" s="116">
        <v>5882</v>
      </c>
      <c r="W122" s="116">
        <v>5841</v>
      </c>
      <c r="X122" s="116">
        <v>6099</v>
      </c>
      <c r="Y122" s="116">
        <v>6331</v>
      </c>
      <c r="Z122" s="116">
        <v>6478</v>
      </c>
      <c r="AB122" s="113" t="str">
        <f>TEXT(Z122,"###,###")</f>
        <v>6,478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83864</v>
      </c>
      <c r="W124" s="116">
        <v>84142</v>
      </c>
      <c r="X124" s="116">
        <v>87268</v>
      </c>
      <c r="Y124" s="116">
        <v>90492</v>
      </c>
      <c r="Z124" s="116">
        <v>91078</v>
      </c>
      <c r="AB124" s="113" t="str">
        <f>TEXT(Z124,"###,###")</f>
        <v>91,078</v>
      </c>
      <c r="AD124" s="131">
        <f>Z124/$Z$7*100</f>
        <v>93.483325977398451</v>
      </c>
    </row>
    <row r="125" spans="19:32" x14ac:dyDescent="0.25">
      <c r="S125" s="105" t="s">
        <v>108</v>
      </c>
      <c r="T125" s="116"/>
      <c r="U125" s="116"/>
      <c r="V125" s="116">
        <v>12114</v>
      </c>
      <c r="W125" s="116">
        <v>11995</v>
      </c>
      <c r="X125" s="116">
        <v>12338</v>
      </c>
      <c r="Y125" s="116">
        <v>12796</v>
      </c>
      <c r="Z125" s="116">
        <v>12821</v>
      </c>
      <c r="AB125" s="113" t="str">
        <f>TEXT(Z125,"###,###")</f>
        <v>12,821</v>
      </c>
      <c r="AD125" s="131">
        <f>Z125/$Z$7*100</f>
        <v>13.159596415777965</v>
      </c>
    </row>
    <row r="127" spans="19:32" x14ac:dyDescent="0.25">
      <c r="S127" s="105" t="s">
        <v>109</v>
      </c>
      <c r="T127" s="116"/>
      <c r="U127" s="116"/>
      <c r="V127" s="116">
        <v>46264</v>
      </c>
      <c r="W127" s="116">
        <v>46006</v>
      </c>
      <c r="X127" s="116">
        <v>47541</v>
      </c>
      <c r="Y127" s="116">
        <v>49323</v>
      </c>
      <c r="Z127" s="116">
        <v>49270</v>
      </c>
      <c r="AB127" s="113" t="str">
        <f>TEXT(Z127,"###,###")</f>
        <v>49,270</v>
      </c>
      <c r="AD127" s="131">
        <f>Z127/$Z$7*100</f>
        <v>50.571196896137614</v>
      </c>
    </row>
    <row r="128" spans="19:32" x14ac:dyDescent="0.25">
      <c r="S128" s="105" t="s">
        <v>110</v>
      </c>
      <c r="T128" s="116"/>
      <c r="U128" s="116"/>
      <c r="V128" s="116">
        <v>43831</v>
      </c>
      <c r="W128" s="116">
        <v>44294</v>
      </c>
      <c r="X128" s="116">
        <v>45966</v>
      </c>
      <c r="Y128" s="116">
        <v>47637</v>
      </c>
      <c r="Z128" s="116">
        <v>48158</v>
      </c>
      <c r="AB128" s="113" t="str">
        <f>TEXT(Z128,"###,###")</f>
        <v>48,158</v>
      </c>
      <c r="AD128" s="131">
        <f>Z128/$Z$7*100</f>
        <v>49.429829513379246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1C93F8E-1A83-45C2-B349-31AC75B6256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0FE19AA-C200-400C-965B-E77420AA2E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EFE29CC-80D0-4208-8BD2-3C85C6B2C23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E4C74A5-2D81-4FFD-8C65-0817FC5A5E5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F5AC7-A3D6-47A8-B2FA-94C046052972}">
  <sheetPr codeName="Sheet7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Carpentaria</v>
      </c>
      <c r="T1" s="103"/>
      <c r="U1" s="103"/>
      <c r="V1" s="103"/>
      <c r="W1" s="103"/>
      <c r="X1" s="103"/>
      <c r="Y1" s="104" t="str">
        <f>Y3</f>
        <v>9.14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125</v>
      </c>
      <c r="Y3" s="109" t="s">
        <v>222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9.14 Carpentaria,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1387</v>
      </c>
      <c r="W4" s="112">
        <v>1380</v>
      </c>
      <c r="X4" s="112">
        <v>1446</v>
      </c>
      <c r="Y4" s="112">
        <v>1579</v>
      </c>
      <c r="Z4" s="112">
        <v>1537</v>
      </c>
      <c r="AB4" s="113" t="str">
        <f>TEXT(Z4,"###,###")</f>
        <v>1,537</v>
      </c>
      <c r="AD4" s="114">
        <f>Z4/Y4-1</f>
        <v>-2.6599113362887894E-2</v>
      </c>
      <c r="AF4" s="114">
        <f>Z4/V4-1</f>
        <v>0.10814708002883933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758</v>
      </c>
      <c r="W5" s="112">
        <v>732</v>
      </c>
      <c r="X5" s="112">
        <v>772</v>
      </c>
      <c r="Y5" s="112">
        <v>892</v>
      </c>
      <c r="Z5" s="112">
        <v>831</v>
      </c>
      <c r="AB5" s="113" t="str">
        <f>TEXT(Z5,"###,###")</f>
        <v>831</v>
      </c>
      <c r="AD5" s="114">
        <f t="shared" ref="AD5:AD9" si="0">Z5/Y5-1</f>
        <v>-6.8385650224215278E-2</v>
      </c>
      <c r="AF5" s="114">
        <f t="shared" ref="AF5:AF9" si="1">Z5/V5-1</f>
        <v>9.6306068601583084E-2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630</v>
      </c>
      <c r="W6" s="112">
        <v>652</v>
      </c>
      <c r="X6" s="112">
        <v>674</v>
      </c>
      <c r="Y6" s="112">
        <v>683</v>
      </c>
      <c r="Z6" s="112">
        <v>703</v>
      </c>
      <c r="AB6" s="113" t="str">
        <f>TEXT(Z6,"###,###")</f>
        <v>703</v>
      </c>
      <c r="AD6" s="114">
        <f t="shared" si="0"/>
        <v>2.9282576866764165E-2</v>
      </c>
      <c r="AF6" s="114">
        <f t="shared" si="1"/>
        <v>0.11587301587301591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907</v>
      </c>
      <c r="W7" s="112">
        <v>919</v>
      </c>
      <c r="X7" s="112">
        <v>973</v>
      </c>
      <c r="Y7" s="112">
        <v>1102</v>
      </c>
      <c r="Z7" s="112">
        <v>1015</v>
      </c>
      <c r="AB7" s="113" t="str">
        <f>TEXT(Z7,"###,###")</f>
        <v>1,015</v>
      </c>
      <c r="AD7" s="114">
        <f t="shared" si="0"/>
        <v>-7.8947368421052655E-2</v>
      </c>
      <c r="AF7" s="114">
        <f t="shared" si="1"/>
        <v>0.11907386990077184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1,537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1,015</v>
      </c>
      <c r="P8" s="71"/>
      <c r="S8" s="111" t="s">
        <v>87</v>
      </c>
      <c r="T8" s="112"/>
      <c r="U8" s="112"/>
      <c r="V8" s="112">
        <v>33144</v>
      </c>
      <c r="W8" s="112">
        <v>38197.730000000003</v>
      </c>
      <c r="X8" s="112">
        <v>35737.39</v>
      </c>
      <c r="Y8" s="112">
        <v>43048.1</v>
      </c>
      <c r="Z8" s="112">
        <v>41479.01</v>
      </c>
      <c r="AB8" s="113" t="str">
        <f>TEXT(Z8,"$###,###")</f>
        <v>$41,479</v>
      </c>
      <c r="AD8" s="114">
        <f t="shared" si="0"/>
        <v>-3.6449692320915328E-2</v>
      </c>
      <c r="AF8" s="114">
        <f t="shared" si="1"/>
        <v>0.251478699010379</v>
      </c>
    </row>
    <row r="9" spans="1:32" x14ac:dyDescent="0.25">
      <c r="A9" s="32" t="s">
        <v>15</v>
      </c>
      <c r="B9" s="75"/>
      <c r="C9" s="76"/>
      <c r="D9" s="77">
        <f>AD104</f>
        <v>64.34612882238126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55.467980295566498</v>
      </c>
      <c r="P9" s="78" t="s">
        <v>88</v>
      </c>
      <c r="S9" s="111" t="s">
        <v>7</v>
      </c>
      <c r="T9" s="112"/>
      <c r="U9" s="112"/>
      <c r="V9" s="112">
        <v>42376177</v>
      </c>
      <c r="W9" s="112">
        <v>44865320</v>
      </c>
      <c r="X9" s="112">
        <v>46014288</v>
      </c>
      <c r="Y9" s="112">
        <v>54941381</v>
      </c>
      <c r="Z9" s="112">
        <v>53808661</v>
      </c>
      <c r="AB9" s="113" t="str">
        <f>TEXT(Z9/1000000,"$#,###.0")&amp;" mil"</f>
        <v>$53.8 mil</v>
      </c>
      <c r="AD9" s="114">
        <f t="shared" si="0"/>
        <v>-2.0616882564346128E-2</v>
      </c>
      <c r="AF9" s="114">
        <f t="shared" si="1"/>
        <v>0.26978563922838061</v>
      </c>
    </row>
    <row r="10" spans="1:32" x14ac:dyDescent="0.25">
      <c r="A10" s="32" t="s">
        <v>18</v>
      </c>
      <c r="B10" s="75"/>
      <c r="C10" s="76"/>
      <c r="D10" s="77">
        <f>AD105</f>
        <v>27.456083279115163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44.630541871921181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93.793103448275858</v>
      </c>
      <c r="P11" s="78" t="s">
        <v>88</v>
      </c>
      <c r="S11" s="111" t="s">
        <v>30</v>
      </c>
      <c r="T11" s="116"/>
      <c r="U11" s="116"/>
      <c r="V11" s="116">
        <v>1247</v>
      </c>
      <c r="W11" s="116">
        <v>1260</v>
      </c>
      <c r="X11" s="116">
        <v>1302</v>
      </c>
      <c r="Y11" s="116">
        <v>1416</v>
      </c>
      <c r="Z11" s="116">
        <v>1400</v>
      </c>
    </row>
    <row r="12" spans="1:32" ht="28.5" customHeight="1" x14ac:dyDescent="0.25">
      <c r="A12" s="32" t="s">
        <v>20</v>
      </c>
      <c r="B12" s="76"/>
      <c r="C12" s="76"/>
      <c r="D12" s="77">
        <f>AD108</f>
        <v>10.14964216005205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13.300492610837439</v>
      </c>
      <c r="P12" s="78" t="s">
        <v>88</v>
      </c>
      <c r="S12" s="111" t="s">
        <v>31</v>
      </c>
      <c r="T12" s="116"/>
      <c r="U12" s="116"/>
      <c r="V12" s="116">
        <v>138</v>
      </c>
      <c r="W12" s="116">
        <v>122</v>
      </c>
      <c r="X12" s="116">
        <v>144</v>
      </c>
      <c r="Y12" s="116">
        <v>159</v>
      </c>
      <c r="Z12" s="116">
        <v>140</v>
      </c>
    </row>
    <row r="13" spans="1:32" ht="15" customHeight="1" x14ac:dyDescent="0.25">
      <c r="A13" s="32" t="s">
        <v>21</v>
      </c>
      <c r="B13" s="76"/>
      <c r="C13" s="76"/>
      <c r="D13" s="77">
        <f>AD109</f>
        <v>21.080026024723487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36.564736499674687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18.958742632612964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23.942745608327911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81.041257367387033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242</v>
      </c>
      <c r="Z15" s="116">
        <v>207</v>
      </c>
      <c r="AB15" s="121">
        <f t="shared" ref="AB15:AB34" si="2">IF(Z15="np",0,Z15/$Z$34)</f>
        <v>0.13432835820895522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</v>
      </c>
      <c r="Z16" s="116">
        <v>19</v>
      </c>
      <c r="AB16" s="121">
        <f t="shared" si="2"/>
        <v>1.2329656067488644E-2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47</v>
      </c>
      <c r="Z17" s="116">
        <v>32</v>
      </c>
      <c r="AB17" s="121">
        <f t="shared" si="2"/>
        <v>2.0765736534717714E-2</v>
      </c>
    </row>
    <row r="18" spans="1:28" x14ac:dyDescent="0.25">
      <c r="A18" s="67" t="str">
        <f>$S$1&amp;" ("&amp;$V$2&amp;" to "&amp;$Z$2&amp;")"</f>
        <v>Carpentaria (2014-15 to 2018-19)</v>
      </c>
      <c r="B18" s="67"/>
      <c r="C18" s="67"/>
      <c r="D18" s="67"/>
      <c r="E18" s="67"/>
      <c r="F18" s="67"/>
      <c r="G18" s="67" t="str">
        <f>$S$1&amp;" ("&amp;$V$2&amp;" to "&amp;$Z$2&amp;")"</f>
        <v>Carpentaria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</v>
      </c>
      <c r="Z18" s="116">
        <v>10</v>
      </c>
      <c r="AB18" s="121">
        <f t="shared" si="2"/>
        <v>6.4892926670992862E-3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137</v>
      </c>
      <c r="Z19" s="116">
        <v>119</v>
      </c>
      <c r="AB19" s="121">
        <f t="shared" si="2"/>
        <v>7.722258273848151E-2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11</v>
      </c>
      <c r="Z20" s="116">
        <v>10</v>
      </c>
      <c r="AB20" s="121">
        <f t="shared" si="2"/>
        <v>6.4892926670992862E-3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120</v>
      </c>
      <c r="Z21" s="116">
        <v>83</v>
      </c>
      <c r="AB21" s="121">
        <f t="shared" si="2"/>
        <v>5.3861129136924077E-2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106</v>
      </c>
      <c r="Z22" s="116">
        <v>92</v>
      </c>
      <c r="AB22" s="121">
        <f t="shared" si="2"/>
        <v>5.9701492537313432E-2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45</v>
      </c>
      <c r="Z23" s="116">
        <v>77</v>
      </c>
      <c r="AB23" s="121">
        <f t="shared" si="2"/>
        <v>4.9967553536664502E-2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4</v>
      </c>
      <c r="AB24" s="121">
        <f t="shared" si="2"/>
        <v>2.5957170668397143E-3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17</v>
      </c>
      <c r="Z25" s="116">
        <v>55</v>
      </c>
      <c r="AB25" s="121">
        <f t="shared" si="2"/>
        <v>3.5691109669046074E-2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48</v>
      </c>
      <c r="Z26" s="116">
        <v>40</v>
      </c>
      <c r="AB26" s="121">
        <f t="shared" si="2"/>
        <v>2.5957170668397145E-2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37</v>
      </c>
      <c r="Z27" s="116">
        <v>37</v>
      </c>
      <c r="AB27" s="121">
        <f t="shared" si="2"/>
        <v>2.4010382868267358E-2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75</v>
      </c>
      <c r="Z28" s="116">
        <v>80</v>
      </c>
      <c r="AB28" s="121">
        <f t="shared" si="2"/>
        <v>5.191434133679429E-2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188</v>
      </c>
      <c r="Z29" s="116">
        <v>175</v>
      </c>
      <c r="AB29" s="121">
        <f t="shared" si="2"/>
        <v>0.1135626216742375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130</v>
      </c>
      <c r="Z30" s="116">
        <v>122</v>
      </c>
      <c r="AB30" s="121">
        <f t="shared" si="2"/>
        <v>7.9169370538611297E-2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173</v>
      </c>
      <c r="Z31" s="116">
        <v>179</v>
      </c>
      <c r="AB31" s="121">
        <f t="shared" si="2"/>
        <v>0.11615833874107723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48</v>
      </c>
      <c r="Z33" s="116">
        <v>128</v>
      </c>
      <c r="AB33" s="121">
        <f t="shared" si="2"/>
        <v>8.3062946138870858E-2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1578</v>
      </c>
      <c r="Z34" s="124">
        <v>1541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825</v>
      </c>
      <c r="AB37" s="136">
        <f>Z37/Z40*100</f>
        <v>81.041257367387033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193</v>
      </c>
      <c r="AB38" s="136">
        <f>Z38/Z40*100</f>
        <v>18.958742632612964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1018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7</v>
      </c>
      <c r="X45" s="116">
        <v>12</v>
      </c>
      <c r="Y45" s="116">
        <v>8</v>
      </c>
      <c r="Z45" s="116">
        <v>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37</v>
      </c>
      <c r="X46" s="116">
        <v>37</v>
      </c>
      <c r="Y46" s="116">
        <v>46</v>
      </c>
      <c r="Z46" s="116">
        <v>42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75</v>
      </c>
      <c r="X47" s="116">
        <v>64</v>
      </c>
      <c r="Y47" s="116">
        <v>68</v>
      </c>
      <c r="Z47" s="116">
        <v>51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83</v>
      </c>
      <c r="X48" s="116">
        <v>88</v>
      </c>
      <c r="Y48" s="116">
        <v>118</v>
      </c>
      <c r="Z48" s="116">
        <v>118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Carpentaria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76</v>
      </c>
      <c r="X49" s="116">
        <v>90</v>
      </c>
      <c r="Y49" s="116">
        <v>107</v>
      </c>
      <c r="Z49" s="116">
        <v>95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81</v>
      </c>
      <c r="X50" s="116">
        <v>76</v>
      </c>
      <c r="Y50" s="116">
        <v>78</v>
      </c>
      <c r="Z50" s="116">
        <v>83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63</v>
      </c>
      <c r="X51" s="116">
        <v>70</v>
      </c>
      <c r="Y51" s="116">
        <v>86</v>
      </c>
      <c r="Z51" s="116">
        <v>77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89</v>
      </c>
      <c r="X52" s="116">
        <v>82</v>
      </c>
      <c r="Y52" s="116">
        <v>97</v>
      </c>
      <c r="Z52" s="116">
        <v>75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73</v>
      </c>
      <c r="X53" s="116">
        <v>90</v>
      </c>
      <c r="Y53" s="116">
        <v>79</v>
      </c>
      <c r="Z53" s="116">
        <v>84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71</v>
      </c>
      <c r="X54" s="116">
        <v>74</v>
      </c>
      <c r="Y54" s="116">
        <v>84</v>
      </c>
      <c r="Z54" s="116">
        <v>95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40</v>
      </c>
      <c r="X55" s="116">
        <v>45</v>
      </c>
      <c r="Y55" s="116">
        <v>70</v>
      </c>
      <c r="Z55" s="116">
        <v>68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23</v>
      </c>
      <c r="X56" s="116">
        <v>23</v>
      </c>
      <c r="Y56" s="116">
        <v>23</v>
      </c>
      <c r="Z56" s="116">
        <v>26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10</v>
      </c>
      <c r="X57" s="116">
        <v>17</v>
      </c>
      <c r="Y57" s="116">
        <v>18</v>
      </c>
      <c r="Z57" s="116">
        <v>14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730</v>
      </c>
      <c r="X61" s="116">
        <v>772</v>
      </c>
      <c r="Y61" s="116">
        <v>892</v>
      </c>
      <c r="Z61" s="116">
        <v>833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Carpentaria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13</v>
      </c>
      <c r="X64" s="116">
        <v>19</v>
      </c>
      <c r="Y64" s="116">
        <v>11</v>
      </c>
      <c r="Z64" s="116">
        <v>11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41</v>
      </c>
      <c r="X65" s="116">
        <v>54</v>
      </c>
      <c r="Y65" s="116">
        <v>39</v>
      </c>
      <c r="Z65" s="116">
        <v>26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88</v>
      </c>
      <c r="X66" s="116">
        <v>68</v>
      </c>
      <c r="Y66" s="116">
        <v>70</v>
      </c>
      <c r="Z66" s="116">
        <v>68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80</v>
      </c>
      <c r="X67" s="116">
        <v>83</v>
      </c>
      <c r="Y67" s="116">
        <v>104</v>
      </c>
      <c r="Z67" s="116">
        <v>103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75</v>
      </c>
      <c r="X68" s="116">
        <v>56</v>
      </c>
      <c r="Y68" s="116">
        <v>81</v>
      </c>
      <c r="Z68" s="116">
        <v>78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57</v>
      </c>
      <c r="X69" s="116">
        <v>69</v>
      </c>
      <c r="Y69" s="116">
        <v>58</v>
      </c>
      <c r="Z69" s="116">
        <v>62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59</v>
      </c>
      <c r="X70" s="116">
        <v>66</v>
      </c>
      <c r="Y70" s="116">
        <v>65</v>
      </c>
      <c r="Z70" s="116">
        <v>75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68</v>
      </c>
      <c r="X71" s="116">
        <v>72</v>
      </c>
      <c r="Y71" s="116">
        <v>63</v>
      </c>
      <c r="Z71" s="116">
        <v>69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58</v>
      </c>
      <c r="X72" s="116">
        <v>70</v>
      </c>
      <c r="Y72" s="116">
        <v>68</v>
      </c>
      <c r="Z72" s="116">
        <v>65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72</v>
      </c>
      <c r="X73" s="116">
        <v>53</v>
      </c>
      <c r="Y73" s="116">
        <v>67</v>
      </c>
      <c r="Z73" s="116">
        <v>78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27</v>
      </c>
      <c r="X74" s="116">
        <v>41</v>
      </c>
      <c r="Y74" s="116">
        <v>35</v>
      </c>
      <c r="Z74" s="116">
        <v>44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16</v>
      </c>
      <c r="X75" s="116">
        <v>17</v>
      </c>
      <c r="Y75" s="116">
        <v>22</v>
      </c>
      <c r="Z75" s="116">
        <v>21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7</v>
      </c>
      <c r="X76" s="116">
        <v>3</v>
      </c>
      <c r="Y76" s="116">
        <v>7</v>
      </c>
      <c r="Z76" s="116">
        <v>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654</v>
      </c>
      <c r="X80" s="116">
        <v>674</v>
      </c>
      <c r="Y80" s="116">
        <v>686</v>
      </c>
      <c r="Z80" s="116">
        <v>704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Carpentaria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45</v>
      </c>
      <c r="X83" s="116">
        <v>43</v>
      </c>
      <c r="Y83" s="116">
        <v>51</v>
      </c>
      <c r="Z83" s="116">
        <v>38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40</v>
      </c>
      <c r="X84" s="116">
        <v>43</v>
      </c>
      <c r="Y84" s="116">
        <v>47</v>
      </c>
      <c r="Z84" s="116">
        <v>55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1,537</v>
      </c>
      <c r="D85" s="100">
        <f t="shared" ref="D85:D90" si="4">AD4</f>
        <v>-2.6599113362887894E-2</v>
      </c>
      <c r="E85" s="101">
        <f t="shared" ref="E85:E90" si="5">AD4</f>
        <v>-2.6599113362887894E-2</v>
      </c>
      <c r="F85" s="100">
        <f t="shared" ref="F85:F90" si="6">AF4</f>
        <v>0.10814708002883933</v>
      </c>
      <c r="G85" s="101">
        <f t="shared" ref="G85:G90" si="7">AF4</f>
        <v>0.10814708002883933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69</v>
      </c>
      <c r="X85" s="116">
        <v>76</v>
      </c>
      <c r="Y85" s="116">
        <v>86</v>
      </c>
      <c r="Z85" s="116">
        <v>74</v>
      </c>
    </row>
    <row r="86" spans="1:30" ht="15" customHeight="1" x14ac:dyDescent="0.25">
      <c r="A86" s="102" t="s">
        <v>4</v>
      </c>
      <c r="B86" s="51"/>
      <c r="C86" s="61" t="str">
        <f t="shared" si="3"/>
        <v>831</v>
      </c>
      <c r="D86" s="100">
        <f t="shared" si="4"/>
        <v>-6.8385650224215278E-2</v>
      </c>
      <c r="E86" s="101">
        <f t="shared" si="5"/>
        <v>-6.8385650224215278E-2</v>
      </c>
      <c r="F86" s="100">
        <f t="shared" si="6"/>
        <v>9.6306068601583084E-2</v>
      </c>
      <c r="G86" s="101">
        <f t="shared" si="7"/>
        <v>9.6306068601583084E-2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31</v>
      </c>
      <c r="X86" s="116">
        <v>39</v>
      </c>
      <c r="Y86" s="116">
        <v>39</v>
      </c>
      <c r="Z86" s="116">
        <v>27</v>
      </c>
    </row>
    <row r="87" spans="1:30" ht="15" customHeight="1" x14ac:dyDescent="0.25">
      <c r="A87" s="102" t="s">
        <v>5</v>
      </c>
      <c r="B87" s="51"/>
      <c r="C87" s="61" t="str">
        <f t="shared" si="3"/>
        <v>703</v>
      </c>
      <c r="D87" s="100">
        <f t="shared" si="4"/>
        <v>2.9282576866764165E-2</v>
      </c>
      <c r="E87" s="101">
        <f t="shared" si="5"/>
        <v>2.9282576866764165E-2</v>
      </c>
      <c r="F87" s="100">
        <f t="shared" si="6"/>
        <v>0.11587301587301591</v>
      </c>
      <c r="G87" s="101">
        <f t="shared" si="7"/>
        <v>0.11587301587301591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8</v>
      </c>
      <c r="X87" s="116">
        <v>11</v>
      </c>
      <c r="Y87" s="116">
        <v>11</v>
      </c>
      <c r="Z87" s="116">
        <v>14</v>
      </c>
    </row>
    <row r="88" spans="1:30" ht="15" customHeight="1" x14ac:dyDescent="0.25">
      <c r="A88" s="51" t="s">
        <v>6</v>
      </c>
      <c r="B88" s="51"/>
      <c r="C88" s="61" t="str">
        <f t="shared" si="3"/>
        <v>1,015</v>
      </c>
      <c r="D88" s="100">
        <f t="shared" si="4"/>
        <v>-7.8947368421052655E-2</v>
      </c>
      <c r="E88" s="101">
        <f t="shared" si="5"/>
        <v>-7.8947368421052655E-2</v>
      </c>
      <c r="F88" s="100">
        <f t="shared" si="6"/>
        <v>0.11907386990077184</v>
      </c>
      <c r="G88" s="101">
        <f t="shared" si="7"/>
        <v>0.11907386990077184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7</v>
      </c>
      <c r="X88" s="116">
        <v>6</v>
      </c>
      <c r="Y88" s="116">
        <v>10</v>
      </c>
      <c r="Z88" s="116">
        <v>7</v>
      </c>
    </row>
    <row r="89" spans="1:30" ht="15" customHeight="1" x14ac:dyDescent="0.25">
      <c r="A89" s="51" t="s">
        <v>102</v>
      </c>
      <c r="B89" s="51"/>
      <c r="C89" s="61" t="str">
        <f t="shared" si="3"/>
        <v>$41,479</v>
      </c>
      <c r="D89" s="100">
        <f t="shared" si="4"/>
        <v>-3.6449692320915328E-2</v>
      </c>
      <c r="E89" s="101">
        <f t="shared" si="5"/>
        <v>-3.6449692320915328E-2</v>
      </c>
      <c r="F89" s="100">
        <f t="shared" si="6"/>
        <v>0.251478699010379</v>
      </c>
      <c r="G89" s="101">
        <f t="shared" si="7"/>
        <v>0.251478699010379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62</v>
      </c>
      <c r="X89" s="116">
        <v>62</v>
      </c>
      <c r="Y89" s="116">
        <v>83</v>
      </c>
      <c r="Z89" s="116">
        <v>88</v>
      </c>
    </row>
    <row r="90" spans="1:30" ht="15" customHeight="1" x14ac:dyDescent="0.25">
      <c r="A90" s="51" t="s">
        <v>7</v>
      </c>
      <c r="B90" s="51"/>
      <c r="C90" s="61" t="str">
        <f t="shared" si="3"/>
        <v>$53.8 mil</v>
      </c>
      <c r="D90" s="100">
        <f t="shared" si="4"/>
        <v>-2.0616882564346128E-2</v>
      </c>
      <c r="E90" s="101">
        <f t="shared" si="5"/>
        <v>-2.0616882564346128E-2</v>
      </c>
      <c r="F90" s="100">
        <f t="shared" si="6"/>
        <v>0.26978563922838061</v>
      </c>
      <c r="G90" s="101">
        <f t="shared" si="7"/>
        <v>0.26978563922838061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108</v>
      </c>
      <c r="X90" s="116">
        <v>138</v>
      </c>
      <c r="Y90" s="116">
        <v>166</v>
      </c>
      <c r="Z90" s="116">
        <v>154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507</v>
      </c>
      <c r="X91" s="116">
        <v>539</v>
      </c>
      <c r="Y91" s="116">
        <v>614</v>
      </c>
      <c r="Z91" s="116">
        <v>562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37</v>
      </c>
      <c r="X93" s="116">
        <v>36</v>
      </c>
      <c r="Y93" s="116">
        <v>43</v>
      </c>
      <c r="Z93" s="116">
        <v>35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42</v>
      </c>
      <c r="X94" s="116">
        <v>45</v>
      </c>
      <c r="Y94" s="116">
        <v>63</v>
      </c>
      <c r="Z94" s="116">
        <v>58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11</v>
      </c>
      <c r="X95" s="116">
        <v>10</v>
      </c>
      <c r="Y95" s="116">
        <v>17</v>
      </c>
      <c r="Z95" s="116">
        <v>6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86</v>
      </c>
      <c r="X96" s="116">
        <v>95</v>
      </c>
      <c r="Y96" s="116">
        <v>114</v>
      </c>
      <c r="Z96" s="116">
        <v>124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56</v>
      </c>
      <c r="X97" s="116">
        <v>59</v>
      </c>
      <c r="Y97" s="116">
        <v>75</v>
      </c>
      <c r="Z97" s="116">
        <v>66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28</v>
      </c>
      <c r="X98" s="116">
        <v>29</v>
      </c>
      <c r="Y98" s="116">
        <v>28</v>
      </c>
      <c r="Z98" s="116">
        <v>21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8</v>
      </c>
      <c r="X99" s="116">
        <v>7</v>
      </c>
      <c r="Y99" s="116">
        <v>6</v>
      </c>
      <c r="Z99" s="116">
        <v>14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53</v>
      </c>
      <c r="X100" s="116">
        <v>56</v>
      </c>
      <c r="Y100" s="116">
        <v>62</v>
      </c>
      <c r="Z100" s="116">
        <v>54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418</v>
      </c>
      <c r="X101" s="116">
        <v>434</v>
      </c>
      <c r="Y101" s="116">
        <v>488</v>
      </c>
      <c r="Z101" s="116">
        <v>450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784</v>
      </c>
      <c r="X104" s="116">
        <v>982</v>
      </c>
      <c r="Y104" s="116">
        <v>944</v>
      </c>
      <c r="Z104" s="116">
        <v>989</v>
      </c>
      <c r="AB104" s="113" t="str">
        <f>TEXT(Z104,"###,###")</f>
        <v>989</v>
      </c>
      <c r="AD104" s="134">
        <f>Z104/($Z$4)*100</f>
        <v>64.34612882238126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475</v>
      </c>
      <c r="X105" s="116">
        <v>356</v>
      </c>
      <c r="Y105" s="116">
        <v>450</v>
      </c>
      <c r="Z105" s="116">
        <v>422</v>
      </c>
      <c r="AB105" s="113" t="str">
        <f>TEXT(Z105,"###,###")</f>
        <v>422</v>
      </c>
      <c r="AD105" s="134">
        <f>Z105/($Z$4)*100</f>
        <v>27.456083279115163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1259</v>
      </c>
      <c r="X106" s="124">
        <v>1338</v>
      </c>
      <c r="Y106" s="124">
        <v>1394</v>
      </c>
      <c r="Z106" s="124">
        <v>1411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163</v>
      </c>
      <c r="X108" s="116">
        <v>180</v>
      </c>
      <c r="Y108" s="116">
        <v>204</v>
      </c>
      <c r="Z108" s="116">
        <v>156</v>
      </c>
      <c r="AB108" s="113" t="str">
        <f>TEXT(Z108,"###,###")</f>
        <v>156</v>
      </c>
      <c r="AD108" s="134">
        <f>Z108/($Z$4)*100</f>
        <v>10.14964216005205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260</v>
      </c>
      <c r="X109" s="116">
        <v>258</v>
      </c>
      <c r="Y109" s="116">
        <v>296</v>
      </c>
      <c r="Z109" s="116">
        <v>324</v>
      </c>
      <c r="AB109" s="113" t="str">
        <f>TEXT(Z109,"###,###")</f>
        <v>324</v>
      </c>
      <c r="AD109" s="134">
        <f>Z109/($Z$4)*100</f>
        <v>21.080026024723487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531</v>
      </c>
      <c r="X110" s="116">
        <v>626</v>
      </c>
      <c r="Y110" s="116">
        <v>538</v>
      </c>
      <c r="Z110" s="116">
        <v>562</v>
      </c>
      <c r="AB110" s="113" t="str">
        <f>TEXT(Z110,"###,###")</f>
        <v>562</v>
      </c>
      <c r="AD110" s="134">
        <f>Z110/($Z$4)*100</f>
        <v>36.564736499674687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309</v>
      </c>
      <c r="X111" s="116">
        <v>274</v>
      </c>
      <c r="Y111" s="116">
        <v>366</v>
      </c>
      <c r="Z111" s="116">
        <v>368</v>
      </c>
      <c r="AB111" s="113" t="str">
        <f>TEXT(Z111,"###,###")</f>
        <v>368</v>
      </c>
      <c r="AD111" s="134">
        <f>Z111/($Z$4)*100</f>
        <v>23.942745608327911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1381</v>
      </c>
      <c r="X112" s="116">
        <v>1446</v>
      </c>
      <c r="Y112" s="116">
        <v>1578</v>
      </c>
      <c r="Z112" s="116">
        <v>1541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40.68</v>
      </c>
      <c r="W118" s="135">
        <v>44.15</v>
      </c>
      <c r="X118" s="135">
        <v>41.14</v>
      </c>
      <c r="Y118" s="135">
        <v>41.53</v>
      </c>
      <c r="Z118" s="135">
        <v>42.32</v>
      </c>
      <c r="AB118" s="113" t="str">
        <f>TEXT(Z118,"##.0")</f>
        <v>42.3</v>
      </c>
    </row>
    <row r="120" spans="19:32" x14ac:dyDescent="0.25">
      <c r="S120" s="105" t="s">
        <v>104</v>
      </c>
      <c r="T120" s="116"/>
      <c r="U120" s="116"/>
      <c r="V120" s="116">
        <v>770</v>
      </c>
      <c r="W120" s="116">
        <v>801</v>
      </c>
      <c r="X120" s="116">
        <v>829</v>
      </c>
      <c r="Y120" s="116">
        <v>944</v>
      </c>
      <c r="Z120" s="116">
        <v>878</v>
      </c>
      <c r="AB120" s="113" t="str">
        <f>TEXT(Z120,"###,###")</f>
        <v>878</v>
      </c>
    </row>
    <row r="121" spans="19:32" x14ac:dyDescent="0.25">
      <c r="S121" s="105" t="s">
        <v>105</v>
      </c>
      <c r="T121" s="116"/>
      <c r="U121" s="116"/>
      <c r="V121" s="116">
        <v>67</v>
      </c>
      <c r="W121" s="116">
        <v>61</v>
      </c>
      <c r="X121" s="116">
        <v>64</v>
      </c>
      <c r="Y121" s="116">
        <v>83</v>
      </c>
      <c r="Z121" s="116">
        <v>61</v>
      </c>
      <c r="AB121" s="113" t="str">
        <f>TEXT(Z121,"###,###")</f>
        <v>61</v>
      </c>
    </row>
    <row r="122" spans="19:32" x14ac:dyDescent="0.25">
      <c r="S122" s="105" t="s">
        <v>106</v>
      </c>
      <c r="T122" s="116"/>
      <c r="U122" s="116"/>
      <c r="V122" s="116">
        <v>65</v>
      </c>
      <c r="W122" s="116">
        <v>62</v>
      </c>
      <c r="X122" s="116">
        <v>80</v>
      </c>
      <c r="Y122" s="116">
        <v>81</v>
      </c>
      <c r="Z122" s="116">
        <v>74</v>
      </c>
      <c r="AB122" s="113" t="str">
        <f>TEXT(Z122,"###,###")</f>
        <v>74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835</v>
      </c>
      <c r="W124" s="116">
        <v>863</v>
      </c>
      <c r="X124" s="116">
        <v>909</v>
      </c>
      <c r="Y124" s="116">
        <v>1025</v>
      </c>
      <c r="Z124" s="116">
        <v>952</v>
      </c>
      <c r="AB124" s="113" t="str">
        <f>TEXT(Z124,"###,###")</f>
        <v>952</v>
      </c>
      <c r="AD124" s="131">
        <f>Z124/$Z$7*100</f>
        <v>93.793103448275858</v>
      </c>
    </row>
    <row r="125" spans="19:32" x14ac:dyDescent="0.25">
      <c r="S125" s="105" t="s">
        <v>108</v>
      </c>
      <c r="T125" s="116"/>
      <c r="U125" s="116"/>
      <c r="V125" s="116">
        <v>132</v>
      </c>
      <c r="W125" s="116">
        <v>123</v>
      </c>
      <c r="X125" s="116">
        <v>144</v>
      </c>
      <c r="Y125" s="116">
        <v>164</v>
      </c>
      <c r="Z125" s="116">
        <v>135</v>
      </c>
      <c r="AB125" s="113" t="str">
        <f>TEXT(Z125,"###,###")</f>
        <v>135</v>
      </c>
      <c r="AD125" s="131">
        <f>Z125/$Z$7*100</f>
        <v>13.300492610837439</v>
      </c>
    </row>
    <row r="127" spans="19:32" x14ac:dyDescent="0.25">
      <c r="S127" s="105" t="s">
        <v>109</v>
      </c>
      <c r="T127" s="116"/>
      <c r="U127" s="116"/>
      <c r="V127" s="116">
        <v>504</v>
      </c>
      <c r="W127" s="116">
        <v>504</v>
      </c>
      <c r="X127" s="116">
        <v>539</v>
      </c>
      <c r="Y127" s="116">
        <v>615</v>
      </c>
      <c r="Z127" s="116">
        <v>563</v>
      </c>
      <c r="AB127" s="113" t="str">
        <f>TEXT(Z127,"###,###")</f>
        <v>563</v>
      </c>
      <c r="AD127" s="131">
        <f>Z127/$Z$7*100</f>
        <v>55.467980295566498</v>
      </c>
    </row>
    <row r="128" spans="19:32" x14ac:dyDescent="0.25">
      <c r="S128" s="105" t="s">
        <v>110</v>
      </c>
      <c r="T128" s="116"/>
      <c r="U128" s="116"/>
      <c r="V128" s="116">
        <v>406</v>
      </c>
      <c r="W128" s="116">
        <v>415</v>
      </c>
      <c r="X128" s="116">
        <v>434</v>
      </c>
      <c r="Y128" s="116">
        <v>487</v>
      </c>
      <c r="Z128" s="116">
        <v>453</v>
      </c>
      <c r="AB128" s="113" t="str">
        <f>TEXT(Z128,"###,###")</f>
        <v>453</v>
      </c>
      <c r="AD128" s="131">
        <f>Z128/$Z$7*100</f>
        <v>44.630541871921181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262368A-48C9-42BA-8FD0-EDECFF90B0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E7B1637-D8AE-48A3-9D94-EEA37705A6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BC733EB-D670-4C4F-B255-43911D34EC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350172CB-3EF9-4155-83C2-C6860F049D2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3109E-8887-4D2F-A523-0C2FA72BE355}">
  <sheetPr codeName="Sheet7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Cassowary Coast</v>
      </c>
      <c r="T1" s="103"/>
      <c r="U1" s="103"/>
      <c r="V1" s="103"/>
      <c r="W1" s="103"/>
      <c r="X1" s="103"/>
      <c r="Y1" s="104" t="str">
        <f>Y3</f>
        <v>9.15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126</v>
      </c>
      <c r="Y3" s="109" t="s">
        <v>223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9.15 Cassowary Coast,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24919</v>
      </c>
      <c r="W4" s="112">
        <v>24400</v>
      </c>
      <c r="X4" s="112">
        <v>24975</v>
      </c>
      <c r="Y4" s="112">
        <v>26094</v>
      </c>
      <c r="Z4" s="112">
        <v>25763</v>
      </c>
      <c r="AB4" s="113" t="str">
        <f>TEXT(Z4,"###,###")</f>
        <v>25,763</v>
      </c>
      <c r="AD4" s="114">
        <f>Z4/Y4-1</f>
        <v>-1.2684908408063134E-2</v>
      </c>
      <c r="AF4" s="114">
        <f>Z4/V4-1</f>
        <v>3.3869737950961154E-2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13834</v>
      </c>
      <c r="W5" s="112">
        <v>13651</v>
      </c>
      <c r="X5" s="112">
        <v>14056</v>
      </c>
      <c r="Y5" s="112">
        <v>14679</v>
      </c>
      <c r="Z5" s="112">
        <v>14167</v>
      </c>
      <c r="AB5" s="113" t="str">
        <f>TEXT(Z5,"###,###")</f>
        <v>14,167</v>
      </c>
      <c r="AD5" s="114">
        <f t="shared" ref="AD5:AD9" si="0">Z5/Y5-1</f>
        <v>-3.4879760201648624E-2</v>
      </c>
      <c r="AF5" s="114">
        <f t="shared" ref="AF5:AF9" si="1">Z5/V5-1</f>
        <v>2.4071129102211986E-2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11085</v>
      </c>
      <c r="W6" s="112">
        <v>10749</v>
      </c>
      <c r="X6" s="112">
        <v>10919</v>
      </c>
      <c r="Y6" s="112">
        <v>11414</v>
      </c>
      <c r="Z6" s="112">
        <v>11593</v>
      </c>
      <c r="AB6" s="113" t="str">
        <f>TEXT(Z6,"###,###")</f>
        <v>11,593</v>
      </c>
      <c r="AD6" s="114">
        <f t="shared" si="0"/>
        <v>1.5682495181356337E-2</v>
      </c>
      <c r="AF6" s="114">
        <f t="shared" si="1"/>
        <v>4.5827695083446196E-2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16455</v>
      </c>
      <c r="W7" s="112">
        <v>16233</v>
      </c>
      <c r="X7" s="112">
        <v>16640</v>
      </c>
      <c r="Y7" s="112">
        <v>17802</v>
      </c>
      <c r="Z7" s="112">
        <v>17593</v>
      </c>
      <c r="AB7" s="113" t="str">
        <f>TEXT(Z7,"###,###")</f>
        <v>17,593</v>
      </c>
      <c r="AD7" s="114">
        <f t="shared" si="0"/>
        <v>-1.1740253904055753E-2</v>
      </c>
      <c r="AF7" s="114">
        <f t="shared" si="1"/>
        <v>6.9158310543907531E-2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25,763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17,593</v>
      </c>
      <c r="P8" s="71"/>
      <c r="S8" s="111" t="s">
        <v>87</v>
      </c>
      <c r="T8" s="112"/>
      <c r="U8" s="112"/>
      <c r="V8" s="112">
        <v>33274</v>
      </c>
      <c r="W8" s="112">
        <v>35337.699999999997</v>
      </c>
      <c r="X8" s="112">
        <v>35665.4</v>
      </c>
      <c r="Y8" s="112">
        <v>37001.19</v>
      </c>
      <c r="Z8" s="112">
        <v>36000</v>
      </c>
      <c r="AB8" s="113" t="str">
        <f>TEXT(Z8,"$###,###")</f>
        <v>$36,000</v>
      </c>
      <c r="AD8" s="114">
        <f t="shared" si="0"/>
        <v>-2.7058318935147874E-2</v>
      </c>
      <c r="AF8" s="114">
        <f t="shared" si="1"/>
        <v>8.192582797379333E-2</v>
      </c>
    </row>
    <row r="9" spans="1:32" x14ac:dyDescent="0.25">
      <c r="A9" s="32" t="s">
        <v>15</v>
      </c>
      <c r="B9" s="75"/>
      <c r="C9" s="76"/>
      <c r="D9" s="77">
        <f>AD104</f>
        <v>74.785545161665951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55.675552776672546</v>
      </c>
      <c r="P9" s="78" t="s">
        <v>88</v>
      </c>
      <c r="S9" s="111" t="s">
        <v>7</v>
      </c>
      <c r="T9" s="112"/>
      <c r="U9" s="112"/>
      <c r="V9" s="112">
        <v>650222544</v>
      </c>
      <c r="W9" s="112">
        <v>646560437</v>
      </c>
      <c r="X9" s="112">
        <v>693206673</v>
      </c>
      <c r="Y9" s="112">
        <v>745286776</v>
      </c>
      <c r="Z9" s="112">
        <v>747625138</v>
      </c>
      <c r="AB9" s="113" t="str">
        <f>TEXT(Z9/1000000,"$#,###.0")&amp;" mil"</f>
        <v>$747.6 mil</v>
      </c>
      <c r="AD9" s="114">
        <f t="shared" si="0"/>
        <v>3.1375331956782215E-3</v>
      </c>
      <c r="AF9" s="114">
        <f t="shared" si="1"/>
        <v>0.14979885717404473</v>
      </c>
    </row>
    <row r="10" spans="1:32" x14ac:dyDescent="0.25">
      <c r="A10" s="32" t="s">
        <v>18</v>
      </c>
      <c r="B10" s="75"/>
      <c r="C10" s="76"/>
      <c r="D10" s="77">
        <f>AD105</f>
        <v>14.051158638357334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44.31307906553743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88.830784971295401</v>
      </c>
      <c r="P11" s="78" t="s">
        <v>88</v>
      </c>
      <c r="S11" s="111" t="s">
        <v>30</v>
      </c>
      <c r="T11" s="116"/>
      <c r="U11" s="116"/>
      <c r="V11" s="116">
        <v>21356</v>
      </c>
      <c r="W11" s="116">
        <v>21067</v>
      </c>
      <c r="X11" s="116">
        <v>21487</v>
      </c>
      <c r="Y11" s="116">
        <v>22386</v>
      </c>
      <c r="Z11" s="116">
        <v>22188</v>
      </c>
    </row>
    <row r="12" spans="1:32" ht="28.5" customHeight="1" x14ac:dyDescent="0.25">
      <c r="A12" s="32" t="s">
        <v>20</v>
      </c>
      <c r="B12" s="76"/>
      <c r="C12" s="76"/>
      <c r="D12" s="77">
        <f>AD108</f>
        <v>15.530023677366767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20.297845734098789</v>
      </c>
      <c r="P12" s="78" t="s">
        <v>88</v>
      </c>
      <c r="S12" s="111" t="s">
        <v>31</v>
      </c>
      <c r="T12" s="116"/>
      <c r="U12" s="116"/>
      <c r="V12" s="116">
        <v>3561</v>
      </c>
      <c r="W12" s="116">
        <v>3331</v>
      </c>
      <c r="X12" s="116">
        <v>3488</v>
      </c>
      <c r="Y12" s="116">
        <v>3709</v>
      </c>
      <c r="Z12" s="116">
        <v>3572</v>
      </c>
    </row>
    <row r="13" spans="1:32" ht="15" customHeight="1" x14ac:dyDescent="0.25">
      <c r="A13" s="32" t="s">
        <v>21</v>
      </c>
      <c r="B13" s="76"/>
      <c r="C13" s="76"/>
      <c r="D13" s="77">
        <f>AD109</f>
        <v>17.105927104762646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22.714745953499204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17.140259149806774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33.478243993323758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82.859740850193234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4609</v>
      </c>
      <c r="Z15" s="116">
        <v>4602</v>
      </c>
      <c r="AB15" s="121">
        <f t="shared" ref="AB15:AB34" si="2">IF(Z15="np",0,Z15/$Z$34)</f>
        <v>0.17866987615017277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270</v>
      </c>
      <c r="Z16" s="116">
        <v>289</v>
      </c>
      <c r="AB16" s="121">
        <f t="shared" si="2"/>
        <v>1.1220250805606242E-2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1492</v>
      </c>
      <c r="Z17" s="116">
        <v>1403</v>
      </c>
      <c r="AB17" s="121">
        <f t="shared" si="2"/>
        <v>5.4470629343479446E-2</v>
      </c>
    </row>
    <row r="18" spans="1:28" x14ac:dyDescent="0.25">
      <c r="A18" s="67" t="str">
        <f>$S$1&amp;" ("&amp;$V$2&amp;" to "&amp;$Z$2&amp;")"</f>
        <v>Cassowary Coast (2014-15 to 2018-19)</v>
      </c>
      <c r="B18" s="67"/>
      <c r="C18" s="67"/>
      <c r="D18" s="67"/>
      <c r="E18" s="67"/>
      <c r="F18" s="67"/>
      <c r="G18" s="67" t="str">
        <f>$S$1&amp;" ("&amp;$V$2&amp;" to "&amp;$Z$2&amp;")"</f>
        <v>Cassowary Coast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190</v>
      </c>
      <c r="Z18" s="116">
        <v>176</v>
      </c>
      <c r="AB18" s="121">
        <f t="shared" si="2"/>
        <v>6.8330939162169506E-3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1590</v>
      </c>
      <c r="Z19" s="116">
        <v>1538</v>
      </c>
      <c r="AB19" s="121">
        <f t="shared" si="2"/>
        <v>5.9711922972395852E-2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534</v>
      </c>
      <c r="Z20" s="116">
        <v>573</v>
      </c>
      <c r="AB20" s="121">
        <f t="shared" si="2"/>
        <v>2.2246379624956323E-2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1924</v>
      </c>
      <c r="Z21" s="116">
        <v>1804</v>
      </c>
      <c r="AB21" s="121">
        <f t="shared" si="2"/>
        <v>7.0039212641223744E-2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1556</v>
      </c>
      <c r="Z22" s="116">
        <v>1611</v>
      </c>
      <c r="AB22" s="121">
        <f t="shared" si="2"/>
        <v>6.2546103971735836E-2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928</v>
      </c>
      <c r="Z23" s="116">
        <v>820</v>
      </c>
      <c r="AB23" s="121">
        <f t="shared" si="2"/>
        <v>3.1836005746010795E-2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106</v>
      </c>
      <c r="Z24" s="116">
        <v>60</v>
      </c>
      <c r="AB24" s="121">
        <f t="shared" si="2"/>
        <v>2.3294638350739604E-3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511</v>
      </c>
      <c r="Z25" s="116">
        <v>453</v>
      </c>
      <c r="AB25" s="121">
        <f t="shared" si="2"/>
        <v>1.7587451954808403E-2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521</v>
      </c>
      <c r="Z26" s="116">
        <v>501</v>
      </c>
      <c r="AB26" s="121">
        <f t="shared" si="2"/>
        <v>1.945102302286757E-2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740</v>
      </c>
      <c r="Z27" s="116">
        <v>764</v>
      </c>
      <c r="AB27" s="121">
        <f t="shared" si="2"/>
        <v>2.9661839499941764E-2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3148</v>
      </c>
      <c r="Z28" s="116">
        <v>3189</v>
      </c>
      <c r="AB28" s="121">
        <f t="shared" si="2"/>
        <v>0.12381100283418101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960</v>
      </c>
      <c r="Z29" s="116">
        <v>1039</v>
      </c>
      <c r="AB29" s="121">
        <f t="shared" si="2"/>
        <v>4.0338548744030749E-2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1571</v>
      </c>
      <c r="Z30" s="116">
        <v>1811</v>
      </c>
      <c r="AB30" s="121">
        <f t="shared" si="2"/>
        <v>7.0310983421982373E-2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1824</v>
      </c>
      <c r="Z31" s="116">
        <v>1952</v>
      </c>
      <c r="AB31" s="121">
        <f t="shared" si="2"/>
        <v>7.5785223434406176E-2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375</v>
      </c>
      <c r="Z32" s="116">
        <v>354</v>
      </c>
      <c r="AB32" s="121">
        <f t="shared" si="2"/>
        <v>1.3743836626936366E-2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826</v>
      </c>
      <c r="Z33" s="116">
        <v>837</v>
      </c>
      <c r="AB33" s="121">
        <f t="shared" si="2"/>
        <v>3.2496020499281748E-2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26094</v>
      </c>
      <c r="Z34" s="124">
        <v>25757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14580</v>
      </c>
      <c r="AB37" s="136">
        <f>Z37/Z40*100</f>
        <v>82.859740850193234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3016</v>
      </c>
      <c r="AB38" s="136">
        <f>Z38/Z40*100</f>
        <v>17.140259149806774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17596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24</v>
      </c>
      <c r="X44" s="116">
        <v>23</v>
      </c>
      <c r="Y44" s="116">
        <v>20</v>
      </c>
      <c r="Z44" s="116">
        <v>20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364</v>
      </c>
      <c r="X45" s="116">
        <v>318</v>
      </c>
      <c r="Y45" s="116">
        <v>305</v>
      </c>
      <c r="Z45" s="116">
        <v>316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884</v>
      </c>
      <c r="X46" s="116">
        <v>941</v>
      </c>
      <c r="Y46" s="116">
        <v>947</v>
      </c>
      <c r="Z46" s="116">
        <v>935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2037</v>
      </c>
      <c r="X47" s="116">
        <v>1820</v>
      </c>
      <c r="Y47" s="116">
        <v>1762</v>
      </c>
      <c r="Z47" s="116">
        <v>1669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2038</v>
      </c>
      <c r="X48" s="116">
        <v>1971</v>
      </c>
      <c r="Y48" s="116">
        <v>2186</v>
      </c>
      <c r="Z48" s="116">
        <v>2112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Cassowary Coast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1455</v>
      </c>
      <c r="X49" s="116">
        <v>1439</v>
      </c>
      <c r="Y49" s="116">
        <v>1503</v>
      </c>
      <c r="Z49" s="116">
        <v>1461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934</v>
      </c>
      <c r="X50" s="116">
        <v>1015</v>
      </c>
      <c r="Y50" s="116">
        <v>1106</v>
      </c>
      <c r="Z50" s="116">
        <v>1153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969</v>
      </c>
      <c r="X51" s="116">
        <v>1006</v>
      </c>
      <c r="Y51" s="116">
        <v>1114</v>
      </c>
      <c r="Z51" s="116">
        <v>1071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1074</v>
      </c>
      <c r="X52" s="116">
        <v>1181</v>
      </c>
      <c r="Y52" s="116">
        <v>1220</v>
      </c>
      <c r="Z52" s="116">
        <v>1107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1090</v>
      </c>
      <c r="X53" s="116">
        <v>1190</v>
      </c>
      <c r="Y53" s="116">
        <v>1191</v>
      </c>
      <c r="Z53" s="116">
        <v>1188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1129</v>
      </c>
      <c r="X54" s="116">
        <v>1273</v>
      </c>
      <c r="Y54" s="116">
        <v>1267</v>
      </c>
      <c r="Z54" s="116">
        <v>1158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851</v>
      </c>
      <c r="X55" s="116">
        <v>959</v>
      </c>
      <c r="Y55" s="116">
        <v>1050</v>
      </c>
      <c r="Z55" s="116">
        <v>1018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461</v>
      </c>
      <c r="X56" s="116">
        <v>509</v>
      </c>
      <c r="Y56" s="116">
        <v>551</v>
      </c>
      <c r="Z56" s="116">
        <v>539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181</v>
      </c>
      <c r="X57" s="116">
        <v>215</v>
      </c>
      <c r="Y57" s="116">
        <v>219</v>
      </c>
      <c r="Z57" s="116">
        <v>218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106</v>
      </c>
      <c r="X58" s="116">
        <v>118</v>
      </c>
      <c r="Y58" s="116">
        <v>131</v>
      </c>
      <c r="Z58" s="116">
        <v>110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47</v>
      </c>
      <c r="X59" s="116">
        <v>49</v>
      </c>
      <c r="Y59" s="116">
        <v>67</v>
      </c>
      <c r="Z59" s="116">
        <v>63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22</v>
      </c>
      <c r="X60" s="116">
        <v>29</v>
      </c>
      <c r="Y60" s="116">
        <v>30</v>
      </c>
      <c r="Z60" s="116">
        <v>23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13651</v>
      </c>
      <c r="X61" s="116">
        <v>14056</v>
      </c>
      <c r="Y61" s="116">
        <v>14679</v>
      </c>
      <c r="Z61" s="116">
        <v>14166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19</v>
      </c>
      <c r="X63" s="116">
        <v>33</v>
      </c>
      <c r="Y63" s="116">
        <v>29</v>
      </c>
      <c r="Z63" s="116">
        <v>30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Cassowary Coast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303</v>
      </c>
      <c r="X64" s="116">
        <v>280</v>
      </c>
      <c r="Y64" s="116">
        <v>311</v>
      </c>
      <c r="Z64" s="116">
        <v>316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819</v>
      </c>
      <c r="X65" s="116">
        <v>811</v>
      </c>
      <c r="Y65" s="116">
        <v>831</v>
      </c>
      <c r="Z65" s="116">
        <v>777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1364</v>
      </c>
      <c r="X66" s="116">
        <v>1164</v>
      </c>
      <c r="Y66" s="116">
        <v>1265</v>
      </c>
      <c r="Z66" s="116">
        <v>1387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1514</v>
      </c>
      <c r="X67" s="116">
        <v>1481</v>
      </c>
      <c r="Y67" s="116">
        <v>1606</v>
      </c>
      <c r="Z67" s="116">
        <v>1571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968</v>
      </c>
      <c r="X68" s="116">
        <v>963</v>
      </c>
      <c r="Y68" s="116">
        <v>908</v>
      </c>
      <c r="Z68" s="116">
        <v>997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760</v>
      </c>
      <c r="X69" s="116">
        <v>851</v>
      </c>
      <c r="Y69" s="116">
        <v>865</v>
      </c>
      <c r="Z69" s="116">
        <v>890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852</v>
      </c>
      <c r="X70" s="116">
        <v>848</v>
      </c>
      <c r="Y70" s="116">
        <v>859</v>
      </c>
      <c r="Z70" s="116">
        <v>884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1003</v>
      </c>
      <c r="X71" s="116">
        <v>1097</v>
      </c>
      <c r="Y71" s="116">
        <v>1091</v>
      </c>
      <c r="Z71" s="116">
        <v>1081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1047</v>
      </c>
      <c r="X72" s="116">
        <v>1078</v>
      </c>
      <c r="Y72" s="116">
        <v>1100</v>
      </c>
      <c r="Z72" s="116">
        <v>1124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938</v>
      </c>
      <c r="X73" s="116">
        <v>1052</v>
      </c>
      <c r="Y73" s="116">
        <v>1099</v>
      </c>
      <c r="Z73" s="116">
        <v>1049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666</v>
      </c>
      <c r="X74" s="116">
        <v>705</v>
      </c>
      <c r="Y74" s="116">
        <v>778</v>
      </c>
      <c r="Z74" s="116">
        <v>839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287</v>
      </c>
      <c r="X75" s="116">
        <v>319</v>
      </c>
      <c r="Y75" s="116">
        <v>337</v>
      </c>
      <c r="Z75" s="116">
        <v>372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97</v>
      </c>
      <c r="X76" s="116">
        <v>126</v>
      </c>
      <c r="Y76" s="116">
        <v>165</v>
      </c>
      <c r="Z76" s="116">
        <v>166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57</v>
      </c>
      <c r="X77" s="116">
        <v>59</v>
      </c>
      <c r="Y77" s="116">
        <v>73</v>
      </c>
      <c r="Z77" s="116">
        <v>53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28</v>
      </c>
      <c r="X78" s="116">
        <v>33</v>
      </c>
      <c r="Y78" s="116">
        <v>43</v>
      </c>
      <c r="Z78" s="116">
        <v>31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15</v>
      </c>
      <c r="X79" s="116">
        <v>19</v>
      </c>
      <c r="Y79" s="116">
        <v>28</v>
      </c>
      <c r="Z79" s="116">
        <v>23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10749</v>
      </c>
      <c r="X80" s="116">
        <v>10919</v>
      </c>
      <c r="Y80" s="116">
        <v>11414</v>
      </c>
      <c r="Z80" s="116">
        <v>11593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Cassowary Coast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641</v>
      </c>
      <c r="X83" s="116">
        <v>697</v>
      </c>
      <c r="Y83" s="116">
        <v>713</v>
      </c>
      <c r="Z83" s="116">
        <v>663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485</v>
      </c>
      <c r="X84" s="116">
        <v>503</v>
      </c>
      <c r="Y84" s="116">
        <v>512</v>
      </c>
      <c r="Z84" s="116">
        <v>491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25,763</v>
      </c>
      <c r="D85" s="100">
        <f t="shared" ref="D85:D90" si="4">AD4</f>
        <v>-1.2684908408063134E-2</v>
      </c>
      <c r="E85" s="101">
        <f t="shared" ref="E85:E90" si="5">AD4</f>
        <v>-1.2684908408063134E-2</v>
      </c>
      <c r="F85" s="100">
        <f t="shared" ref="F85:F90" si="6">AF4</f>
        <v>3.3869737950961154E-2</v>
      </c>
      <c r="G85" s="101">
        <f t="shared" ref="G85:G90" si="7">AF4</f>
        <v>3.3869737950961154E-2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1340</v>
      </c>
      <c r="X85" s="116">
        <v>1387</v>
      </c>
      <c r="Y85" s="116">
        <v>1445</v>
      </c>
      <c r="Z85" s="116">
        <v>1404</v>
      </c>
    </row>
    <row r="86" spans="1:30" ht="15" customHeight="1" x14ac:dyDescent="0.25">
      <c r="A86" s="102" t="s">
        <v>4</v>
      </c>
      <c r="B86" s="51"/>
      <c r="C86" s="61" t="str">
        <f t="shared" si="3"/>
        <v>14,167</v>
      </c>
      <c r="D86" s="100">
        <f t="shared" si="4"/>
        <v>-3.4879760201648624E-2</v>
      </c>
      <c r="E86" s="101">
        <f t="shared" si="5"/>
        <v>-3.4879760201648624E-2</v>
      </c>
      <c r="F86" s="100">
        <f t="shared" si="6"/>
        <v>2.4071129102211986E-2</v>
      </c>
      <c r="G86" s="101">
        <f t="shared" si="7"/>
        <v>2.4071129102211986E-2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314</v>
      </c>
      <c r="X86" s="116">
        <v>320</v>
      </c>
      <c r="Y86" s="116">
        <v>339</v>
      </c>
      <c r="Z86" s="116">
        <v>344</v>
      </c>
    </row>
    <row r="87" spans="1:30" ht="15" customHeight="1" x14ac:dyDescent="0.25">
      <c r="A87" s="102" t="s">
        <v>5</v>
      </c>
      <c r="B87" s="51"/>
      <c r="C87" s="61" t="str">
        <f t="shared" si="3"/>
        <v>11,593</v>
      </c>
      <c r="D87" s="100">
        <f t="shared" si="4"/>
        <v>1.5682495181356337E-2</v>
      </c>
      <c r="E87" s="101">
        <f t="shared" si="5"/>
        <v>1.5682495181356337E-2</v>
      </c>
      <c r="F87" s="100">
        <f t="shared" si="6"/>
        <v>4.5827695083446196E-2</v>
      </c>
      <c r="G87" s="101">
        <f t="shared" si="7"/>
        <v>4.5827695083446196E-2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143</v>
      </c>
      <c r="X87" s="116">
        <v>151</v>
      </c>
      <c r="Y87" s="116">
        <v>156</v>
      </c>
      <c r="Z87" s="116">
        <v>136</v>
      </c>
    </row>
    <row r="88" spans="1:30" ht="15" customHeight="1" x14ac:dyDescent="0.25">
      <c r="A88" s="51" t="s">
        <v>6</v>
      </c>
      <c r="B88" s="51"/>
      <c r="C88" s="61" t="str">
        <f t="shared" si="3"/>
        <v>17,593</v>
      </c>
      <c r="D88" s="100">
        <f t="shared" si="4"/>
        <v>-1.1740253904055753E-2</v>
      </c>
      <c r="E88" s="101">
        <f t="shared" si="5"/>
        <v>-1.1740253904055753E-2</v>
      </c>
      <c r="F88" s="100">
        <f t="shared" si="6"/>
        <v>6.9158310543907531E-2</v>
      </c>
      <c r="G88" s="101">
        <f t="shared" si="7"/>
        <v>6.9158310543907531E-2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237</v>
      </c>
      <c r="X88" s="116">
        <v>250</v>
      </c>
      <c r="Y88" s="116">
        <v>245</v>
      </c>
      <c r="Z88" s="116">
        <v>277</v>
      </c>
    </row>
    <row r="89" spans="1:30" ht="15" customHeight="1" x14ac:dyDescent="0.25">
      <c r="A89" s="51" t="s">
        <v>102</v>
      </c>
      <c r="B89" s="51"/>
      <c r="C89" s="61" t="str">
        <f t="shared" si="3"/>
        <v>$36,000</v>
      </c>
      <c r="D89" s="100">
        <f t="shared" si="4"/>
        <v>-2.7058318935147874E-2</v>
      </c>
      <c r="E89" s="101">
        <f t="shared" si="5"/>
        <v>-2.7058318935147874E-2</v>
      </c>
      <c r="F89" s="100">
        <f t="shared" si="6"/>
        <v>8.192582797379333E-2</v>
      </c>
      <c r="G89" s="101">
        <f t="shared" si="7"/>
        <v>8.192582797379333E-2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919</v>
      </c>
      <c r="X89" s="116">
        <v>992</v>
      </c>
      <c r="Y89" s="116">
        <v>1024</v>
      </c>
      <c r="Z89" s="116">
        <v>1039</v>
      </c>
    </row>
    <row r="90" spans="1:30" ht="15" customHeight="1" x14ac:dyDescent="0.25">
      <c r="A90" s="51" t="s">
        <v>7</v>
      </c>
      <c r="B90" s="51"/>
      <c r="C90" s="61" t="str">
        <f t="shared" si="3"/>
        <v>$747.6 mil</v>
      </c>
      <c r="D90" s="100">
        <f t="shared" si="4"/>
        <v>3.1375331956782215E-3</v>
      </c>
      <c r="E90" s="101">
        <f t="shared" si="5"/>
        <v>3.1375331956782215E-3</v>
      </c>
      <c r="F90" s="100">
        <f t="shared" si="6"/>
        <v>0.14979885717404473</v>
      </c>
      <c r="G90" s="101">
        <f t="shared" si="7"/>
        <v>0.14979885717404473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2213</v>
      </c>
      <c r="X90" s="116">
        <v>2031</v>
      </c>
      <c r="Y90" s="116">
        <v>2004</v>
      </c>
      <c r="Z90" s="116">
        <v>2018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8992</v>
      </c>
      <c r="X91" s="116">
        <v>9250</v>
      </c>
      <c r="Y91" s="116">
        <v>9950</v>
      </c>
      <c r="Z91" s="116">
        <v>9796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388</v>
      </c>
      <c r="X93" s="116">
        <v>427</v>
      </c>
      <c r="Y93" s="116">
        <v>473</v>
      </c>
      <c r="Z93" s="116">
        <v>467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843</v>
      </c>
      <c r="X94" s="116">
        <v>897</v>
      </c>
      <c r="Y94" s="116">
        <v>934</v>
      </c>
      <c r="Z94" s="116">
        <v>943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181</v>
      </c>
      <c r="X95" s="116">
        <v>188</v>
      </c>
      <c r="Y95" s="116">
        <v>200</v>
      </c>
      <c r="Z95" s="116">
        <v>224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987</v>
      </c>
      <c r="X96" s="116">
        <v>1055</v>
      </c>
      <c r="Y96" s="116">
        <v>1096</v>
      </c>
      <c r="Z96" s="116">
        <v>1154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981</v>
      </c>
      <c r="X97" s="116">
        <v>1080</v>
      </c>
      <c r="Y97" s="116">
        <v>1087</v>
      </c>
      <c r="Z97" s="116">
        <v>1068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682</v>
      </c>
      <c r="X98" s="116">
        <v>706</v>
      </c>
      <c r="Y98" s="116">
        <v>718</v>
      </c>
      <c r="Z98" s="116">
        <v>699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84</v>
      </c>
      <c r="X99" s="116">
        <v>84</v>
      </c>
      <c r="Y99" s="116">
        <v>104</v>
      </c>
      <c r="Z99" s="116">
        <v>103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1329</v>
      </c>
      <c r="X100" s="116">
        <v>1220</v>
      </c>
      <c r="Y100" s="116">
        <v>1207</v>
      </c>
      <c r="Z100" s="116">
        <v>1225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7236</v>
      </c>
      <c r="X101" s="116">
        <v>7390</v>
      </c>
      <c r="Y101" s="116">
        <v>7852</v>
      </c>
      <c r="Z101" s="116">
        <v>7796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18219</v>
      </c>
      <c r="X104" s="116">
        <v>18709</v>
      </c>
      <c r="Y104" s="116">
        <v>19286</v>
      </c>
      <c r="Z104" s="116">
        <v>19267</v>
      </c>
      <c r="AB104" s="113" t="str">
        <f>TEXT(Z104,"###,###")</f>
        <v>19,267</v>
      </c>
      <c r="AD104" s="134">
        <f>Z104/($Z$4)*100</f>
        <v>74.785545161665951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3335</v>
      </c>
      <c r="X105" s="116">
        <v>3619</v>
      </c>
      <c r="Y105" s="116">
        <v>3629</v>
      </c>
      <c r="Z105" s="116">
        <v>3620</v>
      </c>
      <c r="AB105" s="113" t="str">
        <f>TEXT(Z105,"###,###")</f>
        <v>3,620</v>
      </c>
      <c r="AD105" s="134">
        <f>Z105/($Z$4)*100</f>
        <v>14.051158638357334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21554</v>
      </c>
      <c r="X106" s="124">
        <v>22328</v>
      </c>
      <c r="Y106" s="124">
        <v>22915</v>
      </c>
      <c r="Z106" s="124">
        <v>22887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3688</v>
      </c>
      <c r="X108" s="116">
        <v>4292</v>
      </c>
      <c r="Y108" s="116">
        <v>4709</v>
      </c>
      <c r="Z108" s="116">
        <v>4001</v>
      </c>
      <c r="AB108" s="113" t="str">
        <f>TEXT(Z108,"###,###")</f>
        <v>4,001</v>
      </c>
      <c r="AD108" s="134">
        <f>Z108/($Z$4)*100</f>
        <v>15.530023677366767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4270</v>
      </c>
      <c r="X109" s="116">
        <v>3974</v>
      </c>
      <c r="Y109" s="116">
        <v>4000</v>
      </c>
      <c r="Z109" s="116">
        <v>4407</v>
      </c>
      <c r="AB109" s="113" t="str">
        <f>TEXT(Z109,"###,###")</f>
        <v>4,407</v>
      </c>
      <c r="AD109" s="134">
        <f>Z109/($Z$4)*100</f>
        <v>17.105927104762646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6642</v>
      </c>
      <c r="X110" s="116">
        <v>6272</v>
      </c>
      <c r="Y110" s="116">
        <v>6459</v>
      </c>
      <c r="Z110" s="116">
        <v>5852</v>
      </c>
      <c r="AB110" s="113" t="str">
        <f>TEXT(Z110,"###,###")</f>
        <v>5,852</v>
      </c>
      <c r="AD110" s="134">
        <f>Z110/($Z$4)*100</f>
        <v>22.714745953499204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6950</v>
      </c>
      <c r="X111" s="116">
        <v>7790</v>
      </c>
      <c r="Y111" s="116">
        <v>7743</v>
      </c>
      <c r="Z111" s="116">
        <v>8625</v>
      </c>
      <c r="AB111" s="113" t="str">
        <f>TEXT(Z111,"###,###")</f>
        <v>8,625</v>
      </c>
      <c r="AD111" s="134">
        <f>Z111/($Z$4)*100</f>
        <v>33.478243993323758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24400</v>
      </c>
      <c r="X112" s="116">
        <v>24975</v>
      </c>
      <c r="Y112" s="116">
        <v>26094</v>
      </c>
      <c r="Z112" s="116">
        <v>25761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41.85</v>
      </c>
      <c r="W118" s="135">
        <v>42.59</v>
      </c>
      <c r="X118" s="135">
        <v>41.41</v>
      </c>
      <c r="Y118" s="135">
        <v>41.53</v>
      </c>
      <c r="Z118" s="135">
        <v>41.34</v>
      </c>
      <c r="AB118" s="113" t="str">
        <f>TEXT(Z118,"##.0")</f>
        <v>41.3</v>
      </c>
    </row>
    <row r="120" spans="19:32" x14ac:dyDescent="0.25">
      <c r="S120" s="105" t="s">
        <v>104</v>
      </c>
      <c r="T120" s="116"/>
      <c r="U120" s="116"/>
      <c r="V120" s="116">
        <v>12892</v>
      </c>
      <c r="W120" s="116">
        <v>12900</v>
      </c>
      <c r="X120" s="116">
        <v>13152</v>
      </c>
      <c r="Y120" s="116">
        <v>14094</v>
      </c>
      <c r="Z120" s="116">
        <v>14020</v>
      </c>
      <c r="AB120" s="113" t="str">
        <f>TEXT(Z120,"###,###")</f>
        <v>14,020</v>
      </c>
    </row>
    <row r="121" spans="19:32" x14ac:dyDescent="0.25">
      <c r="S121" s="105" t="s">
        <v>105</v>
      </c>
      <c r="T121" s="116"/>
      <c r="U121" s="116"/>
      <c r="V121" s="116">
        <v>2021</v>
      </c>
      <c r="W121" s="116">
        <v>1853</v>
      </c>
      <c r="X121" s="116">
        <v>1931</v>
      </c>
      <c r="Y121" s="116">
        <v>2080</v>
      </c>
      <c r="Z121" s="116">
        <v>1963</v>
      </c>
      <c r="AB121" s="113" t="str">
        <f>TEXT(Z121,"###,###")</f>
        <v>1,963</v>
      </c>
    </row>
    <row r="122" spans="19:32" x14ac:dyDescent="0.25">
      <c r="S122" s="105" t="s">
        <v>106</v>
      </c>
      <c r="T122" s="116"/>
      <c r="U122" s="116"/>
      <c r="V122" s="116">
        <v>1542</v>
      </c>
      <c r="W122" s="116">
        <v>1474</v>
      </c>
      <c r="X122" s="116">
        <v>1557</v>
      </c>
      <c r="Y122" s="116">
        <v>1624</v>
      </c>
      <c r="Z122" s="116">
        <v>1608</v>
      </c>
      <c r="AB122" s="113" t="str">
        <f>TEXT(Z122,"###,###")</f>
        <v>1,608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14434</v>
      </c>
      <c r="W124" s="116">
        <v>14374</v>
      </c>
      <c r="X124" s="116">
        <v>14709</v>
      </c>
      <c r="Y124" s="116">
        <v>15718</v>
      </c>
      <c r="Z124" s="116">
        <v>15628</v>
      </c>
      <c r="AB124" s="113" t="str">
        <f>TEXT(Z124,"###,###")</f>
        <v>15,628</v>
      </c>
      <c r="AD124" s="131">
        <f>Z124/$Z$7*100</f>
        <v>88.830784971295401</v>
      </c>
    </row>
    <row r="125" spans="19:32" x14ac:dyDescent="0.25">
      <c r="S125" s="105" t="s">
        <v>108</v>
      </c>
      <c r="T125" s="116"/>
      <c r="U125" s="116"/>
      <c r="V125" s="116">
        <v>3563</v>
      </c>
      <c r="W125" s="116">
        <v>3327</v>
      </c>
      <c r="X125" s="116">
        <v>3488</v>
      </c>
      <c r="Y125" s="116">
        <v>3704</v>
      </c>
      <c r="Z125" s="116">
        <v>3571</v>
      </c>
      <c r="AB125" s="113" t="str">
        <f>TEXT(Z125,"###,###")</f>
        <v>3,571</v>
      </c>
      <c r="AD125" s="131">
        <f>Z125/$Z$7*100</f>
        <v>20.297845734098789</v>
      </c>
    </row>
    <row r="127" spans="19:32" x14ac:dyDescent="0.25">
      <c r="S127" s="105" t="s">
        <v>109</v>
      </c>
      <c r="T127" s="116"/>
      <c r="U127" s="116"/>
      <c r="V127" s="116">
        <v>9080</v>
      </c>
      <c r="W127" s="116">
        <v>8993</v>
      </c>
      <c r="X127" s="116">
        <v>9250</v>
      </c>
      <c r="Y127" s="116">
        <v>9954</v>
      </c>
      <c r="Z127" s="116">
        <v>9795</v>
      </c>
      <c r="AB127" s="113" t="str">
        <f>TEXT(Z127,"###,###")</f>
        <v>9,795</v>
      </c>
      <c r="AD127" s="131">
        <f>Z127/$Z$7*100</f>
        <v>55.675552776672546</v>
      </c>
    </row>
    <row r="128" spans="19:32" x14ac:dyDescent="0.25">
      <c r="S128" s="105" t="s">
        <v>110</v>
      </c>
      <c r="T128" s="116"/>
      <c r="U128" s="116"/>
      <c r="V128" s="116">
        <v>7373</v>
      </c>
      <c r="W128" s="116">
        <v>7241</v>
      </c>
      <c r="X128" s="116">
        <v>7390</v>
      </c>
      <c r="Y128" s="116">
        <v>7847</v>
      </c>
      <c r="Z128" s="116">
        <v>7796</v>
      </c>
      <c r="AB128" s="113" t="str">
        <f>TEXT(Z128,"###,###")</f>
        <v>7,796</v>
      </c>
      <c r="AD128" s="131">
        <f>Z128/$Z$7*100</f>
        <v>44.31307906553743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666DAA7-5731-4AC6-8155-6573311D77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4BE22EF-6CF7-4D28-BF23-F151EA5563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5A90736-57DB-4703-A7C4-D717854C3A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723FDD0-6C0E-49EA-8D8B-4C3C9D84C8A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1819C-4CE1-4878-B685-E880F7722D60}">
  <sheetPr codeName="Sheet8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Central Highlands</v>
      </c>
      <c r="T1" s="103"/>
      <c r="U1" s="103"/>
      <c r="V1" s="103"/>
      <c r="W1" s="103"/>
      <c r="X1" s="103"/>
      <c r="Y1" s="104" t="str">
        <f>Y3</f>
        <v>9.16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127</v>
      </c>
      <c r="Y3" s="109" t="s">
        <v>224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9.16 Central Highlands,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21784</v>
      </c>
      <c r="W4" s="112">
        <v>20343</v>
      </c>
      <c r="X4" s="112">
        <v>22147</v>
      </c>
      <c r="Y4" s="112">
        <v>25550</v>
      </c>
      <c r="Z4" s="112">
        <v>24466</v>
      </c>
      <c r="AB4" s="113" t="str">
        <f>TEXT(Z4,"###,###")</f>
        <v>24,466</v>
      </c>
      <c r="AD4" s="114">
        <f>Z4/Y4-1</f>
        <v>-4.2426614481409053E-2</v>
      </c>
      <c r="AF4" s="114">
        <f>Z4/V4-1</f>
        <v>0.12311788468600815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12010</v>
      </c>
      <c r="W5" s="112">
        <v>11235</v>
      </c>
      <c r="X5" s="112">
        <v>12283</v>
      </c>
      <c r="Y5" s="112">
        <v>14143</v>
      </c>
      <c r="Z5" s="112">
        <v>13322</v>
      </c>
      <c r="AB5" s="113" t="str">
        <f>TEXT(Z5,"###,###")</f>
        <v>13,322</v>
      </c>
      <c r="AD5" s="114">
        <f t="shared" ref="AD5:AD9" si="0">Z5/Y5-1</f>
        <v>-5.804991868769005E-2</v>
      </c>
      <c r="AF5" s="114">
        <f t="shared" ref="AF5:AF9" si="1">Z5/V5-1</f>
        <v>0.10924229808492925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9775</v>
      </c>
      <c r="W6" s="112">
        <v>9107</v>
      </c>
      <c r="X6" s="112">
        <v>9864</v>
      </c>
      <c r="Y6" s="112">
        <v>11407</v>
      </c>
      <c r="Z6" s="112">
        <v>11147</v>
      </c>
      <c r="AB6" s="113" t="str">
        <f>TEXT(Z6,"###,###")</f>
        <v>11,147</v>
      </c>
      <c r="AD6" s="114">
        <f t="shared" si="0"/>
        <v>-2.2793021828701687E-2</v>
      </c>
      <c r="AF6" s="114">
        <f t="shared" si="1"/>
        <v>0.14035805626598474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15112</v>
      </c>
      <c r="W7" s="112">
        <v>14209</v>
      </c>
      <c r="X7" s="112">
        <v>15122</v>
      </c>
      <c r="Y7" s="112">
        <v>17334</v>
      </c>
      <c r="Z7" s="112">
        <v>16478</v>
      </c>
      <c r="AB7" s="113" t="str">
        <f>TEXT(Z7,"###,###")</f>
        <v>16,478</v>
      </c>
      <c r="AD7" s="114">
        <f t="shared" si="0"/>
        <v>-4.9382716049382713E-2</v>
      </c>
      <c r="AF7" s="114">
        <f t="shared" si="1"/>
        <v>9.0391741662255054E-2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24,466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16,478</v>
      </c>
      <c r="P8" s="71"/>
      <c r="S8" s="111" t="s">
        <v>87</v>
      </c>
      <c r="T8" s="112"/>
      <c r="U8" s="112"/>
      <c r="V8" s="112">
        <v>48760.68</v>
      </c>
      <c r="W8" s="112">
        <v>50346</v>
      </c>
      <c r="X8" s="112">
        <v>48511.96</v>
      </c>
      <c r="Y8" s="112">
        <v>50260</v>
      </c>
      <c r="Z8" s="112">
        <v>51615.040000000001</v>
      </c>
      <c r="AB8" s="113" t="str">
        <f>TEXT(Z8,"$###,###")</f>
        <v>$51,615</v>
      </c>
      <c r="AD8" s="114">
        <f t="shared" si="0"/>
        <v>2.6960604854755266E-2</v>
      </c>
      <c r="AF8" s="114">
        <f t="shared" si="1"/>
        <v>5.8538150001189448E-2</v>
      </c>
    </row>
    <row r="9" spans="1:32" x14ac:dyDescent="0.25">
      <c r="A9" s="32" t="s">
        <v>15</v>
      </c>
      <c r="B9" s="75"/>
      <c r="C9" s="76"/>
      <c r="D9" s="77">
        <f>AD104</f>
        <v>78.880895937218995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55.395072217502126</v>
      </c>
      <c r="P9" s="78" t="s">
        <v>88</v>
      </c>
      <c r="S9" s="111" t="s">
        <v>7</v>
      </c>
      <c r="T9" s="112"/>
      <c r="U9" s="112"/>
      <c r="V9" s="112">
        <v>1060604964</v>
      </c>
      <c r="W9" s="112">
        <v>991499225</v>
      </c>
      <c r="X9" s="112">
        <v>1046034216</v>
      </c>
      <c r="Y9" s="112">
        <v>1199567801</v>
      </c>
      <c r="Z9" s="112">
        <v>1168440580</v>
      </c>
      <c r="AB9" s="113" t="str">
        <f>TEXT(Z9/1000000,"$#,###.0")&amp;" mil"</f>
        <v>$1,168.4 mil</v>
      </c>
      <c r="AD9" s="114">
        <f t="shared" si="0"/>
        <v>-2.5948696667292381E-2</v>
      </c>
      <c r="AF9" s="114">
        <f t="shared" si="1"/>
        <v>0.10167368592478132</v>
      </c>
    </row>
    <row r="10" spans="1:32" x14ac:dyDescent="0.25">
      <c r="A10" s="32" t="s">
        <v>18</v>
      </c>
      <c r="B10" s="75"/>
      <c r="C10" s="76"/>
      <c r="D10" s="77">
        <f>AD105</f>
        <v>12.384533638518761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44.57458429421046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93.136302949387058</v>
      </c>
      <c r="P11" s="78" t="s">
        <v>88</v>
      </c>
      <c r="S11" s="111" t="s">
        <v>30</v>
      </c>
      <c r="T11" s="116"/>
      <c r="U11" s="116"/>
      <c r="V11" s="116">
        <v>19589</v>
      </c>
      <c r="W11" s="116">
        <v>18373</v>
      </c>
      <c r="X11" s="116">
        <v>19874</v>
      </c>
      <c r="Y11" s="116">
        <v>22321</v>
      </c>
      <c r="Z11" s="116">
        <v>21913</v>
      </c>
    </row>
    <row r="12" spans="1:32" ht="28.5" customHeight="1" x14ac:dyDescent="0.25">
      <c r="A12" s="32" t="s">
        <v>20</v>
      </c>
      <c r="B12" s="76"/>
      <c r="C12" s="76"/>
      <c r="D12" s="77">
        <f>AD108</f>
        <v>13.279653396550314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15.499453817210826</v>
      </c>
      <c r="P12" s="78" t="s">
        <v>88</v>
      </c>
      <c r="S12" s="111" t="s">
        <v>31</v>
      </c>
      <c r="T12" s="116"/>
      <c r="U12" s="116"/>
      <c r="V12" s="116">
        <v>2195</v>
      </c>
      <c r="W12" s="116">
        <v>1973</v>
      </c>
      <c r="X12" s="116">
        <v>2273</v>
      </c>
      <c r="Y12" s="116">
        <v>3232</v>
      </c>
      <c r="Z12" s="116">
        <v>2553</v>
      </c>
    </row>
    <row r="13" spans="1:32" ht="15" customHeight="1" x14ac:dyDescent="0.25">
      <c r="A13" s="32" t="s">
        <v>21</v>
      </c>
      <c r="B13" s="76"/>
      <c r="C13" s="76"/>
      <c r="D13" s="77">
        <f>AD109</f>
        <v>15.711599771110929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20.812556200441428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17.241379310344829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41.469794817297476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82.758620689655174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2391</v>
      </c>
      <c r="Z15" s="116">
        <v>2075</v>
      </c>
      <c r="AB15" s="121">
        <f t="shared" ref="AB15:AB34" si="2">IF(Z15="np",0,Z15/$Z$34)</f>
        <v>8.4794246250664049E-2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2526</v>
      </c>
      <c r="Z16" s="116">
        <v>2602</v>
      </c>
      <c r="AB16" s="121">
        <f t="shared" si="2"/>
        <v>0.10632994156348331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1093</v>
      </c>
      <c r="Z17" s="116">
        <v>832</v>
      </c>
      <c r="AB17" s="121">
        <f t="shared" si="2"/>
        <v>3.3999427894242165E-2</v>
      </c>
    </row>
    <row r="18" spans="1:28" x14ac:dyDescent="0.25">
      <c r="A18" s="67" t="str">
        <f>$S$1&amp;" ("&amp;$V$2&amp;" to "&amp;$Z$2&amp;")"</f>
        <v>Central Highlands (2014-15 to 2018-19)</v>
      </c>
      <c r="B18" s="67"/>
      <c r="C18" s="67"/>
      <c r="D18" s="67"/>
      <c r="E18" s="67"/>
      <c r="F18" s="67"/>
      <c r="G18" s="67" t="str">
        <f>$S$1&amp;" ("&amp;$V$2&amp;" to "&amp;$Z$2&amp;")"</f>
        <v>Central Highlands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177</v>
      </c>
      <c r="Z18" s="116">
        <v>198</v>
      </c>
      <c r="AB18" s="121">
        <f t="shared" si="2"/>
        <v>8.0912100036778234E-3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1839</v>
      </c>
      <c r="Z19" s="116">
        <v>1639</v>
      </c>
      <c r="AB19" s="121">
        <f t="shared" si="2"/>
        <v>6.697723836377753E-2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838</v>
      </c>
      <c r="Z20" s="116">
        <v>842</v>
      </c>
      <c r="AB20" s="121">
        <f t="shared" si="2"/>
        <v>3.440807486412488E-2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1995</v>
      </c>
      <c r="Z21" s="116">
        <v>2114</v>
      </c>
      <c r="AB21" s="121">
        <f t="shared" si="2"/>
        <v>8.6387969433206646E-2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2007</v>
      </c>
      <c r="Z22" s="116">
        <v>2022</v>
      </c>
      <c r="AB22" s="121">
        <f t="shared" si="2"/>
        <v>8.262841731028564E-2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875</v>
      </c>
      <c r="Z23" s="116">
        <v>756</v>
      </c>
      <c r="AB23" s="121">
        <f t="shared" si="2"/>
        <v>3.0893710923133505E-2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81</v>
      </c>
      <c r="Z24" s="116">
        <v>66</v>
      </c>
      <c r="AB24" s="121">
        <f t="shared" si="2"/>
        <v>2.697070001225941E-3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418</v>
      </c>
      <c r="Z25" s="116">
        <v>390</v>
      </c>
      <c r="AB25" s="121">
        <f t="shared" si="2"/>
        <v>1.5937231825426015E-2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816</v>
      </c>
      <c r="Z26" s="116">
        <v>826</v>
      </c>
      <c r="AB26" s="121">
        <f t="shared" si="2"/>
        <v>3.3754239712312534E-2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1214</v>
      </c>
      <c r="Z27" s="116">
        <v>1207</v>
      </c>
      <c r="AB27" s="121">
        <f t="shared" si="2"/>
        <v>4.9323689264844102E-2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2436</v>
      </c>
      <c r="Z28" s="116">
        <v>2577</v>
      </c>
      <c r="AB28" s="121">
        <f t="shared" si="2"/>
        <v>0.10530832413877651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991</v>
      </c>
      <c r="Z29" s="116">
        <v>976</v>
      </c>
      <c r="AB29" s="121">
        <f t="shared" si="2"/>
        <v>3.9883944260553306E-2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1589</v>
      </c>
      <c r="Z30" s="116">
        <v>1544</v>
      </c>
      <c r="AB30" s="121">
        <f t="shared" si="2"/>
        <v>6.3095092149891702E-2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1222</v>
      </c>
      <c r="Z31" s="116">
        <v>1277</v>
      </c>
      <c r="AB31" s="121">
        <f t="shared" si="2"/>
        <v>5.2184218054023131E-2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99</v>
      </c>
      <c r="Z32" s="116">
        <v>106</v>
      </c>
      <c r="AB32" s="121">
        <f t="shared" si="2"/>
        <v>4.3316578807568139E-3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1113</v>
      </c>
      <c r="Z33" s="116">
        <v>1100</v>
      </c>
      <c r="AB33" s="121">
        <f t="shared" si="2"/>
        <v>4.4951166687099017E-2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25550</v>
      </c>
      <c r="Z34" s="124">
        <v>24471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13632</v>
      </c>
      <c r="AB37" s="136">
        <f>Z37/Z40*100</f>
        <v>82.758620689655174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2840</v>
      </c>
      <c r="AB38" s="136">
        <f>Z38/Z40*100</f>
        <v>17.241379310344829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16472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18</v>
      </c>
      <c r="X44" s="116">
        <v>19</v>
      </c>
      <c r="Y44" s="116">
        <v>34</v>
      </c>
      <c r="Z44" s="116">
        <v>37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293</v>
      </c>
      <c r="X45" s="116">
        <v>360</v>
      </c>
      <c r="Y45" s="116">
        <v>435</v>
      </c>
      <c r="Z45" s="116">
        <v>415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665</v>
      </c>
      <c r="X46" s="116">
        <v>756</v>
      </c>
      <c r="Y46" s="116">
        <v>858</v>
      </c>
      <c r="Z46" s="116">
        <v>862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1091</v>
      </c>
      <c r="X47" s="116">
        <v>1200</v>
      </c>
      <c r="Y47" s="116">
        <v>1327</v>
      </c>
      <c r="Z47" s="116">
        <v>1190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1453</v>
      </c>
      <c r="X48" s="116">
        <v>1567</v>
      </c>
      <c r="Y48" s="116">
        <v>1940</v>
      </c>
      <c r="Z48" s="116">
        <v>1862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Central Highlands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1538</v>
      </c>
      <c r="X49" s="116">
        <v>1605</v>
      </c>
      <c r="Y49" s="116">
        <v>1694</v>
      </c>
      <c r="Z49" s="116">
        <v>1543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1209</v>
      </c>
      <c r="X50" s="116">
        <v>1434</v>
      </c>
      <c r="Y50" s="116">
        <v>1605</v>
      </c>
      <c r="Z50" s="116">
        <v>1569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1241</v>
      </c>
      <c r="X51" s="116">
        <v>1236</v>
      </c>
      <c r="Y51" s="116">
        <v>1326</v>
      </c>
      <c r="Z51" s="116">
        <v>1262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1116</v>
      </c>
      <c r="X52" s="116">
        <v>1187</v>
      </c>
      <c r="Y52" s="116">
        <v>1367</v>
      </c>
      <c r="Z52" s="116">
        <v>1323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992</v>
      </c>
      <c r="X53" s="116">
        <v>1029</v>
      </c>
      <c r="Y53" s="116">
        <v>1142</v>
      </c>
      <c r="Z53" s="116">
        <v>1056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793</v>
      </c>
      <c r="X54" s="116">
        <v>916</v>
      </c>
      <c r="Y54" s="116">
        <v>1076</v>
      </c>
      <c r="Z54" s="116">
        <v>1010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475</v>
      </c>
      <c r="X55" s="116">
        <v>547</v>
      </c>
      <c r="Y55" s="116">
        <v>752</v>
      </c>
      <c r="Z55" s="116">
        <v>694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209</v>
      </c>
      <c r="X56" s="116">
        <v>240</v>
      </c>
      <c r="Y56" s="116">
        <v>315</v>
      </c>
      <c r="Z56" s="116">
        <v>300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81</v>
      </c>
      <c r="X57" s="116">
        <v>118</v>
      </c>
      <c r="Y57" s="116">
        <v>171</v>
      </c>
      <c r="Z57" s="116">
        <v>128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34</v>
      </c>
      <c r="X58" s="116">
        <v>43</v>
      </c>
      <c r="Y58" s="116">
        <v>67</v>
      </c>
      <c r="Z58" s="116">
        <v>58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14</v>
      </c>
      <c r="X59" s="116">
        <v>20</v>
      </c>
      <c r="Y59" s="116">
        <v>30</v>
      </c>
      <c r="Z59" s="116">
        <v>16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</v>
      </c>
      <c r="X60" s="116">
        <v>9</v>
      </c>
      <c r="Y60" s="116">
        <v>9</v>
      </c>
      <c r="Z60" s="116">
        <v>12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11235</v>
      </c>
      <c r="X61" s="116">
        <v>12283</v>
      </c>
      <c r="Y61" s="116">
        <v>14143</v>
      </c>
      <c r="Z61" s="116">
        <v>13324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36</v>
      </c>
      <c r="X63" s="116">
        <v>45</v>
      </c>
      <c r="Y63" s="116">
        <v>51</v>
      </c>
      <c r="Z63" s="116">
        <v>34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Central Highlands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318</v>
      </c>
      <c r="X64" s="116">
        <v>330</v>
      </c>
      <c r="Y64" s="116">
        <v>430</v>
      </c>
      <c r="Z64" s="116">
        <v>462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596</v>
      </c>
      <c r="X65" s="116">
        <v>687</v>
      </c>
      <c r="Y65" s="116">
        <v>735</v>
      </c>
      <c r="Z65" s="116">
        <v>773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1000</v>
      </c>
      <c r="X66" s="116">
        <v>1000</v>
      </c>
      <c r="Y66" s="116">
        <v>1065</v>
      </c>
      <c r="Z66" s="116">
        <v>1057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1177</v>
      </c>
      <c r="X67" s="116">
        <v>1234</v>
      </c>
      <c r="Y67" s="116">
        <v>1527</v>
      </c>
      <c r="Z67" s="116">
        <v>1464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1250</v>
      </c>
      <c r="X68" s="116">
        <v>1298</v>
      </c>
      <c r="Y68" s="116">
        <v>1408</v>
      </c>
      <c r="Z68" s="116">
        <v>1354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1005</v>
      </c>
      <c r="X69" s="116">
        <v>1117</v>
      </c>
      <c r="Y69" s="116">
        <v>1250</v>
      </c>
      <c r="Z69" s="116">
        <v>1292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939</v>
      </c>
      <c r="X70" s="116">
        <v>996</v>
      </c>
      <c r="Y70" s="116">
        <v>1133</v>
      </c>
      <c r="Z70" s="116">
        <v>1097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882</v>
      </c>
      <c r="X71" s="116">
        <v>982</v>
      </c>
      <c r="Y71" s="116">
        <v>1159</v>
      </c>
      <c r="Z71" s="116">
        <v>1102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793</v>
      </c>
      <c r="X72" s="116">
        <v>855</v>
      </c>
      <c r="Y72" s="116">
        <v>932</v>
      </c>
      <c r="Z72" s="116">
        <v>897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595</v>
      </c>
      <c r="X73" s="116">
        <v>705</v>
      </c>
      <c r="Y73" s="116">
        <v>875</v>
      </c>
      <c r="Z73" s="116">
        <v>833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298</v>
      </c>
      <c r="X74" s="116">
        <v>346</v>
      </c>
      <c r="Y74" s="116">
        <v>439</v>
      </c>
      <c r="Z74" s="116">
        <v>442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137</v>
      </c>
      <c r="X75" s="116">
        <v>158</v>
      </c>
      <c r="Y75" s="116">
        <v>217</v>
      </c>
      <c r="Z75" s="116">
        <v>208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45</v>
      </c>
      <c r="X76" s="116">
        <v>59</v>
      </c>
      <c r="Y76" s="116">
        <v>99</v>
      </c>
      <c r="Z76" s="116">
        <v>69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19</v>
      </c>
      <c r="X77" s="116">
        <v>23</v>
      </c>
      <c r="Y77" s="116">
        <v>42</v>
      </c>
      <c r="Z77" s="116">
        <v>30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17</v>
      </c>
      <c r="X78" s="116">
        <v>20</v>
      </c>
      <c r="Y78" s="116">
        <v>25</v>
      </c>
      <c r="Z78" s="116">
        <v>12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6</v>
      </c>
      <c r="X79" s="116">
        <v>6</v>
      </c>
      <c r="Y79" s="116">
        <v>17</v>
      </c>
      <c r="Z79" s="116">
        <v>15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9107</v>
      </c>
      <c r="X80" s="116">
        <v>9864</v>
      </c>
      <c r="Y80" s="116">
        <v>11407</v>
      </c>
      <c r="Z80" s="116">
        <v>11141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Central Highlands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507</v>
      </c>
      <c r="X83" s="116">
        <v>513</v>
      </c>
      <c r="Y83" s="116">
        <v>636</v>
      </c>
      <c r="Z83" s="116">
        <v>601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519</v>
      </c>
      <c r="X84" s="116">
        <v>544</v>
      </c>
      <c r="Y84" s="116">
        <v>586</v>
      </c>
      <c r="Z84" s="116">
        <v>554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24,466</v>
      </c>
      <c r="D85" s="100">
        <f t="shared" ref="D85:D90" si="4">AD4</f>
        <v>-4.2426614481409053E-2</v>
      </c>
      <c r="E85" s="101">
        <f t="shared" ref="E85:E90" si="5">AD4</f>
        <v>-4.2426614481409053E-2</v>
      </c>
      <c r="F85" s="100">
        <f t="shared" ref="F85:F90" si="6">AF4</f>
        <v>0.12311788468600815</v>
      </c>
      <c r="G85" s="101">
        <f t="shared" ref="G85:G90" si="7">AF4</f>
        <v>0.12311788468600815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1960</v>
      </c>
      <c r="X85" s="116">
        <v>1983</v>
      </c>
      <c r="Y85" s="116">
        <v>2097</v>
      </c>
      <c r="Z85" s="116">
        <v>2080</v>
      </c>
    </row>
    <row r="86" spans="1:30" ht="15" customHeight="1" x14ac:dyDescent="0.25">
      <c r="A86" s="102" t="s">
        <v>4</v>
      </c>
      <c r="B86" s="51"/>
      <c r="C86" s="61" t="str">
        <f t="shared" si="3"/>
        <v>13,322</v>
      </c>
      <c r="D86" s="100">
        <f t="shared" si="4"/>
        <v>-5.804991868769005E-2</v>
      </c>
      <c r="E86" s="101">
        <f t="shared" si="5"/>
        <v>-5.804991868769005E-2</v>
      </c>
      <c r="F86" s="100">
        <f t="shared" si="6"/>
        <v>0.10924229808492925</v>
      </c>
      <c r="G86" s="101">
        <f t="shared" si="7"/>
        <v>0.10924229808492925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171</v>
      </c>
      <c r="X86" s="116">
        <v>200</v>
      </c>
      <c r="Y86" s="116">
        <v>211</v>
      </c>
      <c r="Z86" s="116">
        <v>198</v>
      </c>
    </row>
    <row r="87" spans="1:30" ht="15" customHeight="1" x14ac:dyDescent="0.25">
      <c r="A87" s="102" t="s">
        <v>5</v>
      </c>
      <c r="B87" s="51"/>
      <c r="C87" s="61" t="str">
        <f t="shared" si="3"/>
        <v>11,147</v>
      </c>
      <c r="D87" s="100">
        <f t="shared" si="4"/>
        <v>-2.2793021828701687E-2</v>
      </c>
      <c r="E87" s="101">
        <f t="shared" si="5"/>
        <v>-2.2793021828701687E-2</v>
      </c>
      <c r="F87" s="100">
        <f t="shared" si="6"/>
        <v>0.14035805626598474</v>
      </c>
      <c r="G87" s="101">
        <f t="shared" si="7"/>
        <v>0.14035805626598474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140</v>
      </c>
      <c r="X87" s="116">
        <v>157</v>
      </c>
      <c r="Y87" s="116">
        <v>156</v>
      </c>
      <c r="Z87" s="116">
        <v>164</v>
      </c>
    </row>
    <row r="88" spans="1:30" ht="15" customHeight="1" x14ac:dyDescent="0.25">
      <c r="A88" s="51" t="s">
        <v>6</v>
      </c>
      <c r="B88" s="51"/>
      <c r="C88" s="61" t="str">
        <f t="shared" si="3"/>
        <v>16,478</v>
      </c>
      <c r="D88" s="100">
        <f t="shared" si="4"/>
        <v>-4.9382716049382713E-2</v>
      </c>
      <c r="E88" s="101">
        <f t="shared" si="5"/>
        <v>-4.9382716049382713E-2</v>
      </c>
      <c r="F88" s="100">
        <f t="shared" si="6"/>
        <v>9.0391741662255054E-2</v>
      </c>
      <c r="G88" s="101">
        <f t="shared" si="7"/>
        <v>9.0391741662255054E-2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191</v>
      </c>
      <c r="X88" s="116">
        <v>203</v>
      </c>
      <c r="Y88" s="116">
        <v>241</v>
      </c>
      <c r="Z88" s="116">
        <v>234</v>
      </c>
    </row>
    <row r="89" spans="1:30" ht="15" customHeight="1" x14ac:dyDescent="0.25">
      <c r="A89" s="51" t="s">
        <v>102</v>
      </c>
      <c r="B89" s="51"/>
      <c r="C89" s="61" t="str">
        <f t="shared" si="3"/>
        <v>$51,615</v>
      </c>
      <c r="D89" s="100">
        <f t="shared" si="4"/>
        <v>2.6960604854755266E-2</v>
      </c>
      <c r="E89" s="101">
        <f t="shared" si="5"/>
        <v>2.6960604854755266E-2</v>
      </c>
      <c r="F89" s="100">
        <f t="shared" si="6"/>
        <v>5.8538150001189448E-2</v>
      </c>
      <c r="G89" s="101">
        <f t="shared" si="7"/>
        <v>5.8538150001189448E-2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1989</v>
      </c>
      <c r="X89" s="116">
        <v>2065</v>
      </c>
      <c r="Y89" s="116">
        <v>2282</v>
      </c>
      <c r="Z89" s="116">
        <v>2247</v>
      </c>
    </row>
    <row r="90" spans="1:30" ht="15" customHeight="1" x14ac:dyDescent="0.25">
      <c r="A90" s="51" t="s">
        <v>7</v>
      </c>
      <c r="B90" s="51"/>
      <c r="C90" s="61" t="str">
        <f t="shared" si="3"/>
        <v>$1,168.4 mil</v>
      </c>
      <c r="D90" s="100">
        <f t="shared" si="4"/>
        <v>-2.5948696667292381E-2</v>
      </c>
      <c r="E90" s="101">
        <f t="shared" si="5"/>
        <v>-2.5948696667292381E-2</v>
      </c>
      <c r="F90" s="100">
        <f t="shared" si="6"/>
        <v>0.10167368592478132</v>
      </c>
      <c r="G90" s="101">
        <f t="shared" si="7"/>
        <v>0.10167368592478132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888</v>
      </c>
      <c r="X90" s="116">
        <v>967</v>
      </c>
      <c r="Y90" s="116">
        <v>1218</v>
      </c>
      <c r="Z90" s="116">
        <v>1185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7906</v>
      </c>
      <c r="X91" s="116">
        <v>8481</v>
      </c>
      <c r="Y91" s="116">
        <v>9723</v>
      </c>
      <c r="Z91" s="116">
        <v>9133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344</v>
      </c>
      <c r="X93" s="116">
        <v>390</v>
      </c>
      <c r="Y93" s="116">
        <v>446</v>
      </c>
      <c r="Z93" s="116">
        <v>455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896</v>
      </c>
      <c r="X94" s="116">
        <v>922</v>
      </c>
      <c r="Y94" s="116">
        <v>1008</v>
      </c>
      <c r="Z94" s="116">
        <v>980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226</v>
      </c>
      <c r="X95" s="116">
        <v>265</v>
      </c>
      <c r="Y95" s="116">
        <v>293</v>
      </c>
      <c r="Z95" s="116">
        <v>288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703</v>
      </c>
      <c r="X96" s="116">
        <v>756</v>
      </c>
      <c r="Y96" s="116">
        <v>858</v>
      </c>
      <c r="Z96" s="116">
        <v>919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1114</v>
      </c>
      <c r="X97" s="116">
        <v>1237</v>
      </c>
      <c r="Y97" s="116">
        <v>1362</v>
      </c>
      <c r="Z97" s="116">
        <v>1295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701</v>
      </c>
      <c r="X98" s="116">
        <v>734</v>
      </c>
      <c r="Y98" s="116">
        <v>786</v>
      </c>
      <c r="Z98" s="116">
        <v>797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216</v>
      </c>
      <c r="X99" s="116">
        <v>248</v>
      </c>
      <c r="Y99" s="116">
        <v>340</v>
      </c>
      <c r="Z99" s="116">
        <v>362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697</v>
      </c>
      <c r="X100" s="116">
        <v>721</v>
      </c>
      <c r="Y100" s="116">
        <v>920</v>
      </c>
      <c r="Z100" s="116">
        <v>921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6301</v>
      </c>
      <c r="X101" s="116">
        <v>6641</v>
      </c>
      <c r="Y101" s="116">
        <v>7611</v>
      </c>
      <c r="Z101" s="116">
        <v>7346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15539</v>
      </c>
      <c r="X104" s="116">
        <v>17326</v>
      </c>
      <c r="Y104" s="116">
        <v>19760</v>
      </c>
      <c r="Z104" s="116">
        <v>19299</v>
      </c>
      <c r="AB104" s="113" t="str">
        <f>TEXT(Z104,"###,###")</f>
        <v>19,299</v>
      </c>
      <c r="AD104" s="134">
        <f>Z104/($Z$4)*100</f>
        <v>78.880895937218995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2906</v>
      </c>
      <c r="X105" s="116">
        <v>2970</v>
      </c>
      <c r="Y105" s="116">
        <v>3032</v>
      </c>
      <c r="Z105" s="116">
        <v>3030</v>
      </c>
      <c r="AB105" s="113" t="str">
        <f>TEXT(Z105,"###,###")</f>
        <v>3,030</v>
      </c>
      <c r="AD105" s="134">
        <f>Z105/($Z$4)*100</f>
        <v>12.384533638518761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18445</v>
      </c>
      <c r="X106" s="124">
        <v>20296</v>
      </c>
      <c r="Y106" s="124">
        <v>22792</v>
      </c>
      <c r="Z106" s="124">
        <v>22329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2527</v>
      </c>
      <c r="X108" s="116">
        <v>2992</v>
      </c>
      <c r="Y108" s="116">
        <v>3900</v>
      </c>
      <c r="Z108" s="116">
        <v>3249</v>
      </c>
      <c r="AB108" s="113" t="str">
        <f>TEXT(Z108,"###,###")</f>
        <v>3,249</v>
      </c>
      <c r="AD108" s="134">
        <f>Z108/($Z$4)*100</f>
        <v>13.279653396550314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3158</v>
      </c>
      <c r="X109" s="116">
        <v>3850</v>
      </c>
      <c r="Y109" s="116">
        <v>4383</v>
      </c>
      <c r="Z109" s="116">
        <v>3844</v>
      </c>
      <c r="AB109" s="113" t="str">
        <f>TEXT(Z109,"###,###")</f>
        <v>3,844</v>
      </c>
      <c r="AD109" s="134">
        <f>Z109/($Z$4)*100</f>
        <v>15.711599771110929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4067</v>
      </c>
      <c r="X110" s="116">
        <v>4364</v>
      </c>
      <c r="Y110" s="116">
        <v>4668</v>
      </c>
      <c r="Z110" s="116">
        <v>5092</v>
      </c>
      <c r="AB110" s="113" t="str">
        <f>TEXT(Z110,"###,###")</f>
        <v>5,092</v>
      </c>
      <c r="AD110" s="134">
        <f>Z110/($Z$4)*100</f>
        <v>20.812556200441428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8689</v>
      </c>
      <c r="X111" s="116">
        <v>9090</v>
      </c>
      <c r="Y111" s="116">
        <v>9843</v>
      </c>
      <c r="Z111" s="116">
        <v>10146</v>
      </c>
      <c r="AB111" s="113" t="str">
        <f>TEXT(Z111,"###,###")</f>
        <v>10,146</v>
      </c>
      <c r="AD111" s="134">
        <f>Z111/($Z$4)*100</f>
        <v>41.469794817297476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20343</v>
      </c>
      <c r="X112" s="116">
        <v>22147</v>
      </c>
      <c r="Y112" s="116">
        <v>25550</v>
      </c>
      <c r="Z112" s="116">
        <v>24470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35.28</v>
      </c>
      <c r="W118" s="135">
        <v>41.68</v>
      </c>
      <c r="X118" s="135">
        <v>38.99</v>
      </c>
      <c r="Y118" s="135">
        <v>39.549999999999997</v>
      </c>
      <c r="Z118" s="135">
        <v>39.159999999999997</v>
      </c>
      <c r="AB118" s="113" t="str">
        <f>TEXT(Z118,"##.0")</f>
        <v>39.2</v>
      </c>
    </row>
    <row r="120" spans="19:32" x14ac:dyDescent="0.25">
      <c r="S120" s="105" t="s">
        <v>104</v>
      </c>
      <c r="T120" s="116"/>
      <c r="U120" s="116"/>
      <c r="V120" s="116">
        <v>12917</v>
      </c>
      <c r="W120" s="116">
        <v>12239</v>
      </c>
      <c r="X120" s="116">
        <v>12849</v>
      </c>
      <c r="Y120" s="116">
        <v>14105</v>
      </c>
      <c r="Z120" s="116">
        <v>13920</v>
      </c>
      <c r="AB120" s="113" t="str">
        <f>TEXT(Z120,"###,###")</f>
        <v>13,920</v>
      </c>
    </row>
    <row r="121" spans="19:32" x14ac:dyDescent="0.25">
      <c r="S121" s="105" t="s">
        <v>105</v>
      </c>
      <c r="T121" s="116"/>
      <c r="U121" s="116"/>
      <c r="V121" s="116">
        <v>943</v>
      </c>
      <c r="W121" s="116">
        <v>806</v>
      </c>
      <c r="X121" s="116">
        <v>1018</v>
      </c>
      <c r="Y121" s="116">
        <v>1594</v>
      </c>
      <c r="Z121" s="116">
        <v>1127</v>
      </c>
      <c r="AB121" s="113" t="str">
        <f>TEXT(Z121,"###,###")</f>
        <v>1,127</v>
      </c>
    </row>
    <row r="122" spans="19:32" x14ac:dyDescent="0.25">
      <c r="S122" s="105" t="s">
        <v>106</v>
      </c>
      <c r="T122" s="116"/>
      <c r="U122" s="116"/>
      <c r="V122" s="116">
        <v>1249</v>
      </c>
      <c r="W122" s="116">
        <v>1167</v>
      </c>
      <c r="X122" s="116">
        <v>1255</v>
      </c>
      <c r="Y122" s="116">
        <v>1632</v>
      </c>
      <c r="Z122" s="116">
        <v>1427</v>
      </c>
      <c r="AB122" s="113" t="str">
        <f>TEXT(Z122,"###,###")</f>
        <v>1,427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14166</v>
      </c>
      <c r="W124" s="116">
        <v>13406</v>
      </c>
      <c r="X124" s="116">
        <v>14104</v>
      </c>
      <c r="Y124" s="116">
        <v>15737</v>
      </c>
      <c r="Z124" s="116">
        <v>15347</v>
      </c>
      <c r="AB124" s="113" t="str">
        <f>TEXT(Z124,"###,###")</f>
        <v>15,347</v>
      </c>
      <c r="AD124" s="131">
        <f>Z124/$Z$7*100</f>
        <v>93.136302949387058</v>
      </c>
    </row>
    <row r="125" spans="19:32" x14ac:dyDescent="0.25">
      <c r="S125" s="105" t="s">
        <v>108</v>
      </c>
      <c r="T125" s="116"/>
      <c r="U125" s="116"/>
      <c r="V125" s="116">
        <v>2192</v>
      </c>
      <c r="W125" s="116">
        <v>1973</v>
      </c>
      <c r="X125" s="116">
        <v>2273</v>
      </c>
      <c r="Y125" s="116">
        <v>3226</v>
      </c>
      <c r="Z125" s="116">
        <v>2554</v>
      </c>
      <c r="AB125" s="113" t="str">
        <f>TEXT(Z125,"###,###")</f>
        <v>2,554</v>
      </c>
      <c r="AD125" s="131">
        <f>Z125/$Z$7*100</f>
        <v>15.499453817210826</v>
      </c>
    </row>
    <row r="127" spans="19:32" x14ac:dyDescent="0.25">
      <c r="S127" s="105" t="s">
        <v>109</v>
      </c>
      <c r="T127" s="116"/>
      <c r="U127" s="116"/>
      <c r="V127" s="116">
        <v>8424</v>
      </c>
      <c r="W127" s="116">
        <v>7904</v>
      </c>
      <c r="X127" s="116">
        <v>8481</v>
      </c>
      <c r="Y127" s="116">
        <v>9722</v>
      </c>
      <c r="Z127" s="116">
        <v>9128</v>
      </c>
      <c r="AB127" s="113" t="str">
        <f>TEXT(Z127,"###,###")</f>
        <v>9,128</v>
      </c>
      <c r="AD127" s="131">
        <f>Z127/$Z$7*100</f>
        <v>55.395072217502126</v>
      </c>
    </row>
    <row r="128" spans="19:32" x14ac:dyDescent="0.25">
      <c r="S128" s="105" t="s">
        <v>110</v>
      </c>
      <c r="T128" s="116"/>
      <c r="U128" s="116"/>
      <c r="V128" s="116">
        <v>6686</v>
      </c>
      <c r="W128" s="116">
        <v>6301</v>
      </c>
      <c r="X128" s="116">
        <v>6641</v>
      </c>
      <c r="Y128" s="116">
        <v>7612</v>
      </c>
      <c r="Z128" s="116">
        <v>7345</v>
      </c>
      <c r="AB128" s="113" t="str">
        <f>TEXT(Z128,"###,###")</f>
        <v>7,345</v>
      </c>
      <c r="AD128" s="131">
        <f>Z128/$Z$7*100</f>
        <v>44.57458429421046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238BF93-A798-4A05-A79C-209727CC425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89C4325-7395-4D4A-948F-94B9A8C500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DA60A6E-257B-46F7-A3A0-C625EF7715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A20A942-945E-4F6C-8311-613DFCDEA8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C9818-AC6B-4B90-B73D-58CA1BB8E301}">
  <sheetPr codeName="Sheet8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Charters Towers</v>
      </c>
      <c r="T1" s="103"/>
      <c r="U1" s="103"/>
      <c r="V1" s="103"/>
      <c r="W1" s="103"/>
      <c r="X1" s="103"/>
      <c r="Y1" s="104" t="str">
        <f>Y3</f>
        <v>9.17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128</v>
      </c>
      <c r="Y3" s="109" t="s">
        <v>225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9.17 Charters Towers,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7400</v>
      </c>
      <c r="W4" s="112">
        <v>6582</v>
      </c>
      <c r="X4" s="112">
        <v>7324</v>
      </c>
      <c r="Y4" s="112">
        <v>8428</v>
      </c>
      <c r="Z4" s="112">
        <v>7846</v>
      </c>
      <c r="AB4" s="113" t="str">
        <f>TEXT(Z4,"###,###")</f>
        <v>7,846</v>
      </c>
      <c r="AD4" s="114">
        <f>Z4/Y4-1</f>
        <v>-6.9055529188419507E-2</v>
      </c>
      <c r="AF4" s="114">
        <f>Z4/V4-1</f>
        <v>6.027027027027021E-2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3953</v>
      </c>
      <c r="W5" s="112">
        <v>3431</v>
      </c>
      <c r="X5" s="112">
        <v>3825</v>
      </c>
      <c r="Y5" s="112">
        <v>4344</v>
      </c>
      <c r="Z5" s="112">
        <v>4034</v>
      </c>
      <c r="AB5" s="113" t="str">
        <f>TEXT(Z5,"###,###")</f>
        <v>4,034</v>
      </c>
      <c r="AD5" s="114">
        <f t="shared" ref="AD5:AD9" si="0">Z5/Y5-1</f>
        <v>-7.1362799263351762E-2</v>
      </c>
      <c r="AF5" s="114">
        <f t="shared" ref="AF5:AF9" si="1">Z5/V5-1</f>
        <v>2.0490766506450875E-2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3442</v>
      </c>
      <c r="W6" s="112">
        <v>3153</v>
      </c>
      <c r="X6" s="112">
        <v>3499</v>
      </c>
      <c r="Y6" s="112">
        <v>4088</v>
      </c>
      <c r="Z6" s="112">
        <v>3813</v>
      </c>
      <c r="AB6" s="113" t="str">
        <f>TEXT(Z6,"###,###")</f>
        <v>3,813</v>
      </c>
      <c r="AD6" s="114">
        <f t="shared" si="0"/>
        <v>-6.7270058708414848E-2</v>
      </c>
      <c r="AF6" s="114">
        <f t="shared" si="1"/>
        <v>0.10778617083091224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5188</v>
      </c>
      <c r="W7" s="112">
        <v>4794</v>
      </c>
      <c r="X7" s="112">
        <v>5135</v>
      </c>
      <c r="Y7" s="112">
        <v>5926</v>
      </c>
      <c r="Z7" s="112">
        <v>5481</v>
      </c>
      <c r="AB7" s="113" t="str">
        <f>TEXT(Z7,"###,###")</f>
        <v>5,481</v>
      </c>
      <c r="AD7" s="114">
        <f t="shared" si="0"/>
        <v>-7.5092811339858234E-2</v>
      </c>
      <c r="AF7" s="114">
        <f t="shared" si="1"/>
        <v>5.6476484194294629E-2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7,846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5,481</v>
      </c>
      <c r="P8" s="71"/>
      <c r="S8" s="111" t="s">
        <v>87</v>
      </c>
      <c r="T8" s="112"/>
      <c r="U8" s="112"/>
      <c r="V8" s="112">
        <v>42679</v>
      </c>
      <c r="W8" s="112">
        <v>42367.62</v>
      </c>
      <c r="X8" s="112">
        <v>43025</v>
      </c>
      <c r="Y8" s="112">
        <v>44273.75</v>
      </c>
      <c r="Z8" s="112">
        <v>47062.09</v>
      </c>
      <c r="AB8" s="113" t="str">
        <f>TEXT(Z8,"$###,###")</f>
        <v>$47,062</v>
      </c>
      <c r="AD8" s="114">
        <f t="shared" si="0"/>
        <v>6.2979530760326252E-2</v>
      </c>
      <c r="AF8" s="114">
        <f t="shared" si="1"/>
        <v>0.10269898544951839</v>
      </c>
    </row>
    <row r="9" spans="1:32" x14ac:dyDescent="0.25">
      <c r="A9" s="32" t="s">
        <v>15</v>
      </c>
      <c r="B9" s="75"/>
      <c r="C9" s="76"/>
      <c r="D9" s="77">
        <f>AD104</f>
        <v>66.110119806270703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51.085568326947637</v>
      </c>
      <c r="P9" s="78" t="s">
        <v>88</v>
      </c>
      <c r="S9" s="111" t="s">
        <v>7</v>
      </c>
      <c r="T9" s="112"/>
      <c r="U9" s="112"/>
      <c r="V9" s="112">
        <v>262871063</v>
      </c>
      <c r="W9" s="112">
        <v>244552753</v>
      </c>
      <c r="X9" s="112">
        <v>270679757</v>
      </c>
      <c r="Y9" s="112">
        <v>308781579</v>
      </c>
      <c r="Z9" s="112">
        <v>301151852</v>
      </c>
      <c r="AB9" s="113" t="str">
        <f>TEXT(Z9/1000000,"$#,###.0")&amp;" mil"</f>
        <v>$301.2 mil</v>
      </c>
      <c r="AD9" s="114">
        <f t="shared" si="0"/>
        <v>-2.470913914200823E-2</v>
      </c>
      <c r="AF9" s="114">
        <f t="shared" si="1"/>
        <v>0.1456257245020538</v>
      </c>
    </row>
    <row r="10" spans="1:32" x14ac:dyDescent="0.25">
      <c r="A10" s="32" t="s">
        <v>18</v>
      </c>
      <c r="B10" s="75"/>
      <c r="C10" s="76"/>
      <c r="D10" s="77">
        <f>AD105</f>
        <v>22.941626306398163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49.023900748038677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90.239007480386789</v>
      </c>
      <c r="P11" s="78" t="s">
        <v>88</v>
      </c>
      <c r="S11" s="111" t="s">
        <v>30</v>
      </c>
      <c r="T11" s="116"/>
      <c r="U11" s="116"/>
      <c r="V11" s="116">
        <v>6305</v>
      </c>
      <c r="W11" s="116">
        <v>5629</v>
      </c>
      <c r="X11" s="116">
        <v>6305</v>
      </c>
      <c r="Y11" s="116">
        <v>7108</v>
      </c>
      <c r="Z11" s="116">
        <v>6767</v>
      </c>
    </row>
    <row r="12" spans="1:32" ht="28.5" customHeight="1" x14ac:dyDescent="0.25">
      <c r="A12" s="32" t="s">
        <v>20</v>
      </c>
      <c r="B12" s="76"/>
      <c r="C12" s="76"/>
      <c r="D12" s="77">
        <f>AD108</f>
        <v>14.784603619678819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19.722678343367999</v>
      </c>
      <c r="P12" s="78" t="s">
        <v>88</v>
      </c>
      <c r="S12" s="111" t="s">
        <v>31</v>
      </c>
      <c r="T12" s="116"/>
      <c r="U12" s="116"/>
      <c r="V12" s="116">
        <v>1094</v>
      </c>
      <c r="W12" s="116">
        <v>954</v>
      </c>
      <c r="X12" s="116">
        <v>1019</v>
      </c>
      <c r="Y12" s="116">
        <v>1321</v>
      </c>
      <c r="Z12" s="116">
        <v>1081</v>
      </c>
    </row>
    <row r="13" spans="1:32" ht="15" customHeight="1" x14ac:dyDescent="0.25">
      <c r="A13" s="32" t="s">
        <v>21</v>
      </c>
      <c r="B13" s="76"/>
      <c r="C13" s="76"/>
      <c r="D13" s="77">
        <f>AD109</f>
        <v>15.217945449910783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23.64262044353811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15.919037199124727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35.39383125159317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84.08096280087527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715</v>
      </c>
      <c r="Z15" s="116">
        <v>649</v>
      </c>
      <c r="AB15" s="121">
        <f t="shared" ref="AB15:AB34" si="2">IF(Z15="np",0,Z15/$Z$34)</f>
        <v>8.2706766917293228E-2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638</v>
      </c>
      <c r="Z16" s="116">
        <v>658</v>
      </c>
      <c r="AB16" s="121">
        <f t="shared" si="2"/>
        <v>8.3853702051739518E-2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401</v>
      </c>
      <c r="Z17" s="116">
        <v>309</v>
      </c>
      <c r="AB17" s="121">
        <f t="shared" si="2"/>
        <v>3.9378106282655791E-2</v>
      </c>
    </row>
    <row r="18" spans="1:28" x14ac:dyDescent="0.25">
      <c r="A18" s="67" t="str">
        <f>$S$1&amp;" ("&amp;$V$2&amp;" to "&amp;$Z$2&amp;")"</f>
        <v>Charters Towers (2014-15 to 2018-19)</v>
      </c>
      <c r="B18" s="67"/>
      <c r="C18" s="67"/>
      <c r="D18" s="67"/>
      <c r="E18" s="67"/>
      <c r="F18" s="67"/>
      <c r="G18" s="67" t="str">
        <f>$S$1&amp;" ("&amp;$V$2&amp;" to "&amp;$Z$2&amp;")"</f>
        <v>Charters Towers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32</v>
      </c>
      <c r="Z18" s="116">
        <v>28</v>
      </c>
      <c r="AB18" s="121">
        <f t="shared" si="2"/>
        <v>3.5682426404995541E-3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470</v>
      </c>
      <c r="Z19" s="116">
        <v>502</v>
      </c>
      <c r="AB19" s="121">
        <f t="shared" si="2"/>
        <v>6.397349305467058E-2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149</v>
      </c>
      <c r="Z20" s="116">
        <v>171</v>
      </c>
      <c r="AB20" s="121">
        <f t="shared" si="2"/>
        <v>2.1791767554479417E-2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711</v>
      </c>
      <c r="Z21" s="116">
        <v>719</v>
      </c>
      <c r="AB21" s="121">
        <f t="shared" si="2"/>
        <v>9.1627373518542124E-2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591</v>
      </c>
      <c r="Z22" s="116">
        <v>567</v>
      </c>
      <c r="AB22" s="121">
        <f t="shared" si="2"/>
        <v>7.2256913470115966E-2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343</v>
      </c>
      <c r="Z23" s="116">
        <v>246</v>
      </c>
      <c r="AB23" s="121">
        <f t="shared" si="2"/>
        <v>3.1349560341531794E-2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37</v>
      </c>
      <c r="Z24" s="116">
        <v>27</v>
      </c>
      <c r="AB24" s="121">
        <f t="shared" si="2"/>
        <v>3.4408054033388557E-3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151</v>
      </c>
      <c r="Z25" s="116">
        <v>126</v>
      </c>
      <c r="AB25" s="121">
        <f t="shared" si="2"/>
        <v>1.6057091882247992E-2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101</v>
      </c>
      <c r="Z26" s="116">
        <v>92</v>
      </c>
      <c r="AB26" s="121">
        <f t="shared" si="2"/>
        <v>1.1724225818784248E-2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197</v>
      </c>
      <c r="Z27" s="116">
        <v>203</v>
      </c>
      <c r="AB27" s="121">
        <f t="shared" si="2"/>
        <v>2.5869759143621766E-2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507</v>
      </c>
      <c r="Z28" s="116">
        <v>490</v>
      </c>
      <c r="AB28" s="121">
        <f t="shared" si="2"/>
        <v>6.2444246208742192E-2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486</v>
      </c>
      <c r="Z29" s="116">
        <v>450</v>
      </c>
      <c r="AB29" s="121">
        <f t="shared" si="2"/>
        <v>5.7346756722314263E-2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899</v>
      </c>
      <c r="Z30" s="116">
        <v>827</v>
      </c>
      <c r="AB30" s="121">
        <f t="shared" si="2"/>
        <v>0.10539059513189754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897</v>
      </c>
      <c r="Z31" s="116">
        <v>924</v>
      </c>
      <c r="AB31" s="121">
        <f t="shared" si="2"/>
        <v>0.11775200713648529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53</v>
      </c>
      <c r="Z32" s="116">
        <v>40</v>
      </c>
      <c r="AB32" s="121">
        <f t="shared" si="2"/>
        <v>5.0974894864279346E-3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307</v>
      </c>
      <c r="Z33" s="116">
        <v>281</v>
      </c>
      <c r="AB33" s="121">
        <f t="shared" si="2"/>
        <v>3.5809863642156235E-2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8429</v>
      </c>
      <c r="Z34" s="124">
        <v>7847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4611</v>
      </c>
      <c r="AB37" s="136">
        <f>Z37/Z40*100</f>
        <v>84.08096280087527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873</v>
      </c>
      <c r="AB38" s="136">
        <f>Z38/Z40*100</f>
        <v>15.919037199124727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5484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8</v>
      </c>
      <c r="X44" s="116">
        <v>12</v>
      </c>
      <c r="Y44" s="116">
        <v>24</v>
      </c>
      <c r="Z44" s="116">
        <v>13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91</v>
      </c>
      <c r="X45" s="116">
        <v>124</v>
      </c>
      <c r="Y45" s="116">
        <v>139</v>
      </c>
      <c r="Z45" s="116">
        <v>158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212</v>
      </c>
      <c r="X46" s="116">
        <v>220</v>
      </c>
      <c r="Y46" s="116">
        <v>262</v>
      </c>
      <c r="Z46" s="116">
        <v>250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263</v>
      </c>
      <c r="X47" s="116">
        <v>334</v>
      </c>
      <c r="Y47" s="116">
        <v>369</v>
      </c>
      <c r="Z47" s="116">
        <v>293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296</v>
      </c>
      <c r="X48" s="116">
        <v>353</v>
      </c>
      <c r="Y48" s="116">
        <v>410</v>
      </c>
      <c r="Z48" s="116">
        <v>431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Charters Towers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342</v>
      </c>
      <c r="X49" s="116">
        <v>398</v>
      </c>
      <c r="Y49" s="116">
        <v>398</v>
      </c>
      <c r="Z49" s="116">
        <v>360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340</v>
      </c>
      <c r="X50" s="116">
        <v>339</v>
      </c>
      <c r="Y50" s="116">
        <v>438</v>
      </c>
      <c r="Z50" s="116">
        <v>387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406</v>
      </c>
      <c r="X51" s="116">
        <v>422</v>
      </c>
      <c r="Y51" s="116">
        <v>401</v>
      </c>
      <c r="Z51" s="116">
        <v>353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377</v>
      </c>
      <c r="X52" s="116">
        <v>408</v>
      </c>
      <c r="Y52" s="116">
        <v>498</v>
      </c>
      <c r="Z52" s="116">
        <v>448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297</v>
      </c>
      <c r="X53" s="116">
        <v>337</v>
      </c>
      <c r="Y53" s="116">
        <v>393</v>
      </c>
      <c r="Z53" s="116">
        <v>396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355</v>
      </c>
      <c r="X54" s="116">
        <v>357</v>
      </c>
      <c r="Y54" s="116">
        <v>375</v>
      </c>
      <c r="Z54" s="116">
        <v>346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213</v>
      </c>
      <c r="X55" s="116">
        <v>245</v>
      </c>
      <c r="Y55" s="116">
        <v>307</v>
      </c>
      <c r="Z55" s="116">
        <v>301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134</v>
      </c>
      <c r="X56" s="116">
        <v>174</v>
      </c>
      <c r="Y56" s="116">
        <v>191</v>
      </c>
      <c r="Z56" s="116">
        <v>166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49</v>
      </c>
      <c r="X57" s="116">
        <v>64</v>
      </c>
      <c r="Y57" s="116">
        <v>86</v>
      </c>
      <c r="Z57" s="116">
        <v>89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22</v>
      </c>
      <c r="X58" s="116">
        <v>23</v>
      </c>
      <c r="Y58" s="116">
        <v>29</v>
      </c>
      <c r="Z58" s="116">
        <v>19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14</v>
      </c>
      <c r="X59" s="116">
        <v>11</v>
      </c>
      <c r="Y59" s="116">
        <v>20</v>
      </c>
      <c r="Z59" s="116">
        <v>17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6</v>
      </c>
      <c r="X60" s="116">
        <v>4</v>
      </c>
      <c r="Y60" s="116">
        <v>5</v>
      </c>
      <c r="Z60" s="116">
        <v>10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3428</v>
      </c>
      <c r="X61" s="116">
        <v>3825</v>
      </c>
      <c r="Y61" s="116">
        <v>4341</v>
      </c>
      <c r="Z61" s="116">
        <v>4037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10</v>
      </c>
      <c r="X63" s="116">
        <v>13</v>
      </c>
      <c r="Y63" s="116">
        <v>12</v>
      </c>
      <c r="Z63" s="116">
        <v>20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Charters Towers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94</v>
      </c>
      <c r="X64" s="116">
        <v>123</v>
      </c>
      <c r="Y64" s="116">
        <v>144</v>
      </c>
      <c r="Z64" s="116">
        <v>132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243</v>
      </c>
      <c r="X65" s="116">
        <v>238</v>
      </c>
      <c r="Y65" s="116">
        <v>287</v>
      </c>
      <c r="Z65" s="116">
        <v>271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254</v>
      </c>
      <c r="X66" s="116">
        <v>322</v>
      </c>
      <c r="Y66" s="116">
        <v>374</v>
      </c>
      <c r="Z66" s="116">
        <v>285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265</v>
      </c>
      <c r="X67" s="116">
        <v>298</v>
      </c>
      <c r="Y67" s="116">
        <v>364</v>
      </c>
      <c r="Z67" s="116">
        <v>376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287</v>
      </c>
      <c r="X68" s="116">
        <v>281</v>
      </c>
      <c r="Y68" s="116">
        <v>328</v>
      </c>
      <c r="Z68" s="116">
        <v>317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297</v>
      </c>
      <c r="X69" s="116">
        <v>349</v>
      </c>
      <c r="Y69" s="116">
        <v>414</v>
      </c>
      <c r="Z69" s="116">
        <v>352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354</v>
      </c>
      <c r="X70" s="116">
        <v>355</v>
      </c>
      <c r="Y70" s="116">
        <v>405</v>
      </c>
      <c r="Z70" s="116">
        <v>400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334</v>
      </c>
      <c r="X71" s="116">
        <v>429</v>
      </c>
      <c r="Y71" s="116">
        <v>510</v>
      </c>
      <c r="Z71" s="116">
        <v>460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374</v>
      </c>
      <c r="X72" s="116">
        <v>339</v>
      </c>
      <c r="Y72" s="116">
        <v>352</v>
      </c>
      <c r="Z72" s="116">
        <v>355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269</v>
      </c>
      <c r="X73" s="116">
        <v>351</v>
      </c>
      <c r="Y73" s="116">
        <v>403</v>
      </c>
      <c r="Z73" s="116">
        <v>375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220</v>
      </c>
      <c r="X74" s="116">
        <v>222</v>
      </c>
      <c r="Y74" s="116">
        <v>262</v>
      </c>
      <c r="Z74" s="116">
        <v>249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84</v>
      </c>
      <c r="X75" s="116">
        <v>110</v>
      </c>
      <c r="Y75" s="116">
        <v>127</v>
      </c>
      <c r="Z75" s="116">
        <v>143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40</v>
      </c>
      <c r="X76" s="116">
        <v>34</v>
      </c>
      <c r="Y76" s="116">
        <v>51</v>
      </c>
      <c r="Z76" s="116">
        <v>47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17</v>
      </c>
      <c r="X77" s="116">
        <v>18</v>
      </c>
      <c r="Y77" s="116">
        <v>30</v>
      </c>
      <c r="Z77" s="116">
        <v>13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12</v>
      </c>
      <c r="X78" s="116">
        <v>10</v>
      </c>
      <c r="Y78" s="116">
        <v>17</v>
      </c>
      <c r="Z78" s="116">
        <v>10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</v>
      </c>
      <c r="X79" s="116">
        <v>5</v>
      </c>
      <c r="Y79" s="116">
        <v>17</v>
      </c>
      <c r="Z79" s="116">
        <v>11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3153</v>
      </c>
      <c r="X80" s="116">
        <v>3499</v>
      </c>
      <c r="Y80" s="116">
        <v>4085</v>
      </c>
      <c r="Z80" s="116">
        <v>3814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Charters Towers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170</v>
      </c>
      <c r="X83" s="116">
        <v>173</v>
      </c>
      <c r="Y83" s="116">
        <v>215</v>
      </c>
      <c r="Z83" s="116">
        <v>194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187</v>
      </c>
      <c r="X84" s="116">
        <v>214</v>
      </c>
      <c r="Y84" s="116">
        <v>237</v>
      </c>
      <c r="Z84" s="116">
        <v>216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7,846</v>
      </c>
      <c r="D85" s="100">
        <f t="shared" ref="D85:D90" si="4">AD4</f>
        <v>-6.9055529188419507E-2</v>
      </c>
      <c r="E85" s="101">
        <f t="shared" ref="E85:E90" si="5">AD4</f>
        <v>-6.9055529188419507E-2</v>
      </c>
      <c r="F85" s="100">
        <f t="shared" ref="F85:F90" si="6">AF4</f>
        <v>6.027027027027021E-2</v>
      </c>
      <c r="G85" s="101">
        <f t="shared" ref="G85:G90" si="7">AF4</f>
        <v>6.027027027027021E-2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488</v>
      </c>
      <c r="X85" s="116">
        <v>497</v>
      </c>
      <c r="Y85" s="116">
        <v>547</v>
      </c>
      <c r="Z85" s="116">
        <v>543</v>
      </c>
    </row>
    <row r="86" spans="1:30" ht="15" customHeight="1" x14ac:dyDescent="0.25">
      <c r="A86" s="102" t="s">
        <v>4</v>
      </c>
      <c r="B86" s="51"/>
      <c r="C86" s="61" t="str">
        <f t="shared" si="3"/>
        <v>4,034</v>
      </c>
      <c r="D86" s="100">
        <f t="shared" si="4"/>
        <v>-7.1362799263351762E-2</v>
      </c>
      <c r="E86" s="101">
        <f t="shared" si="5"/>
        <v>-7.1362799263351762E-2</v>
      </c>
      <c r="F86" s="100">
        <f t="shared" si="6"/>
        <v>2.0490766506450875E-2</v>
      </c>
      <c r="G86" s="101">
        <f t="shared" si="7"/>
        <v>2.0490766506450875E-2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118</v>
      </c>
      <c r="X86" s="116">
        <v>125</v>
      </c>
      <c r="Y86" s="116">
        <v>129</v>
      </c>
      <c r="Z86" s="116">
        <v>125</v>
      </c>
    </row>
    <row r="87" spans="1:30" ht="15" customHeight="1" x14ac:dyDescent="0.25">
      <c r="A87" s="102" t="s">
        <v>5</v>
      </c>
      <c r="B87" s="51"/>
      <c r="C87" s="61" t="str">
        <f t="shared" si="3"/>
        <v>3,813</v>
      </c>
      <c r="D87" s="100">
        <f t="shared" si="4"/>
        <v>-6.7270058708414848E-2</v>
      </c>
      <c r="E87" s="101">
        <f t="shared" si="5"/>
        <v>-6.7270058708414848E-2</v>
      </c>
      <c r="F87" s="100">
        <f t="shared" si="6"/>
        <v>0.10778617083091224</v>
      </c>
      <c r="G87" s="101">
        <f t="shared" si="7"/>
        <v>0.10778617083091224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36</v>
      </c>
      <c r="X87" s="116">
        <v>33</v>
      </c>
      <c r="Y87" s="116">
        <v>41</v>
      </c>
      <c r="Z87" s="116">
        <v>34</v>
      </c>
    </row>
    <row r="88" spans="1:30" ht="15" customHeight="1" x14ac:dyDescent="0.25">
      <c r="A88" s="51" t="s">
        <v>6</v>
      </c>
      <c r="B88" s="51"/>
      <c r="C88" s="61" t="str">
        <f t="shared" si="3"/>
        <v>5,481</v>
      </c>
      <c r="D88" s="100">
        <f t="shared" si="4"/>
        <v>-7.5092811339858234E-2</v>
      </c>
      <c r="E88" s="101">
        <f t="shared" si="5"/>
        <v>-7.5092811339858234E-2</v>
      </c>
      <c r="F88" s="100">
        <f t="shared" si="6"/>
        <v>5.6476484194294629E-2</v>
      </c>
      <c r="G88" s="101">
        <f t="shared" si="7"/>
        <v>5.6476484194294629E-2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76</v>
      </c>
      <c r="X88" s="116">
        <v>87</v>
      </c>
      <c r="Y88" s="116">
        <v>89</v>
      </c>
      <c r="Z88" s="116">
        <v>90</v>
      </c>
    </row>
    <row r="89" spans="1:30" ht="15" customHeight="1" x14ac:dyDescent="0.25">
      <c r="A89" s="51" t="s">
        <v>102</v>
      </c>
      <c r="B89" s="51"/>
      <c r="C89" s="61" t="str">
        <f t="shared" si="3"/>
        <v>$47,062</v>
      </c>
      <c r="D89" s="100">
        <f t="shared" si="4"/>
        <v>6.2979530760326252E-2</v>
      </c>
      <c r="E89" s="101">
        <f t="shared" si="5"/>
        <v>6.2979530760326252E-2</v>
      </c>
      <c r="F89" s="100">
        <f t="shared" si="6"/>
        <v>0.10269898544951839</v>
      </c>
      <c r="G89" s="101">
        <f t="shared" si="7"/>
        <v>0.10269898544951839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470</v>
      </c>
      <c r="X89" s="116">
        <v>495</v>
      </c>
      <c r="Y89" s="116">
        <v>555</v>
      </c>
      <c r="Z89" s="116">
        <v>554</v>
      </c>
    </row>
    <row r="90" spans="1:30" ht="15" customHeight="1" x14ac:dyDescent="0.25">
      <c r="A90" s="51" t="s">
        <v>7</v>
      </c>
      <c r="B90" s="51"/>
      <c r="C90" s="61" t="str">
        <f t="shared" si="3"/>
        <v>$301.2 mil</v>
      </c>
      <c r="D90" s="100">
        <f t="shared" si="4"/>
        <v>-2.470913914200823E-2</v>
      </c>
      <c r="E90" s="101">
        <f t="shared" si="5"/>
        <v>-2.470913914200823E-2</v>
      </c>
      <c r="F90" s="100">
        <f t="shared" si="6"/>
        <v>0.1456257245020538</v>
      </c>
      <c r="G90" s="101">
        <f t="shared" si="7"/>
        <v>0.1456257245020538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348</v>
      </c>
      <c r="X90" s="116">
        <v>394</v>
      </c>
      <c r="Y90" s="116">
        <v>493</v>
      </c>
      <c r="Z90" s="116">
        <v>446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2453</v>
      </c>
      <c r="X91" s="116">
        <v>2653</v>
      </c>
      <c r="Y91" s="116">
        <v>3041</v>
      </c>
      <c r="Z91" s="116">
        <v>2802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140</v>
      </c>
      <c r="X93" s="116">
        <v>156</v>
      </c>
      <c r="Y93" s="116">
        <v>180</v>
      </c>
      <c r="Z93" s="116">
        <v>166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405</v>
      </c>
      <c r="X94" s="116">
        <v>443</v>
      </c>
      <c r="Y94" s="116">
        <v>460</v>
      </c>
      <c r="Z94" s="116">
        <v>456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81</v>
      </c>
      <c r="X95" s="116">
        <v>80</v>
      </c>
      <c r="Y95" s="116">
        <v>100</v>
      </c>
      <c r="Z95" s="116">
        <v>87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316</v>
      </c>
      <c r="X96" s="116">
        <v>382</v>
      </c>
      <c r="Y96" s="116">
        <v>448</v>
      </c>
      <c r="Z96" s="116">
        <v>442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342</v>
      </c>
      <c r="X97" s="116">
        <v>393</v>
      </c>
      <c r="Y97" s="116">
        <v>417</v>
      </c>
      <c r="Z97" s="116">
        <v>394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238</v>
      </c>
      <c r="X98" s="116">
        <v>227</v>
      </c>
      <c r="Y98" s="116">
        <v>258</v>
      </c>
      <c r="Z98" s="116">
        <v>258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46</v>
      </c>
      <c r="X99" s="116">
        <v>48</v>
      </c>
      <c r="Y99" s="116">
        <v>57</v>
      </c>
      <c r="Z99" s="116">
        <v>68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250</v>
      </c>
      <c r="X100" s="116">
        <v>246</v>
      </c>
      <c r="Y100" s="116">
        <v>321</v>
      </c>
      <c r="Z100" s="116">
        <v>314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2339</v>
      </c>
      <c r="X101" s="116">
        <v>2482</v>
      </c>
      <c r="Y101" s="116">
        <v>2879</v>
      </c>
      <c r="Z101" s="116">
        <v>2682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4105</v>
      </c>
      <c r="X104" s="116">
        <v>4675</v>
      </c>
      <c r="Y104" s="116">
        <v>5404</v>
      </c>
      <c r="Z104" s="116">
        <v>5187</v>
      </c>
      <c r="AB104" s="113" t="str">
        <f>TEXT(Z104,"###,###")</f>
        <v>5,187</v>
      </c>
      <c r="AD104" s="134">
        <f>Z104/($Z$4)*100</f>
        <v>66.110119806270703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1635</v>
      </c>
      <c r="X105" s="116">
        <v>1837</v>
      </c>
      <c r="Y105" s="116">
        <v>1938</v>
      </c>
      <c r="Z105" s="116">
        <v>1800</v>
      </c>
      <c r="AB105" s="113" t="str">
        <f>TEXT(Z105,"###,###")</f>
        <v>1,800</v>
      </c>
      <c r="AD105" s="134">
        <f>Z105/($Z$4)*100</f>
        <v>22.941626306398163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5740</v>
      </c>
      <c r="X106" s="124">
        <v>6512</v>
      </c>
      <c r="Y106" s="124">
        <v>7342</v>
      </c>
      <c r="Z106" s="124">
        <v>6987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985</v>
      </c>
      <c r="X108" s="116">
        <v>1133</v>
      </c>
      <c r="Y108" s="116">
        <v>1421</v>
      </c>
      <c r="Z108" s="116">
        <v>1160</v>
      </c>
      <c r="AB108" s="113" t="str">
        <f>TEXT(Z108,"###,###")</f>
        <v>1,160</v>
      </c>
      <c r="AD108" s="134">
        <f>Z108/($Z$4)*100</f>
        <v>14.784603619678819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1043</v>
      </c>
      <c r="X109" s="116">
        <v>1158</v>
      </c>
      <c r="Y109" s="116">
        <v>1347</v>
      </c>
      <c r="Z109" s="116">
        <v>1194</v>
      </c>
      <c r="AB109" s="113" t="str">
        <f>TEXT(Z109,"###,###")</f>
        <v>1,194</v>
      </c>
      <c r="AD109" s="134">
        <f>Z109/($Z$4)*100</f>
        <v>15.217945449910783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1359</v>
      </c>
      <c r="X110" s="116">
        <v>1591</v>
      </c>
      <c r="Y110" s="116">
        <v>1761</v>
      </c>
      <c r="Z110" s="116">
        <v>1855</v>
      </c>
      <c r="AB110" s="113" t="str">
        <f>TEXT(Z110,"###,###")</f>
        <v>1,855</v>
      </c>
      <c r="AD110" s="134">
        <f>Z110/($Z$4)*100</f>
        <v>23.64262044353811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2349</v>
      </c>
      <c r="X111" s="116">
        <v>2630</v>
      </c>
      <c r="Y111" s="116">
        <v>2809</v>
      </c>
      <c r="Z111" s="116">
        <v>2777</v>
      </c>
      <c r="AB111" s="113" t="str">
        <f>TEXT(Z111,"###,###")</f>
        <v>2,777</v>
      </c>
      <c r="AD111" s="134">
        <f>Z111/($Z$4)*100</f>
        <v>35.39383125159317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6582</v>
      </c>
      <c r="X112" s="116">
        <v>7324</v>
      </c>
      <c r="Y112" s="116">
        <v>8428</v>
      </c>
      <c r="Z112" s="116">
        <v>7847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44.84</v>
      </c>
      <c r="W118" s="135">
        <v>43.14</v>
      </c>
      <c r="X118" s="135">
        <v>42.15</v>
      </c>
      <c r="Y118" s="135">
        <v>42.35</v>
      </c>
      <c r="Z118" s="135">
        <v>42.28</v>
      </c>
      <c r="AB118" s="113" t="str">
        <f>TEXT(Z118,"##.0")</f>
        <v>42.3</v>
      </c>
    </row>
    <row r="120" spans="19:32" x14ac:dyDescent="0.25">
      <c r="S120" s="105" t="s">
        <v>104</v>
      </c>
      <c r="T120" s="116"/>
      <c r="U120" s="116"/>
      <c r="V120" s="116">
        <v>4091</v>
      </c>
      <c r="W120" s="116">
        <v>3839</v>
      </c>
      <c r="X120" s="116">
        <v>4116</v>
      </c>
      <c r="Y120" s="116">
        <v>4606</v>
      </c>
      <c r="Z120" s="116">
        <v>4402</v>
      </c>
      <c r="AB120" s="113" t="str">
        <f>TEXT(Z120,"###,###")</f>
        <v>4,402</v>
      </c>
    </row>
    <row r="121" spans="19:32" x14ac:dyDescent="0.25">
      <c r="S121" s="105" t="s">
        <v>105</v>
      </c>
      <c r="T121" s="116"/>
      <c r="U121" s="116"/>
      <c r="V121" s="116">
        <v>525</v>
      </c>
      <c r="W121" s="116">
        <v>477</v>
      </c>
      <c r="X121" s="116">
        <v>518</v>
      </c>
      <c r="Y121" s="116">
        <v>645</v>
      </c>
      <c r="Z121" s="116">
        <v>537</v>
      </c>
      <c r="AB121" s="113" t="str">
        <f>TEXT(Z121,"###,###")</f>
        <v>537</v>
      </c>
    </row>
    <row r="122" spans="19:32" x14ac:dyDescent="0.25">
      <c r="S122" s="105" t="s">
        <v>106</v>
      </c>
      <c r="T122" s="116"/>
      <c r="U122" s="116"/>
      <c r="V122" s="116">
        <v>563</v>
      </c>
      <c r="W122" s="116">
        <v>476</v>
      </c>
      <c r="X122" s="116">
        <v>501</v>
      </c>
      <c r="Y122" s="116">
        <v>673</v>
      </c>
      <c r="Z122" s="116">
        <v>544</v>
      </c>
      <c r="AB122" s="113" t="str">
        <f>TEXT(Z122,"###,###")</f>
        <v>544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4654</v>
      </c>
      <c r="W124" s="116">
        <v>4315</v>
      </c>
      <c r="X124" s="116">
        <v>4617</v>
      </c>
      <c r="Y124" s="116">
        <v>5279</v>
      </c>
      <c r="Z124" s="116">
        <v>4946</v>
      </c>
      <c r="AB124" s="113" t="str">
        <f>TEXT(Z124,"###,###")</f>
        <v>4,946</v>
      </c>
      <c r="AD124" s="131">
        <f>Z124/$Z$7*100</f>
        <v>90.239007480386789</v>
      </c>
    </row>
    <row r="125" spans="19:32" x14ac:dyDescent="0.25">
      <c r="S125" s="105" t="s">
        <v>108</v>
      </c>
      <c r="T125" s="116"/>
      <c r="U125" s="116"/>
      <c r="V125" s="116">
        <v>1088</v>
      </c>
      <c r="W125" s="116">
        <v>953</v>
      </c>
      <c r="X125" s="116">
        <v>1019</v>
      </c>
      <c r="Y125" s="116">
        <v>1318</v>
      </c>
      <c r="Z125" s="116">
        <v>1081</v>
      </c>
      <c r="AB125" s="113" t="str">
        <f>TEXT(Z125,"###,###")</f>
        <v>1,081</v>
      </c>
      <c r="AD125" s="131">
        <f>Z125/$Z$7*100</f>
        <v>19.722678343367999</v>
      </c>
    </row>
    <row r="127" spans="19:32" x14ac:dyDescent="0.25">
      <c r="S127" s="105" t="s">
        <v>109</v>
      </c>
      <c r="T127" s="116"/>
      <c r="U127" s="116"/>
      <c r="V127" s="116">
        <v>2720</v>
      </c>
      <c r="W127" s="116">
        <v>2455</v>
      </c>
      <c r="X127" s="116">
        <v>2653</v>
      </c>
      <c r="Y127" s="116">
        <v>3043</v>
      </c>
      <c r="Z127" s="116">
        <v>2800</v>
      </c>
      <c r="AB127" s="113" t="str">
        <f>TEXT(Z127,"###,###")</f>
        <v>2,800</v>
      </c>
      <c r="AD127" s="131">
        <f>Z127/$Z$7*100</f>
        <v>51.085568326947637</v>
      </c>
    </row>
    <row r="128" spans="19:32" x14ac:dyDescent="0.25">
      <c r="S128" s="105" t="s">
        <v>110</v>
      </c>
      <c r="T128" s="116"/>
      <c r="U128" s="116"/>
      <c r="V128" s="116">
        <v>2461</v>
      </c>
      <c r="W128" s="116">
        <v>2341</v>
      </c>
      <c r="X128" s="116">
        <v>2482</v>
      </c>
      <c r="Y128" s="116">
        <v>2877</v>
      </c>
      <c r="Z128" s="116">
        <v>2687</v>
      </c>
      <c r="AB128" s="113" t="str">
        <f>TEXT(Z128,"###,###")</f>
        <v>2,687</v>
      </c>
      <c r="AD128" s="131">
        <f>Z128/$Z$7*100</f>
        <v>49.023900748038677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60BD053-2C43-40E2-87A2-BD11C5CFBA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64B609E-5BFD-4BFB-9933-F7D5B60598C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02F1D5A9-22A6-4CFD-B7FC-6CF43532A4B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C88F6C2-6C66-4496-8E1C-755F28EF4CF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976E7-9D12-4595-AF42-86B1CFE148A9}">
  <sheetPr codeName="Sheet8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Cherbourg</v>
      </c>
      <c r="T1" s="103"/>
      <c r="U1" s="103"/>
      <c r="V1" s="103"/>
      <c r="W1" s="103"/>
      <c r="X1" s="103"/>
      <c r="Y1" s="104" t="str">
        <f>Y3</f>
        <v>9.18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129</v>
      </c>
      <c r="Y3" s="109" t="s">
        <v>226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9.18 Cherbourg,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336</v>
      </c>
      <c r="W4" s="112">
        <v>298</v>
      </c>
      <c r="X4" s="112">
        <v>350</v>
      </c>
      <c r="Y4" s="112">
        <v>402</v>
      </c>
      <c r="Z4" s="112">
        <v>410</v>
      </c>
      <c r="AB4" s="113" t="str">
        <f>TEXT(Z4,"###,###")</f>
        <v>410</v>
      </c>
      <c r="AD4" s="114">
        <f>Z4/Y4-1</f>
        <v>1.990049751243772E-2</v>
      </c>
      <c r="AF4" s="114">
        <f>Z4/V4-1</f>
        <v>0.22023809523809534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169</v>
      </c>
      <c r="W5" s="112">
        <v>140</v>
      </c>
      <c r="X5" s="112">
        <v>175</v>
      </c>
      <c r="Y5" s="112">
        <v>225</v>
      </c>
      <c r="Z5" s="112">
        <v>213</v>
      </c>
      <c r="AB5" s="113" t="str">
        <f>TEXT(Z5,"###,###")</f>
        <v>213</v>
      </c>
      <c r="AD5" s="114">
        <f t="shared" ref="AD5:AD9" si="0">Z5/Y5-1</f>
        <v>-5.3333333333333344E-2</v>
      </c>
      <c r="AF5" s="114">
        <f t="shared" ref="AF5:AF9" si="1">Z5/V5-1</f>
        <v>0.26035502958579881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171</v>
      </c>
      <c r="W6" s="112">
        <v>156</v>
      </c>
      <c r="X6" s="112">
        <v>175</v>
      </c>
      <c r="Y6" s="112">
        <v>182</v>
      </c>
      <c r="Z6" s="112">
        <v>194</v>
      </c>
      <c r="AB6" s="113" t="str">
        <f>TEXT(Z6,"###,###")</f>
        <v>194</v>
      </c>
      <c r="AD6" s="114">
        <f t="shared" si="0"/>
        <v>6.5934065934065922E-2</v>
      </c>
      <c r="AF6" s="114">
        <f t="shared" si="1"/>
        <v>0.13450292397660824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253</v>
      </c>
      <c r="W7" s="112">
        <v>250</v>
      </c>
      <c r="X7" s="112">
        <v>268</v>
      </c>
      <c r="Y7" s="112">
        <v>296</v>
      </c>
      <c r="Z7" s="112">
        <v>309</v>
      </c>
      <c r="AB7" s="113" t="str">
        <f>TEXT(Z7,"###,###")</f>
        <v>309</v>
      </c>
      <c r="AD7" s="114">
        <f t="shared" si="0"/>
        <v>4.3918918918918859E-2</v>
      </c>
      <c r="AF7" s="114">
        <f t="shared" si="1"/>
        <v>0.22134387351778662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410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309</v>
      </c>
      <c r="P8" s="71"/>
      <c r="S8" s="111" t="s">
        <v>87</v>
      </c>
      <c r="T8" s="112"/>
      <c r="U8" s="112"/>
      <c r="V8" s="112">
        <v>28301.73</v>
      </c>
      <c r="W8" s="112">
        <v>24108</v>
      </c>
      <c r="X8" s="112">
        <v>21192.98</v>
      </c>
      <c r="Y8" s="112">
        <v>24180.62</v>
      </c>
      <c r="Z8" s="112">
        <v>27775.21</v>
      </c>
      <c r="AB8" s="113" t="str">
        <f>TEXT(Z8,"$###,###")</f>
        <v>$27,775</v>
      </c>
      <c r="AD8" s="114">
        <f t="shared" si="0"/>
        <v>0.14865582437505731</v>
      </c>
      <c r="AF8" s="114">
        <f t="shared" si="1"/>
        <v>-1.8603809731772558E-2</v>
      </c>
    </row>
    <row r="9" spans="1:32" x14ac:dyDescent="0.25">
      <c r="A9" s="32" t="s">
        <v>15</v>
      </c>
      <c r="B9" s="75"/>
      <c r="C9" s="76"/>
      <c r="D9" s="77">
        <f>AD104</f>
        <v>47.073170731707314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52.750809061488667</v>
      </c>
      <c r="P9" s="78" t="s">
        <v>88</v>
      </c>
      <c r="S9" s="111" t="s">
        <v>7</v>
      </c>
      <c r="T9" s="112"/>
      <c r="U9" s="112"/>
      <c r="V9" s="112">
        <v>7766933</v>
      </c>
      <c r="W9" s="112">
        <v>6814294</v>
      </c>
      <c r="X9" s="112">
        <v>7326109</v>
      </c>
      <c r="Y9" s="112">
        <v>8733540</v>
      </c>
      <c r="Z9" s="112">
        <v>9079956</v>
      </c>
      <c r="AB9" s="113" t="str">
        <f>TEXT(Z9/1000000,"$#,###.0")&amp;" mil"</f>
        <v>$9.1 mil</v>
      </c>
      <c r="AD9" s="114">
        <f t="shared" si="0"/>
        <v>3.9665015560700567E-2</v>
      </c>
      <c r="AF9" s="114">
        <f t="shared" si="1"/>
        <v>0.16905295822688315</v>
      </c>
    </row>
    <row r="10" spans="1:32" x14ac:dyDescent="0.25">
      <c r="A10" s="32" t="s">
        <v>18</v>
      </c>
      <c r="B10" s="75"/>
      <c r="C10" s="76"/>
      <c r="D10" s="77">
        <f>AD105</f>
        <v>51.951219512195124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47.572815533980581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99.029126213592235</v>
      </c>
      <c r="P11" s="78" t="s">
        <v>88</v>
      </c>
      <c r="S11" s="111" t="s">
        <v>30</v>
      </c>
      <c r="T11" s="116"/>
      <c r="U11" s="116"/>
      <c r="V11" s="116">
        <v>338</v>
      </c>
      <c r="W11" s="116">
        <v>294</v>
      </c>
      <c r="X11" s="116">
        <v>348</v>
      </c>
      <c r="Y11" s="116">
        <v>402</v>
      </c>
      <c r="Z11" s="116">
        <v>410</v>
      </c>
    </row>
    <row r="12" spans="1:32" ht="28.5" customHeight="1" x14ac:dyDescent="0.25">
      <c r="A12" s="32" t="s">
        <v>20</v>
      </c>
      <c r="B12" s="76"/>
      <c r="C12" s="76"/>
      <c r="D12" s="77">
        <f>AD108</f>
        <v>4.3902439024390238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0</v>
      </c>
      <c r="P12" s="78" t="s">
        <v>88</v>
      </c>
      <c r="S12" s="111" t="s">
        <v>31</v>
      </c>
      <c r="T12" s="116"/>
      <c r="U12" s="116"/>
      <c r="V12" s="116">
        <v>0</v>
      </c>
      <c r="W12" s="116">
        <v>0</v>
      </c>
      <c r="X12" s="116">
        <v>0</v>
      </c>
      <c r="Y12" s="116">
        <v>0</v>
      </c>
      <c r="Z12" s="116">
        <v>0</v>
      </c>
    </row>
    <row r="13" spans="1:32" ht="15" customHeight="1" x14ac:dyDescent="0.25">
      <c r="A13" s="32" t="s">
        <v>21</v>
      </c>
      <c r="B13" s="76"/>
      <c r="C13" s="76"/>
      <c r="D13" s="77">
        <f>AD109</f>
        <v>5.1219512195121952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37.8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37.31707317073171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13.870967741935484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51.951219512195124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86.129032258064512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</v>
      </c>
      <c r="Z15" s="116">
        <v>6</v>
      </c>
      <c r="AB15" s="121">
        <f t="shared" ref="AB15:AB34" si="2">IF(Z15="np",0,Z15/$Z$34)</f>
        <v>1.4742014742014743E-2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5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24</v>
      </c>
      <c r="Z17" s="116">
        <v>20</v>
      </c>
      <c r="AB17" s="121">
        <f t="shared" si="2"/>
        <v>4.9140049140049137E-2</v>
      </c>
    </row>
    <row r="18" spans="1:28" x14ac:dyDescent="0.25">
      <c r="A18" s="67" t="str">
        <f>$S$1&amp;" ("&amp;$V$2&amp;" to "&amp;$Z$2&amp;")"</f>
        <v>Cherbourg (2014-15 to 2018-19)</v>
      </c>
      <c r="B18" s="67"/>
      <c r="C18" s="67"/>
      <c r="D18" s="67"/>
      <c r="E18" s="67"/>
      <c r="F18" s="67"/>
      <c r="G18" s="67" t="str">
        <f>$S$1&amp;" ("&amp;$V$2&amp;" to "&amp;$Z$2&amp;")"</f>
        <v>Cherbourg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8</v>
      </c>
      <c r="Z19" s="116">
        <v>20</v>
      </c>
      <c r="AB19" s="121">
        <f t="shared" si="2"/>
        <v>4.9140049140049137E-2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0</v>
      </c>
      <c r="Z21" s="116">
        <v>0</v>
      </c>
      <c r="AB21" s="121">
        <f t="shared" si="2"/>
        <v>0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12</v>
      </c>
      <c r="Z22" s="116">
        <v>6</v>
      </c>
      <c r="AB22" s="121">
        <f t="shared" si="2"/>
        <v>1.4742014742014743E-2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4</v>
      </c>
      <c r="AB25" s="121">
        <f t="shared" si="2"/>
        <v>9.8280098280098278E-3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6</v>
      </c>
      <c r="AB26" s="121">
        <f t="shared" si="2"/>
        <v>1.4742014742014743E-2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75</v>
      </c>
      <c r="Z27" s="116">
        <v>38</v>
      </c>
      <c r="AB27" s="121">
        <f t="shared" si="2"/>
        <v>9.3366093366093361E-2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36</v>
      </c>
      <c r="Z28" s="116">
        <v>79</v>
      </c>
      <c r="AB28" s="121">
        <f t="shared" si="2"/>
        <v>0.1941031941031941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86</v>
      </c>
      <c r="Z29" s="116">
        <v>101</v>
      </c>
      <c r="AB29" s="121">
        <f t="shared" si="2"/>
        <v>0.24815724815724816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36</v>
      </c>
      <c r="Z30" s="116">
        <v>45</v>
      </c>
      <c r="AB30" s="121">
        <f t="shared" si="2"/>
        <v>0.11056511056511056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97</v>
      </c>
      <c r="Z31" s="116">
        <v>75</v>
      </c>
      <c r="AB31" s="121">
        <f t="shared" si="2"/>
        <v>0.18427518427518427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9</v>
      </c>
      <c r="Z33" s="116">
        <v>6</v>
      </c>
      <c r="AB33" s="121">
        <f t="shared" si="2"/>
        <v>1.4742014742014743E-2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402</v>
      </c>
      <c r="Z34" s="124">
        <v>407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267</v>
      </c>
      <c r="AB37" s="136">
        <f>Z37/Z40*100</f>
        <v>86.129032258064512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43</v>
      </c>
      <c r="AB38" s="136">
        <f>Z38/Z40*100</f>
        <v>13.870967741935484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310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</v>
      </c>
      <c r="X46" s="116">
        <v>6</v>
      </c>
      <c r="Y46" s="116">
        <v>24</v>
      </c>
      <c r="Z46" s="116">
        <v>14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7</v>
      </c>
      <c r="X47" s="116">
        <v>18</v>
      </c>
      <c r="Y47" s="116">
        <v>18</v>
      </c>
      <c r="Z47" s="116">
        <v>19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12</v>
      </c>
      <c r="X48" s="116">
        <v>17</v>
      </c>
      <c r="Y48" s="116">
        <v>31</v>
      </c>
      <c r="Z48" s="116">
        <v>20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Cherbourg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13</v>
      </c>
      <c r="X49" s="116">
        <v>21</v>
      </c>
      <c r="Y49" s="116">
        <v>18</v>
      </c>
      <c r="Z49" s="116">
        <v>30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17</v>
      </c>
      <c r="X50" s="116">
        <v>14</v>
      </c>
      <c r="Y50" s="116">
        <v>37</v>
      </c>
      <c r="Z50" s="116">
        <v>30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13</v>
      </c>
      <c r="X51" s="116">
        <v>16</v>
      </c>
      <c r="Y51" s="116">
        <v>26</v>
      </c>
      <c r="Z51" s="116">
        <v>20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19</v>
      </c>
      <c r="X52" s="116">
        <v>29</v>
      </c>
      <c r="Y52" s="116">
        <v>25</v>
      </c>
      <c r="Z52" s="116">
        <v>31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11</v>
      </c>
      <c r="X53" s="116">
        <v>12</v>
      </c>
      <c r="Y53" s="116">
        <v>16</v>
      </c>
      <c r="Z53" s="116">
        <v>14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20</v>
      </c>
      <c r="X54" s="116">
        <v>24</v>
      </c>
      <c r="Y54" s="116">
        <v>16</v>
      </c>
      <c r="Z54" s="116">
        <v>22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</v>
      </c>
      <c r="X55" s="116">
        <v>11</v>
      </c>
      <c r="Y55" s="116">
        <v>9</v>
      </c>
      <c r="Z55" s="116">
        <v>11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0</v>
      </c>
      <c r="X56" s="116">
        <v>0</v>
      </c>
      <c r="Y56" s="116">
        <v>0</v>
      </c>
      <c r="Z56" s="116">
        <v>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4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138</v>
      </c>
      <c r="X61" s="116">
        <v>175</v>
      </c>
      <c r="Y61" s="116">
        <v>222</v>
      </c>
      <c r="Z61" s="116">
        <v>215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Cherbourg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5</v>
      </c>
      <c r="Z64" s="116">
        <v>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16</v>
      </c>
      <c r="X65" s="116">
        <v>11</v>
      </c>
      <c r="Y65" s="116">
        <v>11</v>
      </c>
      <c r="Z65" s="116">
        <v>15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14</v>
      </c>
      <c r="X66" s="116">
        <v>22</v>
      </c>
      <c r="Y66" s="116">
        <v>18</v>
      </c>
      <c r="Z66" s="116">
        <v>33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25</v>
      </c>
      <c r="X67" s="116">
        <v>19</v>
      </c>
      <c r="Y67" s="116">
        <v>23</v>
      </c>
      <c r="Z67" s="116">
        <v>33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</v>
      </c>
      <c r="X68" s="116">
        <v>14</v>
      </c>
      <c r="Y68" s="116">
        <v>14</v>
      </c>
      <c r="Z68" s="116">
        <v>20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23</v>
      </c>
      <c r="X69" s="116">
        <v>16</v>
      </c>
      <c r="Y69" s="116">
        <v>18</v>
      </c>
      <c r="Z69" s="116">
        <v>16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21</v>
      </c>
      <c r="X70" s="116">
        <v>31</v>
      </c>
      <c r="Y70" s="116">
        <v>23</v>
      </c>
      <c r="Z70" s="116">
        <v>26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17</v>
      </c>
      <c r="X71" s="116">
        <v>14</v>
      </c>
      <c r="Y71" s="116">
        <v>17</v>
      </c>
      <c r="Z71" s="116">
        <v>23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9</v>
      </c>
      <c r="X72" s="116">
        <v>12</v>
      </c>
      <c r="Y72" s="116">
        <v>15</v>
      </c>
      <c r="Z72" s="116">
        <v>13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11</v>
      </c>
      <c r="X73" s="116">
        <v>13</v>
      </c>
      <c r="Y73" s="116">
        <v>8</v>
      </c>
      <c r="Z73" s="116">
        <v>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</v>
      </c>
      <c r="X74" s="116">
        <v>11</v>
      </c>
      <c r="Y74" s="116">
        <v>9</v>
      </c>
      <c r="Z74" s="116">
        <v>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</v>
      </c>
      <c r="X75" s="116">
        <v>6</v>
      </c>
      <c r="Y75" s="116">
        <v>9</v>
      </c>
      <c r="Z75" s="116">
        <v>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3</v>
      </c>
      <c r="Y76" s="116">
        <v>0</v>
      </c>
      <c r="Z76" s="116">
        <v>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161</v>
      </c>
      <c r="X80" s="116">
        <v>175</v>
      </c>
      <c r="Y80" s="116">
        <v>181</v>
      </c>
      <c r="Z80" s="116">
        <v>194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Cherbourg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4</v>
      </c>
      <c r="X83" s="116">
        <v>9</v>
      </c>
      <c r="Y83" s="116">
        <v>4</v>
      </c>
      <c r="Z83" s="116">
        <v>6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2</v>
      </c>
      <c r="X84" s="116">
        <v>0</v>
      </c>
      <c r="Y84" s="116">
        <v>15</v>
      </c>
      <c r="Z84" s="116">
        <v>10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410</v>
      </c>
      <c r="D85" s="100">
        <f t="shared" ref="D85:D90" si="4">AD4</f>
        <v>1.990049751243772E-2</v>
      </c>
      <c r="E85" s="101">
        <f t="shared" ref="E85:E90" si="5">AD4</f>
        <v>1.990049751243772E-2</v>
      </c>
      <c r="F85" s="100">
        <f t="shared" ref="F85:F90" si="6">AF4</f>
        <v>0.22023809523809534</v>
      </c>
      <c r="G85" s="101">
        <f t="shared" ref="G85:G90" si="7">AF4</f>
        <v>0.22023809523809534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14</v>
      </c>
      <c r="X85" s="116">
        <v>15</v>
      </c>
      <c r="Y85" s="116">
        <v>20</v>
      </c>
      <c r="Z85" s="116">
        <v>22</v>
      </c>
    </row>
    <row r="86" spans="1:30" ht="15" customHeight="1" x14ac:dyDescent="0.25">
      <c r="A86" s="102" t="s">
        <v>4</v>
      </c>
      <c r="B86" s="51"/>
      <c r="C86" s="61" t="str">
        <f t="shared" si="3"/>
        <v>213</v>
      </c>
      <c r="D86" s="100">
        <f t="shared" si="4"/>
        <v>-5.3333333333333344E-2</v>
      </c>
      <c r="E86" s="101">
        <f t="shared" si="5"/>
        <v>-5.3333333333333344E-2</v>
      </c>
      <c r="F86" s="100">
        <f t="shared" si="6"/>
        <v>0.26035502958579881</v>
      </c>
      <c r="G86" s="101">
        <f t="shared" si="7"/>
        <v>0.26035502958579881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13</v>
      </c>
      <c r="X86" s="116">
        <v>20</v>
      </c>
      <c r="Y86" s="116">
        <v>24</v>
      </c>
      <c r="Z86" s="116">
        <v>28</v>
      </c>
    </row>
    <row r="87" spans="1:30" ht="15" customHeight="1" x14ac:dyDescent="0.25">
      <c r="A87" s="102" t="s">
        <v>5</v>
      </c>
      <c r="B87" s="51"/>
      <c r="C87" s="61" t="str">
        <f t="shared" si="3"/>
        <v>194</v>
      </c>
      <c r="D87" s="100">
        <f t="shared" si="4"/>
        <v>6.5934065934065922E-2</v>
      </c>
      <c r="E87" s="101">
        <f t="shared" si="5"/>
        <v>6.5934065934065922E-2</v>
      </c>
      <c r="F87" s="100">
        <f t="shared" si="6"/>
        <v>0.13450292397660824</v>
      </c>
      <c r="G87" s="101">
        <f t="shared" si="7"/>
        <v>0.13450292397660824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0</v>
      </c>
      <c r="Y87" s="116">
        <v>6</v>
      </c>
      <c r="Z87" s="116">
        <v>7</v>
      </c>
    </row>
    <row r="88" spans="1:30" ht="15" customHeight="1" x14ac:dyDescent="0.25">
      <c r="A88" s="51" t="s">
        <v>6</v>
      </c>
      <c r="B88" s="51"/>
      <c r="C88" s="61" t="str">
        <f t="shared" si="3"/>
        <v>309</v>
      </c>
      <c r="D88" s="100">
        <f t="shared" si="4"/>
        <v>4.3918918918918859E-2</v>
      </c>
      <c r="E88" s="101">
        <f t="shared" si="5"/>
        <v>4.3918918918918859E-2</v>
      </c>
      <c r="F88" s="100">
        <f t="shared" si="6"/>
        <v>0.22134387351778662</v>
      </c>
      <c r="G88" s="101">
        <f t="shared" si="7"/>
        <v>0.22134387351778662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$27,775</v>
      </c>
      <c r="D89" s="100">
        <f t="shared" si="4"/>
        <v>0.14865582437505731</v>
      </c>
      <c r="E89" s="101">
        <f t="shared" si="5"/>
        <v>0.14865582437505731</v>
      </c>
      <c r="F89" s="100">
        <f t="shared" si="6"/>
        <v>-1.8603809731772558E-2</v>
      </c>
      <c r="G89" s="101">
        <f t="shared" si="7"/>
        <v>-1.8603809731772558E-2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0</v>
      </c>
      <c r="X89" s="116">
        <v>0</v>
      </c>
      <c r="Y89" s="116">
        <v>5</v>
      </c>
      <c r="Z89" s="116">
        <v>3</v>
      </c>
    </row>
    <row r="90" spans="1:30" ht="15" customHeight="1" x14ac:dyDescent="0.25">
      <c r="A90" s="51" t="s">
        <v>7</v>
      </c>
      <c r="B90" s="51"/>
      <c r="C90" s="61" t="str">
        <f t="shared" si="3"/>
        <v>$9.1 mil</v>
      </c>
      <c r="D90" s="100">
        <f t="shared" si="4"/>
        <v>3.9665015560700567E-2</v>
      </c>
      <c r="E90" s="101">
        <f t="shared" si="5"/>
        <v>3.9665015560700567E-2</v>
      </c>
      <c r="F90" s="100">
        <f t="shared" si="6"/>
        <v>0.16905295822688315</v>
      </c>
      <c r="G90" s="101">
        <f t="shared" si="7"/>
        <v>0.16905295822688315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18</v>
      </c>
      <c r="X90" s="116">
        <v>34</v>
      </c>
      <c r="Y90" s="116">
        <v>47</v>
      </c>
      <c r="Z90" s="116">
        <v>45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119</v>
      </c>
      <c r="X91" s="116">
        <v>135</v>
      </c>
      <c r="Y91" s="116">
        <v>158</v>
      </c>
      <c r="Z91" s="116">
        <v>161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5</v>
      </c>
      <c r="X93" s="116">
        <v>3</v>
      </c>
      <c r="Y93" s="116">
        <v>6</v>
      </c>
      <c r="Z93" s="116">
        <v>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</v>
      </c>
      <c r="X94" s="116">
        <v>8</v>
      </c>
      <c r="Y94" s="116">
        <v>12</v>
      </c>
      <c r="Z94" s="116">
        <v>15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34</v>
      </c>
      <c r="X96" s="116">
        <v>38</v>
      </c>
      <c r="Y96" s="116">
        <v>36</v>
      </c>
      <c r="Z96" s="116">
        <v>48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13</v>
      </c>
      <c r="X97" s="116">
        <v>15</v>
      </c>
      <c r="Y97" s="116">
        <v>20</v>
      </c>
      <c r="Z97" s="116">
        <v>23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0</v>
      </c>
      <c r="X98" s="116">
        <v>4</v>
      </c>
      <c r="Y98" s="116">
        <v>0</v>
      </c>
      <c r="Z98" s="116">
        <v>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</v>
      </c>
      <c r="X100" s="116">
        <v>7</v>
      </c>
      <c r="Y100" s="116">
        <v>13</v>
      </c>
      <c r="Z100" s="116">
        <v>14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130</v>
      </c>
      <c r="X101" s="116">
        <v>133</v>
      </c>
      <c r="Y101" s="116">
        <v>137</v>
      </c>
      <c r="Z101" s="116">
        <v>145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148</v>
      </c>
      <c r="X104" s="116">
        <v>173</v>
      </c>
      <c r="Y104" s="116">
        <v>239</v>
      </c>
      <c r="Z104" s="116">
        <v>193</v>
      </c>
      <c r="AB104" s="113" t="str">
        <f>TEXT(Z104,"###,###")</f>
        <v>193</v>
      </c>
      <c r="AD104" s="134">
        <f>Z104/($Z$4)*100</f>
        <v>47.073170731707314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146</v>
      </c>
      <c r="X105" s="116">
        <v>171</v>
      </c>
      <c r="Y105" s="116">
        <v>155</v>
      </c>
      <c r="Z105" s="116">
        <v>213</v>
      </c>
      <c r="AB105" s="113" t="str">
        <f>TEXT(Z105,"###,###")</f>
        <v>213</v>
      </c>
      <c r="AD105" s="134">
        <f>Z105/($Z$4)*100</f>
        <v>51.951219512195124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294</v>
      </c>
      <c r="X106" s="124">
        <v>344</v>
      </c>
      <c r="Y106" s="124">
        <v>394</v>
      </c>
      <c r="Z106" s="124">
        <v>406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15</v>
      </c>
      <c r="X108" s="116">
        <v>21</v>
      </c>
      <c r="Y108" s="116">
        <v>24</v>
      </c>
      <c r="Z108" s="116">
        <v>18</v>
      </c>
      <c r="AB108" s="113" t="str">
        <f>TEXT(Z108,"###,###")</f>
        <v>18</v>
      </c>
      <c r="AD108" s="134">
        <f>Z108/($Z$4)*100</f>
        <v>4.3902439024390238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37</v>
      </c>
      <c r="X109" s="116">
        <v>37</v>
      </c>
      <c r="Y109" s="116">
        <v>30</v>
      </c>
      <c r="Z109" s="116">
        <v>21</v>
      </c>
      <c r="AB109" s="113" t="str">
        <f>TEXT(Z109,"###,###")</f>
        <v>21</v>
      </c>
      <c r="AD109" s="134">
        <f>Z109/($Z$4)*100</f>
        <v>5.1219512195121952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83</v>
      </c>
      <c r="X110" s="116">
        <v>105</v>
      </c>
      <c r="Y110" s="116">
        <v>155</v>
      </c>
      <c r="Z110" s="116">
        <v>153</v>
      </c>
      <c r="AB110" s="113" t="str">
        <f>TEXT(Z110,"###,###")</f>
        <v>153</v>
      </c>
      <c r="AD110" s="134">
        <f>Z110/($Z$4)*100</f>
        <v>37.31707317073171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156</v>
      </c>
      <c r="X111" s="116">
        <v>181</v>
      </c>
      <c r="Y111" s="116">
        <v>187</v>
      </c>
      <c r="Z111" s="116">
        <v>213</v>
      </c>
      <c r="AB111" s="113" t="str">
        <f>TEXT(Z111,"###,###")</f>
        <v>213</v>
      </c>
      <c r="AD111" s="134">
        <f>Z111/($Z$4)*100</f>
        <v>51.951219512195124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299</v>
      </c>
      <c r="X112" s="116">
        <v>350</v>
      </c>
      <c r="Y112" s="116">
        <v>405</v>
      </c>
      <c r="Z112" s="116">
        <v>408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39.020000000000003</v>
      </c>
      <c r="W118" s="135">
        <v>38.36</v>
      </c>
      <c r="X118" s="135">
        <v>39.93</v>
      </c>
      <c r="Y118" s="135">
        <v>38.950000000000003</v>
      </c>
      <c r="Z118" s="135">
        <v>37.770000000000003</v>
      </c>
      <c r="AB118" s="113" t="str">
        <f>TEXT(Z118,"##.0")</f>
        <v>37.8</v>
      </c>
    </row>
    <row r="120" spans="19:32" x14ac:dyDescent="0.25">
      <c r="S120" s="105" t="s">
        <v>104</v>
      </c>
      <c r="T120" s="116"/>
      <c r="U120" s="116"/>
      <c r="V120" s="116">
        <v>256</v>
      </c>
      <c r="W120" s="116">
        <v>247</v>
      </c>
      <c r="X120" s="116">
        <v>266</v>
      </c>
      <c r="Y120" s="116">
        <v>294</v>
      </c>
      <c r="Z120" s="116">
        <v>306</v>
      </c>
      <c r="AB120" s="113" t="str">
        <f>TEXT(Z120,"###,###")</f>
        <v>306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5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106</v>
      </c>
      <c r="T122" s="116"/>
      <c r="U122" s="116"/>
      <c r="V122" s="116">
        <v>0</v>
      </c>
      <c r="W122" s="116">
        <v>0</v>
      </c>
      <c r="X122" s="116">
        <v>0</v>
      </c>
      <c r="Y122" s="116">
        <v>0</v>
      </c>
      <c r="Z122" s="116">
        <v>0</v>
      </c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256</v>
      </c>
      <c r="W124" s="116">
        <v>247</v>
      </c>
      <c r="X124" s="116">
        <v>266</v>
      </c>
      <c r="Y124" s="116">
        <v>294</v>
      </c>
      <c r="Z124" s="116">
        <v>306</v>
      </c>
      <c r="AB124" s="113" t="str">
        <f>TEXT(Z124,"###,###")</f>
        <v>306</v>
      </c>
      <c r="AD124" s="131">
        <f>Z124/$Z$7*100</f>
        <v>99.029126213592235</v>
      </c>
    </row>
    <row r="125" spans="19:32" x14ac:dyDescent="0.25">
      <c r="S125" s="105" t="s">
        <v>108</v>
      </c>
      <c r="T125" s="116"/>
      <c r="U125" s="116"/>
      <c r="V125" s="116">
        <v>0</v>
      </c>
      <c r="W125" s="116">
        <v>0</v>
      </c>
      <c r="X125" s="116">
        <v>5</v>
      </c>
      <c r="Y125" s="116">
        <v>0</v>
      </c>
      <c r="Z125" s="116">
        <v>0</v>
      </c>
      <c r="AB125" s="113" t="str">
        <f>TEXT(Z125,"###,###")</f>
        <v/>
      </c>
      <c r="AD125" s="131">
        <f>Z125/$Z$7*100</f>
        <v>0</v>
      </c>
    </row>
    <row r="127" spans="19:32" x14ac:dyDescent="0.25">
      <c r="S127" s="105" t="s">
        <v>109</v>
      </c>
      <c r="T127" s="116"/>
      <c r="U127" s="116"/>
      <c r="V127" s="116">
        <v>127</v>
      </c>
      <c r="W127" s="116">
        <v>117</v>
      </c>
      <c r="X127" s="116">
        <v>135</v>
      </c>
      <c r="Y127" s="116">
        <v>162</v>
      </c>
      <c r="Z127" s="116">
        <v>163</v>
      </c>
      <c r="AB127" s="113" t="str">
        <f>TEXT(Z127,"###,###")</f>
        <v>163</v>
      </c>
      <c r="AD127" s="131">
        <f>Z127/$Z$7*100</f>
        <v>52.750809061488667</v>
      </c>
    </row>
    <row r="128" spans="19:32" x14ac:dyDescent="0.25">
      <c r="S128" s="105" t="s">
        <v>110</v>
      </c>
      <c r="T128" s="116"/>
      <c r="U128" s="116"/>
      <c r="V128" s="116">
        <v>133</v>
      </c>
      <c r="W128" s="116">
        <v>132</v>
      </c>
      <c r="X128" s="116">
        <v>133</v>
      </c>
      <c r="Y128" s="116">
        <v>131</v>
      </c>
      <c r="Z128" s="116">
        <v>147</v>
      </c>
      <c r="AB128" s="113" t="str">
        <f>TEXT(Z128,"###,###")</f>
        <v>147</v>
      </c>
      <c r="AD128" s="131">
        <f>Z128/$Z$7*100</f>
        <v>47.572815533980581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536BF78-B38F-43CC-93E6-1431016A8B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A5E5275-5F31-4B42-8E22-1D4FBDB69A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29BCB10-EDC9-4E88-80F9-C8D71F80499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14E8FA7-F7D4-48A7-A7A8-8EE5B7566C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D3577-FCBE-4D59-BB18-D3A8F7FF96D6}">
  <sheetPr codeName="Sheet6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Aurukun</v>
      </c>
      <c r="T1" s="103"/>
      <c r="U1" s="103"/>
      <c r="V1" s="103"/>
      <c r="W1" s="103"/>
      <c r="X1" s="103"/>
      <c r="Y1" s="104" t="str">
        <f>Y3</f>
        <v>9.1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111</v>
      </c>
      <c r="Y3" s="109" t="s">
        <v>210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 Aurukun,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448</v>
      </c>
      <c r="W4" s="112">
        <v>362</v>
      </c>
      <c r="X4" s="112">
        <v>590</v>
      </c>
      <c r="Y4" s="112">
        <v>621</v>
      </c>
      <c r="Z4" s="112">
        <v>656</v>
      </c>
      <c r="AB4" s="113" t="str">
        <f>TEXT(Z4,"###,###")</f>
        <v>656</v>
      </c>
      <c r="AD4" s="114">
        <f>Z4/Y4-1</f>
        <v>5.6360708534621606E-2</v>
      </c>
      <c r="AF4" s="114">
        <f>Z4/V4-1</f>
        <v>0.46428571428571419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222</v>
      </c>
      <c r="W5" s="112">
        <v>175</v>
      </c>
      <c r="X5" s="112">
        <v>311</v>
      </c>
      <c r="Y5" s="112">
        <v>316</v>
      </c>
      <c r="Z5" s="112">
        <v>302</v>
      </c>
      <c r="AB5" s="113" t="str">
        <f>TEXT(Z5,"###,###")</f>
        <v>302</v>
      </c>
      <c r="AD5" s="114">
        <f t="shared" ref="AD5:AD9" si="0">Z5/Y5-1</f>
        <v>-4.4303797468354444E-2</v>
      </c>
      <c r="AF5" s="114">
        <f t="shared" ref="AF5:AF9" si="1">Z5/V5-1</f>
        <v>0.36036036036036045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228</v>
      </c>
      <c r="W6" s="112">
        <v>188</v>
      </c>
      <c r="X6" s="112">
        <v>279</v>
      </c>
      <c r="Y6" s="112">
        <v>307</v>
      </c>
      <c r="Z6" s="112">
        <v>358</v>
      </c>
      <c r="AB6" s="113" t="str">
        <f>TEXT(Z6,"###,###")</f>
        <v>358</v>
      </c>
      <c r="AD6" s="114">
        <f t="shared" si="0"/>
        <v>0.16612377850162874</v>
      </c>
      <c r="AF6" s="114">
        <f t="shared" si="1"/>
        <v>0.57017543859649122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322</v>
      </c>
      <c r="W7" s="112">
        <v>251</v>
      </c>
      <c r="X7" s="112">
        <v>410</v>
      </c>
      <c r="Y7" s="112">
        <v>430</v>
      </c>
      <c r="Z7" s="112">
        <v>440</v>
      </c>
      <c r="AB7" s="113" t="str">
        <f>TEXT(Z7,"###,###")</f>
        <v>440</v>
      </c>
      <c r="AD7" s="114">
        <f t="shared" si="0"/>
        <v>2.3255813953488413E-2</v>
      </c>
      <c r="AF7" s="114">
        <f t="shared" si="1"/>
        <v>0.36645962732919246</v>
      </c>
    </row>
    <row r="8" spans="1:32" ht="17.25" customHeight="1" x14ac:dyDescent="0.25">
      <c r="A8" s="68" t="s">
        <v>13</v>
      </c>
      <c r="B8" s="69"/>
      <c r="C8" s="31"/>
      <c r="D8" s="70" t="str">
        <f>AB4</f>
        <v>656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440</v>
      </c>
      <c r="P8" s="71"/>
      <c r="S8" s="111" t="s">
        <v>87</v>
      </c>
      <c r="T8" s="112"/>
      <c r="U8" s="112"/>
      <c r="V8" s="112">
        <v>27812.07</v>
      </c>
      <c r="W8" s="112">
        <v>28765.119999999999</v>
      </c>
      <c r="X8" s="112">
        <v>26033</v>
      </c>
      <c r="Y8" s="112">
        <v>22048</v>
      </c>
      <c r="Z8" s="112">
        <v>20167</v>
      </c>
      <c r="AB8" s="113" t="str">
        <f>TEXT(Z8,"$###,###")</f>
        <v>$20,167</v>
      </c>
      <c r="AD8" s="114">
        <f t="shared" si="0"/>
        <v>-8.5313860667634245E-2</v>
      </c>
      <c r="AF8" s="114">
        <f t="shared" si="1"/>
        <v>-0.27488317122745631</v>
      </c>
    </row>
    <row r="9" spans="1:32" x14ac:dyDescent="0.25">
      <c r="A9" s="32" t="s">
        <v>15</v>
      </c>
      <c r="B9" s="75"/>
      <c r="C9" s="76"/>
      <c r="D9" s="77">
        <f>AD104</f>
        <v>51.524390243902438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46.36363636363636</v>
      </c>
      <c r="P9" s="78" t="s">
        <v>88</v>
      </c>
      <c r="S9" s="111" t="s">
        <v>7</v>
      </c>
      <c r="T9" s="112"/>
      <c r="U9" s="112"/>
      <c r="V9" s="112">
        <v>9715120</v>
      </c>
      <c r="W9" s="112">
        <v>8446345</v>
      </c>
      <c r="X9" s="112">
        <v>13178960</v>
      </c>
      <c r="Y9" s="112">
        <v>14145383</v>
      </c>
      <c r="Z9" s="112">
        <v>14165788</v>
      </c>
      <c r="AB9" s="113" t="str">
        <f>TEXT(Z9/1000000,"$#,###.0")&amp;" mil"</f>
        <v>$14.2 mil</v>
      </c>
      <c r="AD9" s="114">
        <f t="shared" si="0"/>
        <v>1.4425201495074091E-3</v>
      </c>
      <c r="AF9" s="114">
        <f t="shared" si="1"/>
        <v>0.45811765577779795</v>
      </c>
    </row>
    <row r="10" spans="1:32" x14ac:dyDescent="0.25">
      <c r="A10" s="32" t="s">
        <v>18</v>
      </c>
      <c r="B10" s="75"/>
      <c r="C10" s="76"/>
      <c r="D10" s="77">
        <f>AD105</f>
        <v>47.256097560975604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53.863636363636367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99.772727272727266</v>
      </c>
      <c r="P11" s="78" t="s">
        <v>88</v>
      </c>
      <c r="S11" s="111" t="s">
        <v>30</v>
      </c>
      <c r="T11" s="116"/>
      <c r="U11" s="116"/>
      <c r="V11" s="116">
        <v>446</v>
      </c>
      <c r="W11" s="116">
        <v>353</v>
      </c>
      <c r="X11" s="116">
        <v>584</v>
      </c>
      <c r="Y11" s="116">
        <v>617</v>
      </c>
      <c r="Z11" s="116">
        <v>645</v>
      </c>
    </row>
    <row r="12" spans="1:32" ht="28.5" customHeight="1" x14ac:dyDescent="0.25">
      <c r="A12" s="32" t="s">
        <v>20</v>
      </c>
      <c r="B12" s="76"/>
      <c r="C12" s="76"/>
      <c r="D12" s="77">
        <f>AD108</f>
        <v>2.4390243902439024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2.7272727272727271</v>
      </c>
      <c r="P12" s="78" t="s">
        <v>88</v>
      </c>
      <c r="S12" s="111" t="s">
        <v>31</v>
      </c>
      <c r="T12" s="116"/>
      <c r="U12" s="116"/>
      <c r="V12" s="116">
        <v>5</v>
      </c>
      <c r="W12" s="116">
        <v>7</v>
      </c>
      <c r="X12" s="116">
        <v>7</v>
      </c>
      <c r="Y12" s="116">
        <v>5</v>
      </c>
      <c r="Z12" s="116">
        <v>13</v>
      </c>
    </row>
    <row r="13" spans="1:32" ht="15" customHeight="1" x14ac:dyDescent="0.25">
      <c r="A13" s="32" t="s">
        <v>21</v>
      </c>
      <c r="B13" s="76"/>
      <c r="C13" s="76"/>
      <c r="D13" s="77">
        <f>AD109</f>
        <v>5.4878048780487809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53.658536585365859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24.49438202247191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37.195121951219512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75.50561797752809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21</v>
      </c>
      <c r="Z15" s="116">
        <v>23</v>
      </c>
      <c r="AB15" s="121">
        <f t="shared" ref="AB15:AB34" si="2">IF(Z15="np",0,Z15/$Z$34)</f>
        <v>3.5007610350076102E-2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4</v>
      </c>
      <c r="AB16" s="121">
        <f t="shared" si="2"/>
        <v>6.0882800608828003E-3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</v>
      </c>
      <c r="Z17" s="116">
        <v>6</v>
      </c>
      <c r="AB17" s="121">
        <f t="shared" si="2"/>
        <v>9.1324200913242004E-3</v>
      </c>
    </row>
    <row r="18" spans="1:28" x14ac:dyDescent="0.25">
      <c r="A18" s="67" t="str">
        <f>$S$1&amp;" ("&amp;$V$2&amp;" to "&amp;$Z$2&amp;")"</f>
        <v>Aurukun (2014-15 to 2018-19)</v>
      </c>
      <c r="B18" s="67"/>
      <c r="C18" s="67"/>
      <c r="D18" s="67"/>
      <c r="E18" s="67"/>
      <c r="F18" s="67"/>
      <c r="G18" s="67" t="str">
        <f>$S$1&amp;" ("&amp;$V$2&amp;" to "&amp;$Z$2&amp;")"</f>
        <v>Aurukun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67</v>
      </c>
      <c r="Z19" s="116">
        <v>59</v>
      </c>
      <c r="AB19" s="121">
        <f t="shared" si="2"/>
        <v>8.9802130898021304E-2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61</v>
      </c>
      <c r="Z21" s="116">
        <v>59</v>
      </c>
      <c r="AB21" s="121">
        <f t="shared" si="2"/>
        <v>8.9802130898021304E-2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</v>
      </c>
      <c r="Z22" s="116">
        <v>3</v>
      </c>
      <c r="AB22" s="121">
        <f t="shared" si="2"/>
        <v>4.5662100456621002E-3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</v>
      </c>
      <c r="Z23" s="116">
        <v>8</v>
      </c>
      <c r="AB23" s="121">
        <f t="shared" si="2"/>
        <v>1.2176560121765601E-2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</v>
      </c>
      <c r="Z25" s="116">
        <v>7</v>
      </c>
      <c r="AB25" s="121">
        <f t="shared" si="2"/>
        <v>1.06544901065449E-2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0</v>
      </c>
      <c r="Z27" s="116">
        <v>3</v>
      </c>
      <c r="AB27" s="121">
        <f t="shared" si="2"/>
        <v>4.5662100456621002E-3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75</v>
      </c>
      <c r="Z28" s="116">
        <v>76</v>
      </c>
      <c r="AB28" s="121">
        <f t="shared" si="2"/>
        <v>0.11567732115677321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155</v>
      </c>
      <c r="Z29" s="116">
        <v>168</v>
      </c>
      <c r="AB29" s="121">
        <f t="shared" si="2"/>
        <v>0.25570776255707761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113</v>
      </c>
      <c r="Z30" s="116">
        <v>131</v>
      </c>
      <c r="AB30" s="121">
        <f t="shared" si="2"/>
        <v>0.19939117199391171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30</v>
      </c>
      <c r="Z31" s="116">
        <v>47</v>
      </c>
      <c r="AB31" s="121">
        <f t="shared" si="2"/>
        <v>7.1537290715372903E-2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52</v>
      </c>
      <c r="Z33" s="116">
        <v>63</v>
      </c>
      <c r="AB33" s="121">
        <f t="shared" si="2"/>
        <v>9.5890410958904104E-2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625</v>
      </c>
      <c r="Z34" s="124">
        <v>657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336</v>
      </c>
      <c r="AB37" s="136">
        <f>Z37/Z40*100</f>
        <v>75.50561797752809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109</v>
      </c>
      <c r="AB38" s="136">
        <f>Z38/Z40*100</f>
        <v>24.49438202247191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445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</v>
      </c>
      <c r="X46" s="116">
        <v>19</v>
      </c>
      <c r="Y46" s="116">
        <v>19</v>
      </c>
      <c r="Z46" s="116">
        <v>15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21</v>
      </c>
      <c r="X47" s="116">
        <v>33</v>
      </c>
      <c r="Y47" s="116">
        <v>29</v>
      </c>
      <c r="Z47" s="116">
        <v>29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20</v>
      </c>
      <c r="X48" s="116">
        <v>36</v>
      </c>
      <c r="Y48" s="116">
        <v>44</v>
      </c>
      <c r="Z48" s="116">
        <v>31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Aurukun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22</v>
      </c>
      <c r="X49" s="116">
        <v>31</v>
      </c>
      <c r="Y49" s="116">
        <v>37</v>
      </c>
      <c r="Z49" s="116">
        <v>36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19</v>
      </c>
      <c r="X50" s="116">
        <v>35</v>
      </c>
      <c r="Y50" s="116">
        <v>37</v>
      </c>
      <c r="Z50" s="116">
        <v>24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27</v>
      </c>
      <c r="X51" s="116">
        <v>37</v>
      </c>
      <c r="Y51" s="116">
        <v>26</v>
      </c>
      <c r="Z51" s="116">
        <v>30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25</v>
      </c>
      <c r="X52" s="116">
        <v>42</v>
      </c>
      <c r="Y52" s="116">
        <v>37</v>
      </c>
      <c r="Z52" s="116">
        <v>42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12</v>
      </c>
      <c r="X53" s="116">
        <v>26</v>
      </c>
      <c r="Y53" s="116">
        <v>39</v>
      </c>
      <c r="Z53" s="116">
        <v>33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</v>
      </c>
      <c r="X54" s="116">
        <v>24</v>
      </c>
      <c r="Y54" s="116">
        <v>28</v>
      </c>
      <c r="Z54" s="116">
        <v>21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14</v>
      </c>
      <c r="X55" s="116">
        <v>16</v>
      </c>
      <c r="Y55" s="116">
        <v>18</v>
      </c>
      <c r="Z55" s="116">
        <v>16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8</v>
      </c>
      <c r="X56" s="116">
        <v>10</v>
      </c>
      <c r="Y56" s="116">
        <v>4</v>
      </c>
      <c r="Z56" s="116">
        <v>15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177</v>
      </c>
      <c r="X61" s="116">
        <v>311</v>
      </c>
      <c r="Y61" s="116">
        <v>320</v>
      </c>
      <c r="Z61" s="116">
        <v>302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Aurukun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7</v>
      </c>
      <c r="Y64" s="116">
        <v>0</v>
      </c>
      <c r="Z64" s="116">
        <v>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8</v>
      </c>
      <c r="X65" s="116">
        <v>17</v>
      </c>
      <c r="Y65" s="116">
        <v>19</v>
      </c>
      <c r="Z65" s="116">
        <v>24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29</v>
      </c>
      <c r="X66" s="116">
        <v>34</v>
      </c>
      <c r="Y66" s="116">
        <v>25</v>
      </c>
      <c r="Z66" s="116">
        <v>39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31</v>
      </c>
      <c r="X67" s="116">
        <v>42</v>
      </c>
      <c r="Y67" s="116">
        <v>35</v>
      </c>
      <c r="Z67" s="116">
        <v>60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22</v>
      </c>
      <c r="X68" s="116">
        <v>35</v>
      </c>
      <c r="Y68" s="116">
        <v>40</v>
      </c>
      <c r="Z68" s="116">
        <v>53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12</v>
      </c>
      <c r="X69" s="116">
        <v>28</v>
      </c>
      <c r="Y69" s="116">
        <v>35</v>
      </c>
      <c r="Z69" s="116">
        <v>30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24</v>
      </c>
      <c r="X70" s="116">
        <v>26</v>
      </c>
      <c r="Y70" s="116">
        <v>33</v>
      </c>
      <c r="Z70" s="116">
        <v>25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23</v>
      </c>
      <c r="X71" s="116">
        <v>26</v>
      </c>
      <c r="Y71" s="116">
        <v>36</v>
      </c>
      <c r="Z71" s="116">
        <v>47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18</v>
      </c>
      <c r="X72" s="116">
        <v>14</v>
      </c>
      <c r="Y72" s="116">
        <v>10</v>
      </c>
      <c r="Z72" s="116">
        <v>28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13</v>
      </c>
      <c r="X73" s="116">
        <v>28</v>
      </c>
      <c r="Y73" s="116">
        <v>22</v>
      </c>
      <c r="Z73" s="116">
        <v>26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</v>
      </c>
      <c r="X74" s="116">
        <v>14</v>
      </c>
      <c r="Y74" s="116">
        <v>19</v>
      </c>
      <c r="Z74" s="116">
        <v>16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8</v>
      </c>
      <c r="Y75" s="116">
        <v>3</v>
      </c>
      <c r="Z75" s="116">
        <v>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190</v>
      </c>
      <c r="X80" s="116">
        <v>279</v>
      </c>
      <c r="Y80" s="116">
        <v>302</v>
      </c>
      <c r="Z80" s="116">
        <v>356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Aurukun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7</v>
      </c>
      <c r="X83" s="116">
        <v>11</v>
      </c>
      <c r="Y83" s="116">
        <v>8</v>
      </c>
      <c r="Z83" s="116">
        <v>7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17</v>
      </c>
      <c r="X84" s="116">
        <v>23</v>
      </c>
      <c r="Y84" s="116">
        <v>24</v>
      </c>
      <c r="Z84" s="116">
        <v>25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656</v>
      </c>
      <c r="D85" s="100">
        <f t="shared" ref="D85:D90" si="4">AD4</f>
        <v>5.6360708534621606E-2</v>
      </c>
      <c r="E85" s="101">
        <f t="shared" ref="E85:E90" si="5">AD4</f>
        <v>5.6360708534621606E-2</v>
      </c>
      <c r="F85" s="100">
        <f t="shared" ref="F85:F90" si="6">AF4</f>
        <v>0.46428571428571419</v>
      </c>
      <c r="G85" s="101">
        <f t="shared" ref="G85:G90" si="7">AF4</f>
        <v>0.46428571428571419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14</v>
      </c>
      <c r="X85" s="116">
        <v>33</v>
      </c>
      <c r="Y85" s="116">
        <v>33</v>
      </c>
      <c r="Z85" s="116">
        <v>37</v>
      </c>
    </row>
    <row r="86" spans="1:30" ht="15" customHeight="1" x14ac:dyDescent="0.25">
      <c r="A86" s="102" t="s">
        <v>4</v>
      </c>
      <c r="B86" s="51"/>
      <c r="C86" s="61" t="str">
        <f t="shared" si="3"/>
        <v>302</v>
      </c>
      <c r="D86" s="100">
        <f t="shared" si="4"/>
        <v>-4.4303797468354444E-2</v>
      </c>
      <c r="E86" s="101">
        <f t="shared" si="5"/>
        <v>-4.4303797468354444E-2</v>
      </c>
      <c r="F86" s="100">
        <f t="shared" si="6"/>
        <v>0.36036036036036045</v>
      </c>
      <c r="G86" s="101">
        <f t="shared" si="7"/>
        <v>0.36036036036036045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19</v>
      </c>
      <c r="X86" s="116">
        <v>30</v>
      </c>
      <c r="Y86" s="116">
        <v>23</v>
      </c>
      <c r="Z86" s="116">
        <v>23</v>
      </c>
    </row>
    <row r="87" spans="1:30" ht="15" customHeight="1" x14ac:dyDescent="0.25">
      <c r="A87" s="102" t="s">
        <v>5</v>
      </c>
      <c r="B87" s="51"/>
      <c r="C87" s="61" t="str">
        <f t="shared" si="3"/>
        <v>358</v>
      </c>
      <c r="D87" s="100">
        <f t="shared" si="4"/>
        <v>0.16612377850162874</v>
      </c>
      <c r="E87" s="101">
        <f t="shared" si="5"/>
        <v>0.16612377850162874</v>
      </c>
      <c r="F87" s="100">
        <f t="shared" si="6"/>
        <v>0.57017543859649122</v>
      </c>
      <c r="G87" s="101">
        <f t="shared" si="7"/>
        <v>0.57017543859649122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4</v>
      </c>
      <c r="X87" s="116">
        <v>7</v>
      </c>
      <c r="Y87" s="116">
        <v>0</v>
      </c>
      <c r="Z87" s="116">
        <v>4</v>
      </c>
    </row>
    <row r="88" spans="1:30" ht="15" customHeight="1" x14ac:dyDescent="0.25">
      <c r="A88" s="51" t="s">
        <v>6</v>
      </c>
      <c r="B88" s="51"/>
      <c r="C88" s="61" t="str">
        <f t="shared" si="3"/>
        <v>440</v>
      </c>
      <c r="D88" s="100">
        <f t="shared" si="4"/>
        <v>2.3255813953488413E-2</v>
      </c>
      <c r="E88" s="101">
        <f t="shared" si="5"/>
        <v>2.3255813953488413E-2</v>
      </c>
      <c r="F88" s="100">
        <f t="shared" si="6"/>
        <v>0.36645962732919246</v>
      </c>
      <c r="G88" s="101">
        <f t="shared" si="7"/>
        <v>0.36645962732919246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6</v>
      </c>
      <c r="Y88" s="116">
        <v>7</v>
      </c>
      <c r="Z88" s="116">
        <v>5</v>
      </c>
    </row>
    <row r="89" spans="1:30" ht="15" customHeight="1" x14ac:dyDescent="0.25">
      <c r="A89" s="51" t="s">
        <v>102</v>
      </c>
      <c r="B89" s="51"/>
      <c r="C89" s="61" t="str">
        <f t="shared" si="3"/>
        <v>$20,167</v>
      </c>
      <c r="D89" s="100">
        <f t="shared" si="4"/>
        <v>-8.5313860667634245E-2</v>
      </c>
      <c r="E89" s="101">
        <f t="shared" si="5"/>
        <v>-8.5313860667634245E-2</v>
      </c>
      <c r="F89" s="100">
        <f t="shared" si="6"/>
        <v>-0.27488317122745631</v>
      </c>
      <c r="G89" s="101">
        <f t="shared" si="7"/>
        <v>-0.27488317122745631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10</v>
      </c>
      <c r="X89" s="116">
        <v>14</v>
      </c>
      <c r="Y89" s="116">
        <v>16</v>
      </c>
      <c r="Z89" s="116">
        <v>18</v>
      </c>
    </row>
    <row r="90" spans="1:30" ht="15" customHeight="1" x14ac:dyDescent="0.25">
      <c r="A90" s="51" t="s">
        <v>7</v>
      </c>
      <c r="B90" s="51"/>
      <c r="C90" s="61" t="str">
        <f t="shared" si="3"/>
        <v>$14.2 mil</v>
      </c>
      <c r="D90" s="100">
        <f t="shared" si="4"/>
        <v>1.4425201495074091E-3</v>
      </c>
      <c r="E90" s="101">
        <f t="shared" si="5"/>
        <v>1.4425201495074091E-3</v>
      </c>
      <c r="F90" s="100">
        <f t="shared" si="6"/>
        <v>0.45811765577779795</v>
      </c>
      <c r="G90" s="101">
        <f t="shared" si="7"/>
        <v>0.45811765577779795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31</v>
      </c>
      <c r="X90" s="116">
        <v>49</v>
      </c>
      <c r="Y90" s="116">
        <v>52</v>
      </c>
      <c r="Z90" s="116">
        <v>39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132</v>
      </c>
      <c r="X91" s="116">
        <v>219</v>
      </c>
      <c r="Y91" s="116">
        <v>229</v>
      </c>
      <c r="Z91" s="116">
        <v>205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</v>
      </c>
      <c r="X93" s="116">
        <v>4</v>
      </c>
      <c r="Y93" s="116">
        <v>3</v>
      </c>
      <c r="Z93" s="116">
        <v>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19</v>
      </c>
      <c r="X94" s="116">
        <v>23</v>
      </c>
      <c r="Y94" s="116">
        <v>25</v>
      </c>
      <c r="Z94" s="116">
        <v>30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4</v>
      </c>
      <c r="Y95" s="116">
        <v>0</v>
      </c>
      <c r="Z95" s="116">
        <v>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31</v>
      </c>
      <c r="X96" s="116">
        <v>47</v>
      </c>
      <c r="Y96" s="116">
        <v>49</v>
      </c>
      <c r="Z96" s="116">
        <v>57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21</v>
      </c>
      <c r="X97" s="116">
        <v>24</v>
      </c>
      <c r="Y97" s="116">
        <v>23</v>
      </c>
      <c r="Z97" s="116">
        <v>33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16</v>
      </c>
      <c r="X98" s="116">
        <v>11</v>
      </c>
      <c r="Y98" s="116">
        <v>16</v>
      </c>
      <c r="Z98" s="116">
        <v>19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3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</v>
      </c>
      <c r="X100" s="116">
        <v>22</v>
      </c>
      <c r="Y100" s="116">
        <v>37</v>
      </c>
      <c r="Z100" s="116">
        <v>27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116</v>
      </c>
      <c r="X101" s="116">
        <v>191</v>
      </c>
      <c r="Y101" s="116">
        <v>198</v>
      </c>
      <c r="Z101" s="116">
        <v>233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178</v>
      </c>
      <c r="X104" s="116">
        <v>295</v>
      </c>
      <c r="Y104" s="116">
        <v>338</v>
      </c>
      <c r="Z104" s="116">
        <v>338</v>
      </c>
      <c r="AB104" s="113" t="str">
        <f>TEXT(Z104,"###,###")</f>
        <v>338</v>
      </c>
      <c r="AD104" s="134">
        <f>Z104/($Z$4)*100</f>
        <v>51.524390243902438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170</v>
      </c>
      <c r="X105" s="116">
        <v>287</v>
      </c>
      <c r="Y105" s="116">
        <v>273</v>
      </c>
      <c r="Z105" s="116">
        <v>310</v>
      </c>
      <c r="AB105" s="113" t="str">
        <f>TEXT(Z105,"###,###")</f>
        <v>310</v>
      </c>
      <c r="AD105" s="134">
        <f>Z105/($Z$4)*100</f>
        <v>47.256097560975604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348</v>
      </c>
      <c r="X106" s="124">
        <v>582</v>
      </c>
      <c r="Y106" s="124">
        <v>611</v>
      </c>
      <c r="Z106" s="124">
        <v>648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</v>
      </c>
      <c r="X108" s="116">
        <v>17</v>
      </c>
      <c r="Y108" s="116">
        <v>43</v>
      </c>
      <c r="Z108" s="116">
        <v>16</v>
      </c>
      <c r="AB108" s="113" t="str">
        <f>TEXT(Z108,"###,###")</f>
        <v>16</v>
      </c>
      <c r="AD108" s="134">
        <f>Z108/($Z$4)*100</f>
        <v>2.4390243902439024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23</v>
      </c>
      <c r="X109" s="116">
        <v>38</v>
      </c>
      <c r="Y109" s="116">
        <v>84</v>
      </c>
      <c r="Z109" s="116">
        <v>36</v>
      </c>
      <c r="AB109" s="113" t="str">
        <f>TEXT(Z109,"###,###")</f>
        <v>36</v>
      </c>
      <c r="AD109" s="134">
        <f>Z109/($Z$4)*100</f>
        <v>5.4878048780487809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197</v>
      </c>
      <c r="X110" s="116">
        <v>338</v>
      </c>
      <c r="Y110" s="116">
        <v>317</v>
      </c>
      <c r="Z110" s="116">
        <v>352</v>
      </c>
      <c r="AB110" s="113" t="str">
        <f>TEXT(Z110,"###,###")</f>
        <v>352</v>
      </c>
      <c r="AD110" s="134">
        <f>Z110/($Z$4)*100</f>
        <v>53.658536585365859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112</v>
      </c>
      <c r="X111" s="116">
        <v>189</v>
      </c>
      <c r="Y111" s="116">
        <v>168</v>
      </c>
      <c r="Z111" s="116">
        <v>244</v>
      </c>
      <c r="AB111" s="113" t="str">
        <f>TEXT(Z111,"###,###")</f>
        <v>244</v>
      </c>
      <c r="AD111" s="134">
        <f>Z111/($Z$4)*100</f>
        <v>37.195121951219512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365</v>
      </c>
      <c r="X112" s="116">
        <v>590</v>
      </c>
      <c r="Y112" s="116">
        <v>625</v>
      </c>
      <c r="Z112" s="116">
        <v>658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37.97</v>
      </c>
      <c r="W118" s="135">
        <v>38.64</v>
      </c>
      <c r="X118" s="135">
        <v>38.6</v>
      </c>
      <c r="Y118" s="135">
        <v>38.93</v>
      </c>
      <c r="Z118" s="135">
        <v>39.32</v>
      </c>
      <c r="AB118" s="113" t="str">
        <f>TEXT(Z118,"##.0")</f>
        <v>39.3</v>
      </c>
    </row>
    <row r="120" spans="19:32" x14ac:dyDescent="0.25">
      <c r="S120" s="105" t="s">
        <v>104</v>
      </c>
      <c r="T120" s="116"/>
      <c r="U120" s="116"/>
      <c r="V120" s="116">
        <v>315</v>
      </c>
      <c r="W120" s="116">
        <v>247</v>
      </c>
      <c r="X120" s="116">
        <v>404</v>
      </c>
      <c r="Y120" s="116">
        <v>425</v>
      </c>
      <c r="Z120" s="116">
        <v>431</v>
      </c>
      <c r="AB120" s="113" t="str">
        <f>TEXT(Z120,"###,###")</f>
        <v>431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4</v>
      </c>
      <c r="AB121" s="113" t="str">
        <f>TEXT(Z121,"###,###")</f>
        <v>4</v>
      </c>
    </row>
    <row r="122" spans="19:32" x14ac:dyDescent="0.25">
      <c r="S122" s="105" t="s">
        <v>106</v>
      </c>
      <c r="T122" s="116"/>
      <c r="U122" s="116"/>
      <c r="V122" s="116">
        <v>4</v>
      </c>
      <c r="W122" s="116">
        <v>5</v>
      </c>
      <c r="X122" s="116">
        <v>4</v>
      </c>
      <c r="Y122" s="116">
        <v>6</v>
      </c>
      <c r="Z122" s="116">
        <v>8</v>
      </c>
      <c r="AB122" s="113" t="str">
        <f>TEXT(Z122,"###,###")</f>
        <v>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319</v>
      </c>
      <c r="W124" s="116">
        <v>252</v>
      </c>
      <c r="X124" s="116">
        <v>408</v>
      </c>
      <c r="Y124" s="116">
        <v>431</v>
      </c>
      <c r="Z124" s="116">
        <v>439</v>
      </c>
      <c r="AB124" s="113" t="str">
        <f>TEXT(Z124,"###,###")</f>
        <v>439</v>
      </c>
      <c r="AD124" s="131">
        <f>Z124/$Z$7*100</f>
        <v>99.772727272727266</v>
      </c>
    </row>
    <row r="125" spans="19:32" x14ac:dyDescent="0.25">
      <c r="S125" s="105" t="s">
        <v>108</v>
      </c>
      <c r="T125" s="116"/>
      <c r="U125" s="116"/>
      <c r="V125" s="116">
        <v>4</v>
      </c>
      <c r="W125" s="116">
        <v>5</v>
      </c>
      <c r="X125" s="116">
        <v>4</v>
      </c>
      <c r="Y125" s="116">
        <v>6</v>
      </c>
      <c r="Z125" s="116">
        <v>12</v>
      </c>
      <c r="AB125" s="113" t="str">
        <f>TEXT(Z125,"###,###")</f>
        <v>12</v>
      </c>
      <c r="AD125" s="131">
        <f>Z125/$Z$7*100</f>
        <v>2.7272727272727271</v>
      </c>
    </row>
    <row r="127" spans="19:32" x14ac:dyDescent="0.25">
      <c r="S127" s="105" t="s">
        <v>109</v>
      </c>
      <c r="T127" s="116"/>
      <c r="U127" s="116"/>
      <c r="V127" s="116">
        <v>166</v>
      </c>
      <c r="W127" s="116">
        <v>131</v>
      </c>
      <c r="X127" s="116">
        <v>219</v>
      </c>
      <c r="Y127" s="116">
        <v>226</v>
      </c>
      <c r="Z127" s="116">
        <v>204</v>
      </c>
      <c r="AB127" s="113" t="str">
        <f>TEXT(Z127,"###,###")</f>
        <v>204</v>
      </c>
      <c r="AD127" s="131">
        <f>Z127/$Z$7*100</f>
        <v>46.36363636363636</v>
      </c>
    </row>
    <row r="128" spans="19:32" x14ac:dyDescent="0.25">
      <c r="S128" s="105" t="s">
        <v>110</v>
      </c>
      <c r="T128" s="116"/>
      <c r="U128" s="116"/>
      <c r="V128" s="116">
        <v>152</v>
      </c>
      <c r="W128" s="116">
        <v>119</v>
      </c>
      <c r="X128" s="116">
        <v>191</v>
      </c>
      <c r="Y128" s="116">
        <v>203</v>
      </c>
      <c r="Z128" s="116">
        <v>237</v>
      </c>
      <c r="AB128" s="113" t="str">
        <f>TEXT(Z128,"###,###")</f>
        <v>237</v>
      </c>
      <c r="AD128" s="131">
        <f>Z128/$Z$7*100</f>
        <v>53.863636363636367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11B3D6-1B25-41FA-8982-F47F7B5F103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965E2292-2AF0-4762-9B7B-377BBD6B30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A050060-8CA3-49C0-8D73-D318D5A804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4E6540F-054A-46E8-905A-BA736BDA2E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2C2DA4-943E-4128-8375-B12B8C8C8963}">
  <sheetPr codeName="Sheet8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Cloncurry</v>
      </c>
      <c r="T1" s="103"/>
      <c r="U1" s="103"/>
      <c r="V1" s="103"/>
      <c r="W1" s="103"/>
      <c r="X1" s="103"/>
      <c r="Y1" s="104" t="str">
        <f>Y3</f>
        <v>9.19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130</v>
      </c>
      <c r="Y3" s="109" t="s">
        <v>227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9.19 Cloncurry,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2168</v>
      </c>
      <c r="W4" s="112">
        <v>2021</v>
      </c>
      <c r="X4" s="112">
        <v>2208</v>
      </c>
      <c r="Y4" s="112">
        <v>2667</v>
      </c>
      <c r="Z4" s="112">
        <v>2391</v>
      </c>
      <c r="AB4" s="113" t="str">
        <f>TEXT(Z4,"###,###")</f>
        <v>2,391</v>
      </c>
      <c r="AD4" s="114">
        <f>Z4/Y4-1</f>
        <v>-0.10348706411698538</v>
      </c>
      <c r="AF4" s="114">
        <f>Z4/V4-1</f>
        <v>0.10285977859778606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1171</v>
      </c>
      <c r="W5" s="112">
        <v>1086</v>
      </c>
      <c r="X5" s="112">
        <v>1218</v>
      </c>
      <c r="Y5" s="112">
        <v>1517</v>
      </c>
      <c r="Z5" s="112">
        <v>1280</v>
      </c>
      <c r="AB5" s="113" t="str">
        <f>TEXT(Z5,"###,###")</f>
        <v>1,280</v>
      </c>
      <c r="AD5" s="114">
        <f t="shared" ref="AD5:AD9" si="0">Z5/Y5-1</f>
        <v>-0.15622940013183917</v>
      </c>
      <c r="AF5" s="114">
        <f t="shared" ref="AF5:AF9" si="1">Z5/V5-1</f>
        <v>9.3082835183603718E-2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1006</v>
      </c>
      <c r="W6" s="112">
        <v>932</v>
      </c>
      <c r="X6" s="112">
        <v>990</v>
      </c>
      <c r="Y6" s="112">
        <v>1154</v>
      </c>
      <c r="Z6" s="112">
        <v>1112</v>
      </c>
      <c r="AB6" s="113" t="str">
        <f>TEXT(Z6,"###,###")</f>
        <v>1,112</v>
      </c>
      <c r="AD6" s="114">
        <f t="shared" si="0"/>
        <v>-3.6395147313691534E-2</v>
      </c>
      <c r="AF6" s="114">
        <f t="shared" si="1"/>
        <v>0.10536779324055656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1497</v>
      </c>
      <c r="W7" s="112">
        <v>1386</v>
      </c>
      <c r="X7" s="112">
        <v>1447</v>
      </c>
      <c r="Y7" s="112">
        <v>1817</v>
      </c>
      <c r="Z7" s="112">
        <v>1592</v>
      </c>
      <c r="AB7" s="113" t="str">
        <f>TEXT(Z7,"###,###")</f>
        <v>1,592</v>
      </c>
      <c r="AD7" s="114">
        <f t="shared" si="0"/>
        <v>-0.12383048981838196</v>
      </c>
      <c r="AF7" s="114">
        <f t="shared" si="1"/>
        <v>6.346025384101539E-2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2,391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1,592</v>
      </c>
      <c r="P8" s="71"/>
      <c r="S8" s="111" t="s">
        <v>87</v>
      </c>
      <c r="T8" s="112"/>
      <c r="U8" s="112"/>
      <c r="V8" s="112">
        <v>53307</v>
      </c>
      <c r="W8" s="112">
        <v>53402</v>
      </c>
      <c r="X8" s="112">
        <v>51024.43</v>
      </c>
      <c r="Y8" s="112">
        <v>51630</v>
      </c>
      <c r="Z8" s="112">
        <v>50965.53</v>
      </c>
      <c r="AB8" s="113" t="str">
        <f>TEXT(Z8,"$###,###")</f>
        <v>$50,966</v>
      </c>
      <c r="AD8" s="114">
        <f t="shared" si="0"/>
        <v>-1.2869843114468371E-2</v>
      </c>
      <c r="AF8" s="114">
        <f t="shared" si="1"/>
        <v>-4.3924250098486106E-2</v>
      </c>
    </row>
    <row r="9" spans="1:32" x14ac:dyDescent="0.25">
      <c r="A9" s="32" t="s">
        <v>15</v>
      </c>
      <c r="B9" s="75"/>
      <c r="C9" s="76"/>
      <c r="D9" s="77">
        <f>AD104</f>
        <v>69.217900460058559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54.334170854271356</v>
      </c>
      <c r="P9" s="78" t="s">
        <v>88</v>
      </c>
      <c r="S9" s="111" t="s">
        <v>7</v>
      </c>
      <c r="T9" s="112"/>
      <c r="U9" s="112"/>
      <c r="V9" s="112">
        <v>96074369</v>
      </c>
      <c r="W9" s="112">
        <v>92048112</v>
      </c>
      <c r="X9" s="112">
        <v>97234367</v>
      </c>
      <c r="Y9" s="112">
        <v>122273429</v>
      </c>
      <c r="Z9" s="112">
        <v>106225886</v>
      </c>
      <c r="AB9" s="113" t="str">
        <f>TEXT(Z9/1000000,"$#,###.0")&amp;" mil"</f>
        <v>$106.2 mil</v>
      </c>
      <c r="AD9" s="114">
        <f t="shared" si="0"/>
        <v>-0.13124309288815317</v>
      </c>
      <c r="AF9" s="114">
        <f t="shared" si="1"/>
        <v>0.10566311395706385</v>
      </c>
    </row>
    <row r="10" spans="1:32" x14ac:dyDescent="0.25">
      <c r="A10" s="32" t="s">
        <v>18</v>
      </c>
      <c r="B10" s="75"/>
      <c r="C10" s="76"/>
      <c r="D10" s="77">
        <f>AD105</f>
        <v>23.044751150146382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45.288944723618094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96.231155778894475</v>
      </c>
      <c r="P11" s="78" t="s">
        <v>88</v>
      </c>
      <c r="S11" s="111" t="s">
        <v>30</v>
      </c>
      <c r="T11" s="116"/>
      <c r="U11" s="116"/>
      <c r="V11" s="116">
        <v>1999</v>
      </c>
      <c r="W11" s="116">
        <v>1856</v>
      </c>
      <c r="X11" s="116">
        <v>2030</v>
      </c>
      <c r="Y11" s="116">
        <v>2399</v>
      </c>
      <c r="Z11" s="116">
        <v>2209</v>
      </c>
    </row>
    <row r="12" spans="1:32" ht="28.5" customHeight="1" x14ac:dyDescent="0.25">
      <c r="A12" s="32" t="s">
        <v>20</v>
      </c>
      <c r="B12" s="76"/>
      <c r="C12" s="76"/>
      <c r="D12" s="77">
        <f>AD108</f>
        <v>10.581346716854872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11.620603015075377</v>
      </c>
      <c r="P12" s="78" t="s">
        <v>88</v>
      </c>
      <c r="S12" s="111" t="s">
        <v>31</v>
      </c>
      <c r="T12" s="116"/>
      <c r="U12" s="116"/>
      <c r="V12" s="116">
        <v>167</v>
      </c>
      <c r="W12" s="116">
        <v>165</v>
      </c>
      <c r="X12" s="116">
        <v>178</v>
      </c>
      <c r="Y12" s="116">
        <v>267</v>
      </c>
      <c r="Z12" s="116">
        <v>180</v>
      </c>
    </row>
    <row r="13" spans="1:32" ht="15" customHeight="1" x14ac:dyDescent="0.25">
      <c r="A13" s="32" t="s">
        <v>21</v>
      </c>
      <c r="B13" s="76"/>
      <c r="C13" s="76"/>
      <c r="D13" s="77">
        <f>AD109</f>
        <v>12.46340443329151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39.0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30.740276035131743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20.12539184952978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38.43580092011711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79.874608150470223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256</v>
      </c>
      <c r="Z15" s="116">
        <v>152</v>
      </c>
      <c r="AB15" s="121">
        <f t="shared" ref="AB15:AB34" si="2">IF(Z15="np",0,Z15/$Z$34)</f>
        <v>6.3492063492063489E-2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271</v>
      </c>
      <c r="Z16" s="116">
        <v>235</v>
      </c>
      <c r="AB16" s="121">
        <f t="shared" si="2"/>
        <v>9.8162071846282367E-2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59</v>
      </c>
      <c r="Z17" s="116">
        <v>67</v>
      </c>
      <c r="AB17" s="121">
        <f t="shared" si="2"/>
        <v>2.7986633249791143E-2</v>
      </c>
    </row>
    <row r="18" spans="1:28" x14ac:dyDescent="0.25">
      <c r="A18" s="67" t="str">
        <f>$S$1&amp;" ("&amp;$V$2&amp;" to "&amp;$Z$2&amp;")"</f>
        <v>Cloncurry (2014-15 to 2018-19)</v>
      </c>
      <c r="B18" s="67"/>
      <c r="C18" s="67"/>
      <c r="D18" s="67"/>
      <c r="E18" s="67"/>
      <c r="F18" s="67"/>
      <c r="G18" s="67" t="str">
        <f>$S$1&amp;" ("&amp;$V$2&amp;" to "&amp;$Z$2&amp;")"</f>
        <v>Cloncurry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33</v>
      </c>
      <c r="Z18" s="116">
        <v>26</v>
      </c>
      <c r="AB18" s="121">
        <f t="shared" si="2"/>
        <v>1.086048454469507E-2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248</v>
      </c>
      <c r="Z19" s="116">
        <v>207</v>
      </c>
      <c r="AB19" s="121">
        <f t="shared" si="2"/>
        <v>8.646616541353383E-2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35</v>
      </c>
      <c r="Z20" s="116">
        <v>37</v>
      </c>
      <c r="AB20" s="121">
        <f t="shared" si="2"/>
        <v>1.5455304928989139E-2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151</v>
      </c>
      <c r="Z21" s="116">
        <v>209</v>
      </c>
      <c r="AB21" s="121">
        <f t="shared" si="2"/>
        <v>8.7301587301587297E-2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203</v>
      </c>
      <c r="Z22" s="116">
        <v>199</v>
      </c>
      <c r="AB22" s="121">
        <f t="shared" si="2"/>
        <v>8.3124477861319962E-2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222</v>
      </c>
      <c r="Z23" s="116">
        <v>159</v>
      </c>
      <c r="AB23" s="121">
        <f t="shared" si="2"/>
        <v>6.6416040100250623E-2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</v>
      </c>
      <c r="Z24" s="116">
        <v>6</v>
      </c>
      <c r="AB24" s="121">
        <f t="shared" si="2"/>
        <v>2.5062656641604009E-3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36</v>
      </c>
      <c r="Z25" s="116">
        <v>39</v>
      </c>
      <c r="AB25" s="121">
        <f t="shared" si="2"/>
        <v>1.6290726817042606E-2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67</v>
      </c>
      <c r="Z26" s="116">
        <v>56</v>
      </c>
      <c r="AB26" s="121">
        <f t="shared" si="2"/>
        <v>2.3391812865497075E-2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57</v>
      </c>
      <c r="Z27" s="116">
        <v>55</v>
      </c>
      <c r="AB27" s="121">
        <f t="shared" si="2"/>
        <v>2.2974101921470341E-2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172</v>
      </c>
      <c r="Z28" s="116">
        <v>170</v>
      </c>
      <c r="AB28" s="121">
        <f t="shared" si="2"/>
        <v>7.1010860484544691E-2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227</v>
      </c>
      <c r="Z29" s="116">
        <v>222</v>
      </c>
      <c r="AB29" s="121">
        <f t="shared" si="2"/>
        <v>9.2731829573934832E-2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155</v>
      </c>
      <c r="Z30" s="116">
        <v>165</v>
      </c>
      <c r="AB30" s="121">
        <f t="shared" si="2"/>
        <v>6.8922305764411024E-2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131</v>
      </c>
      <c r="Z31" s="116">
        <v>162</v>
      </c>
      <c r="AB31" s="121">
        <f t="shared" si="2"/>
        <v>6.7669172932330823E-2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25</v>
      </c>
      <c r="Z32" s="116">
        <v>10</v>
      </c>
      <c r="AB32" s="121">
        <f t="shared" si="2"/>
        <v>4.1771094402673348E-3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73</v>
      </c>
      <c r="Z33" s="116">
        <v>87</v>
      </c>
      <c r="AB33" s="121">
        <f t="shared" si="2"/>
        <v>3.6340852130325813E-2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2667</v>
      </c>
      <c r="Z34" s="124">
        <v>2394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1274</v>
      </c>
      <c r="AB37" s="136">
        <f>Z37/Z40*100</f>
        <v>79.874608150470223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321</v>
      </c>
      <c r="AB38" s="136">
        <f>Z38/Z40*100</f>
        <v>20.12539184952978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1595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1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14</v>
      </c>
      <c r="X45" s="116">
        <v>28</v>
      </c>
      <c r="Y45" s="116">
        <v>28</v>
      </c>
      <c r="Z45" s="116">
        <v>19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61</v>
      </c>
      <c r="X46" s="116">
        <v>50</v>
      </c>
      <c r="Y46" s="116">
        <v>93</v>
      </c>
      <c r="Z46" s="116">
        <v>85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100</v>
      </c>
      <c r="X47" s="116">
        <v>116</v>
      </c>
      <c r="Y47" s="116">
        <v>116</v>
      </c>
      <c r="Z47" s="116">
        <v>108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138</v>
      </c>
      <c r="X48" s="116">
        <v>149</v>
      </c>
      <c r="Y48" s="116">
        <v>204</v>
      </c>
      <c r="Z48" s="116">
        <v>164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Cloncurry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155</v>
      </c>
      <c r="X49" s="116">
        <v>158</v>
      </c>
      <c r="Y49" s="116">
        <v>199</v>
      </c>
      <c r="Z49" s="116">
        <v>149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115</v>
      </c>
      <c r="X50" s="116">
        <v>126</v>
      </c>
      <c r="Y50" s="116">
        <v>149</v>
      </c>
      <c r="Z50" s="116">
        <v>165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101</v>
      </c>
      <c r="X51" s="116">
        <v>125</v>
      </c>
      <c r="Y51" s="116">
        <v>136</v>
      </c>
      <c r="Z51" s="116">
        <v>104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118</v>
      </c>
      <c r="X52" s="116">
        <v>122</v>
      </c>
      <c r="Y52" s="116">
        <v>142</v>
      </c>
      <c r="Z52" s="116">
        <v>129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81</v>
      </c>
      <c r="X53" s="116">
        <v>106</v>
      </c>
      <c r="Y53" s="116">
        <v>134</v>
      </c>
      <c r="Z53" s="116">
        <v>98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87</v>
      </c>
      <c r="X54" s="116">
        <v>108</v>
      </c>
      <c r="Y54" s="116">
        <v>143</v>
      </c>
      <c r="Z54" s="116">
        <v>110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69</v>
      </c>
      <c r="X55" s="116">
        <v>71</v>
      </c>
      <c r="Y55" s="116">
        <v>89</v>
      </c>
      <c r="Z55" s="116">
        <v>83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22</v>
      </c>
      <c r="X56" s="116">
        <v>35</v>
      </c>
      <c r="Y56" s="116">
        <v>43</v>
      </c>
      <c r="Z56" s="116">
        <v>34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17</v>
      </c>
      <c r="X57" s="116">
        <v>15</v>
      </c>
      <c r="Y57" s="116">
        <v>20</v>
      </c>
      <c r="Z57" s="116">
        <v>18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7</v>
      </c>
      <c r="Y58" s="116">
        <v>8</v>
      </c>
      <c r="Z58" s="116">
        <v>10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3</v>
      </c>
      <c r="Z59" s="116">
        <v>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1087</v>
      </c>
      <c r="X61" s="116">
        <v>1218</v>
      </c>
      <c r="Y61" s="116">
        <v>1518</v>
      </c>
      <c r="Z61" s="116">
        <v>1278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1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Cloncurry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27</v>
      </c>
      <c r="X64" s="116">
        <v>29</v>
      </c>
      <c r="Y64" s="116">
        <v>36</v>
      </c>
      <c r="Z64" s="116">
        <v>36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80</v>
      </c>
      <c r="X65" s="116">
        <v>74</v>
      </c>
      <c r="Y65" s="116">
        <v>90</v>
      </c>
      <c r="Z65" s="116">
        <v>86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93</v>
      </c>
      <c r="X66" s="116">
        <v>127</v>
      </c>
      <c r="Y66" s="116">
        <v>126</v>
      </c>
      <c r="Z66" s="116">
        <v>129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155</v>
      </c>
      <c r="X67" s="116">
        <v>149</v>
      </c>
      <c r="Y67" s="116">
        <v>173</v>
      </c>
      <c r="Z67" s="116">
        <v>199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139</v>
      </c>
      <c r="X68" s="116">
        <v>143</v>
      </c>
      <c r="Y68" s="116">
        <v>156</v>
      </c>
      <c r="Z68" s="116">
        <v>144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78</v>
      </c>
      <c r="X69" s="116">
        <v>96</v>
      </c>
      <c r="Y69" s="116">
        <v>106</v>
      </c>
      <c r="Z69" s="116">
        <v>120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98</v>
      </c>
      <c r="X70" s="116">
        <v>87</v>
      </c>
      <c r="Y70" s="116">
        <v>99</v>
      </c>
      <c r="Z70" s="116">
        <v>67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67</v>
      </c>
      <c r="X71" s="116">
        <v>88</v>
      </c>
      <c r="Y71" s="116">
        <v>100</v>
      </c>
      <c r="Z71" s="116">
        <v>99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62</v>
      </c>
      <c r="X72" s="116">
        <v>73</v>
      </c>
      <c r="Y72" s="116">
        <v>87</v>
      </c>
      <c r="Z72" s="116">
        <v>90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70</v>
      </c>
      <c r="X73" s="116">
        <v>60</v>
      </c>
      <c r="Y73" s="116">
        <v>75</v>
      </c>
      <c r="Z73" s="116">
        <v>48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40</v>
      </c>
      <c r="X74" s="116">
        <v>43</v>
      </c>
      <c r="Y74" s="116">
        <v>63</v>
      </c>
      <c r="Z74" s="116">
        <v>61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16</v>
      </c>
      <c r="X75" s="116">
        <v>13</v>
      </c>
      <c r="Y75" s="116">
        <v>15</v>
      </c>
      <c r="Z75" s="116">
        <v>24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</v>
      </c>
      <c r="X76" s="116">
        <v>0</v>
      </c>
      <c r="Y76" s="116">
        <v>10</v>
      </c>
      <c r="Z76" s="116">
        <v>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7</v>
      </c>
      <c r="X77" s="116">
        <v>3</v>
      </c>
      <c r="Y77" s="116">
        <v>4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937</v>
      </c>
      <c r="X80" s="116">
        <v>990</v>
      </c>
      <c r="Y80" s="116">
        <v>1152</v>
      </c>
      <c r="Z80" s="116">
        <v>1113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Cloncurry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65</v>
      </c>
      <c r="X83" s="116">
        <v>71</v>
      </c>
      <c r="Y83" s="116">
        <v>99</v>
      </c>
      <c r="Z83" s="116">
        <v>84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56</v>
      </c>
      <c r="X84" s="116">
        <v>61</v>
      </c>
      <c r="Y84" s="116">
        <v>76</v>
      </c>
      <c r="Z84" s="116">
        <v>64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2,391</v>
      </c>
      <c r="D85" s="100">
        <f t="shared" ref="D85:D90" si="4">AD4</f>
        <v>-0.10348706411698538</v>
      </c>
      <c r="E85" s="101">
        <f t="shared" ref="E85:E90" si="5">AD4</f>
        <v>-0.10348706411698538</v>
      </c>
      <c r="F85" s="100">
        <f t="shared" ref="F85:F90" si="6">AF4</f>
        <v>0.10285977859778606</v>
      </c>
      <c r="G85" s="101">
        <f t="shared" ref="G85:G90" si="7">AF4</f>
        <v>0.10285977859778606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145</v>
      </c>
      <c r="X85" s="116">
        <v>131</v>
      </c>
      <c r="Y85" s="116">
        <v>160</v>
      </c>
      <c r="Z85" s="116">
        <v>156</v>
      </c>
    </row>
    <row r="86" spans="1:30" ht="15" customHeight="1" x14ac:dyDescent="0.25">
      <c r="A86" s="102" t="s">
        <v>4</v>
      </c>
      <c r="B86" s="51"/>
      <c r="C86" s="61" t="str">
        <f t="shared" si="3"/>
        <v>1,280</v>
      </c>
      <c r="D86" s="100">
        <f t="shared" si="4"/>
        <v>-0.15622940013183917</v>
      </c>
      <c r="E86" s="101">
        <f t="shared" si="5"/>
        <v>-0.15622940013183917</v>
      </c>
      <c r="F86" s="100">
        <f t="shared" si="6"/>
        <v>9.3082835183603718E-2</v>
      </c>
      <c r="G86" s="101">
        <f t="shared" si="7"/>
        <v>9.3082835183603718E-2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25</v>
      </c>
      <c r="X86" s="116">
        <v>28</v>
      </c>
      <c r="Y86" s="116">
        <v>36</v>
      </c>
      <c r="Z86" s="116">
        <v>26</v>
      </c>
    </row>
    <row r="87" spans="1:30" ht="15" customHeight="1" x14ac:dyDescent="0.25">
      <c r="A87" s="102" t="s">
        <v>5</v>
      </c>
      <c r="B87" s="51"/>
      <c r="C87" s="61" t="str">
        <f t="shared" si="3"/>
        <v>1,112</v>
      </c>
      <c r="D87" s="100">
        <f t="shared" si="4"/>
        <v>-3.6395147313691534E-2</v>
      </c>
      <c r="E87" s="101">
        <f t="shared" si="5"/>
        <v>-3.6395147313691534E-2</v>
      </c>
      <c r="F87" s="100">
        <f t="shared" si="6"/>
        <v>0.10536779324055656</v>
      </c>
      <c r="G87" s="101">
        <f t="shared" si="7"/>
        <v>0.10536779324055656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29</v>
      </c>
      <c r="X87" s="116">
        <v>26</v>
      </c>
      <c r="Y87" s="116">
        <v>34</v>
      </c>
      <c r="Z87" s="116">
        <v>27</v>
      </c>
    </row>
    <row r="88" spans="1:30" ht="15" customHeight="1" x14ac:dyDescent="0.25">
      <c r="A88" s="51" t="s">
        <v>6</v>
      </c>
      <c r="B88" s="51"/>
      <c r="C88" s="61" t="str">
        <f t="shared" si="3"/>
        <v>1,592</v>
      </c>
      <c r="D88" s="100">
        <f t="shared" si="4"/>
        <v>-0.12383048981838196</v>
      </c>
      <c r="E88" s="101">
        <f t="shared" si="5"/>
        <v>-0.12383048981838196</v>
      </c>
      <c r="F88" s="100">
        <f t="shared" si="6"/>
        <v>6.346025384101539E-2</v>
      </c>
      <c r="G88" s="101">
        <f t="shared" si="7"/>
        <v>6.346025384101539E-2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13</v>
      </c>
      <c r="X88" s="116">
        <v>10</v>
      </c>
      <c r="Y88" s="116">
        <v>14</v>
      </c>
      <c r="Z88" s="116">
        <v>16</v>
      </c>
    </row>
    <row r="89" spans="1:30" ht="15" customHeight="1" x14ac:dyDescent="0.25">
      <c r="A89" s="51" t="s">
        <v>102</v>
      </c>
      <c r="B89" s="51"/>
      <c r="C89" s="61" t="str">
        <f t="shared" si="3"/>
        <v>$50,966</v>
      </c>
      <c r="D89" s="100">
        <f t="shared" si="4"/>
        <v>-1.2869843114468371E-2</v>
      </c>
      <c r="E89" s="101">
        <f t="shared" si="5"/>
        <v>-1.2869843114468371E-2</v>
      </c>
      <c r="F89" s="100">
        <f t="shared" si="6"/>
        <v>-4.3924250098486106E-2</v>
      </c>
      <c r="G89" s="101">
        <f t="shared" si="7"/>
        <v>-4.3924250098486106E-2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172</v>
      </c>
      <c r="X89" s="116">
        <v>181</v>
      </c>
      <c r="Y89" s="116">
        <v>205</v>
      </c>
      <c r="Z89" s="116">
        <v>187</v>
      </c>
    </row>
    <row r="90" spans="1:30" ht="15" customHeight="1" x14ac:dyDescent="0.25">
      <c r="A90" s="51" t="s">
        <v>7</v>
      </c>
      <c r="B90" s="51"/>
      <c r="C90" s="61" t="str">
        <f t="shared" si="3"/>
        <v>$106.2 mil</v>
      </c>
      <c r="D90" s="100">
        <f t="shared" si="4"/>
        <v>-0.13124309288815317</v>
      </c>
      <c r="E90" s="101">
        <f t="shared" si="5"/>
        <v>-0.13124309288815317</v>
      </c>
      <c r="F90" s="100">
        <f t="shared" si="6"/>
        <v>0.10566311395706385</v>
      </c>
      <c r="G90" s="101">
        <f t="shared" si="7"/>
        <v>0.10566311395706385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132</v>
      </c>
      <c r="X90" s="116">
        <v>155</v>
      </c>
      <c r="Y90" s="116">
        <v>185</v>
      </c>
      <c r="Z90" s="116">
        <v>159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770</v>
      </c>
      <c r="X91" s="116">
        <v>819</v>
      </c>
      <c r="Y91" s="116">
        <v>1011</v>
      </c>
      <c r="Z91" s="116">
        <v>871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38</v>
      </c>
      <c r="X93" s="116">
        <v>43</v>
      </c>
      <c r="Y93" s="116">
        <v>57</v>
      </c>
      <c r="Z93" s="116">
        <v>51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92</v>
      </c>
      <c r="X94" s="116">
        <v>96</v>
      </c>
      <c r="Y94" s="116">
        <v>116</v>
      </c>
      <c r="Z94" s="116">
        <v>109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23</v>
      </c>
      <c r="X95" s="116">
        <v>25</v>
      </c>
      <c r="Y95" s="116">
        <v>38</v>
      </c>
      <c r="Z95" s="116">
        <v>35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75</v>
      </c>
      <c r="X96" s="116">
        <v>80</v>
      </c>
      <c r="Y96" s="116">
        <v>79</v>
      </c>
      <c r="Z96" s="116">
        <v>106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142</v>
      </c>
      <c r="X97" s="116">
        <v>132</v>
      </c>
      <c r="Y97" s="116">
        <v>158</v>
      </c>
      <c r="Z97" s="116">
        <v>146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39</v>
      </c>
      <c r="X98" s="116">
        <v>52</v>
      </c>
      <c r="Y98" s="116">
        <v>60</v>
      </c>
      <c r="Z98" s="116">
        <v>58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27</v>
      </c>
      <c r="X99" s="116">
        <v>26</v>
      </c>
      <c r="Y99" s="116">
        <v>26</v>
      </c>
      <c r="Z99" s="116">
        <v>21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66</v>
      </c>
      <c r="X100" s="116">
        <v>70</v>
      </c>
      <c r="Y100" s="116">
        <v>126</v>
      </c>
      <c r="Z100" s="116">
        <v>82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623</v>
      </c>
      <c r="X101" s="116">
        <v>628</v>
      </c>
      <c r="Y101" s="116">
        <v>804</v>
      </c>
      <c r="Z101" s="116">
        <v>725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1270</v>
      </c>
      <c r="X104" s="116">
        <v>1510</v>
      </c>
      <c r="Y104" s="116">
        <v>1828</v>
      </c>
      <c r="Z104" s="116">
        <v>1655</v>
      </c>
      <c r="AB104" s="113" t="str">
        <f>TEXT(Z104,"###,###")</f>
        <v>1,655</v>
      </c>
      <c r="AD104" s="134">
        <f>Z104/($Z$4)*100</f>
        <v>69.217900460058559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574</v>
      </c>
      <c r="X105" s="116">
        <v>543</v>
      </c>
      <c r="Y105" s="116">
        <v>520</v>
      </c>
      <c r="Z105" s="116">
        <v>551</v>
      </c>
      <c r="AB105" s="113" t="str">
        <f>TEXT(Z105,"###,###")</f>
        <v>551</v>
      </c>
      <c r="AD105" s="134">
        <f>Z105/($Z$4)*100</f>
        <v>23.044751150146382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1844</v>
      </c>
      <c r="X106" s="124">
        <v>2053</v>
      </c>
      <c r="Y106" s="124">
        <v>2348</v>
      </c>
      <c r="Z106" s="124">
        <v>2206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234</v>
      </c>
      <c r="X108" s="116">
        <v>302</v>
      </c>
      <c r="Y108" s="116">
        <v>412</v>
      </c>
      <c r="Z108" s="116">
        <v>253</v>
      </c>
      <c r="AB108" s="113" t="str">
        <f>TEXT(Z108,"###,###")</f>
        <v>253</v>
      </c>
      <c r="AD108" s="134">
        <f>Z108/($Z$4)*100</f>
        <v>10.581346716854872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283</v>
      </c>
      <c r="X109" s="116">
        <v>266</v>
      </c>
      <c r="Y109" s="116">
        <v>330</v>
      </c>
      <c r="Z109" s="116">
        <v>298</v>
      </c>
      <c r="AB109" s="113" t="str">
        <f>TEXT(Z109,"###,###")</f>
        <v>298</v>
      </c>
      <c r="AD109" s="134">
        <f>Z109/($Z$4)*100</f>
        <v>12.46340443329151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542</v>
      </c>
      <c r="X110" s="116">
        <v>607</v>
      </c>
      <c r="Y110" s="116">
        <v>654</v>
      </c>
      <c r="Z110" s="116">
        <v>735</v>
      </c>
      <c r="AB110" s="113" t="str">
        <f>TEXT(Z110,"###,###")</f>
        <v>735</v>
      </c>
      <c r="AD110" s="134">
        <f>Z110/($Z$4)*100</f>
        <v>30.740276035131743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795</v>
      </c>
      <c r="X111" s="116">
        <v>878</v>
      </c>
      <c r="Y111" s="116">
        <v>949</v>
      </c>
      <c r="Z111" s="116">
        <v>919</v>
      </c>
      <c r="AB111" s="113" t="str">
        <f>TEXT(Z111,"###,###")</f>
        <v>919</v>
      </c>
      <c r="AD111" s="134">
        <f>Z111/($Z$4)*100</f>
        <v>38.43580092011711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2019</v>
      </c>
      <c r="X112" s="116">
        <v>2208</v>
      </c>
      <c r="Y112" s="116">
        <v>2665</v>
      </c>
      <c r="Z112" s="116">
        <v>2392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39.18</v>
      </c>
      <c r="W118" s="135">
        <v>40.39</v>
      </c>
      <c r="X118" s="135">
        <v>39.4</v>
      </c>
      <c r="Y118" s="135">
        <v>39.39</v>
      </c>
      <c r="Z118" s="135">
        <v>39.03</v>
      </c>
      <c r="AB118" s="113" t="str">
        <f>TEXT(Z118,"##.0")</f>
        <v>39.0</v>
      </c>
    </row>
    <row r="120" spans="19:32" x14ac:dyDescent="0.25">
      <c r="S120" s="105" t="s">
        <v>104</v>
      </c>
      <c r="T120" s="116"/>
      <c r="U120" s="116"/>
      <c r="V120" s="116">
        <v>1325</v>
      </c>
      <c r="W120" s="116">
        <v>1224</v>
      </c>
      <c r="X120" s="116">
        <v>1269</v>
      </c>
      <c r="Y120" s="116">
        <v>1554</v>
      </c>
      <c r="Z120" s="116">
        <v>1411</v>
      </c>
      <c r="AB120" s="113" t="str">
        <f>TEXT(Z120,"###,###")</f>
        <v>1,411</v>
      </c>
    </row>
    <row r="121" spans="19:32" x14ac:dyDescent="0.25">
      <c r="S121" s="105" t="s">
        <v>105</v>
      </c>
      <c r="T121" s="116"/>
      <c r="U121" s="116"/>
      <c r="V121" s="116">
        <v>66</v>
      </c>
      <c r="W121" s="116">
        <v>51</v>
      </c>
      <c r="X121" s="116">
        <v>48</v>
      </c>
      <c r="Y121" s="116">
        <v>89</v>
      </c>
      <c r="Z121" s="116">
        <v>64</v>
      </c>
      <c r="AB121" s="113" t="str">
        <f>TEXT(Z121,"###,###")</f>
        <v>64</v>
      </c>
    </row>
    <row r="122" spans="19:32" x14ac:dyDescent="0.25">
      <c r="S122" s="105" t="s">
        <v>106</v>
      </c>
      <c r="T122" s="116"/>
      <c r="U122" s="116"/>
      <c r="V122" s="116">
        <v>106</v>
      </c>
      <c r="W122" s="116">
        <v>113</v>
      </c>
      <c r="X122" s="116">
        <v>130</v>
      </c>
      <c r="Y122" s="116">
        <v>178</v>
      </c>
      <c r="Z122" s="116">
        <v>121</v>
      </c>
      <c r="AB122" s="113" t="str">
        <f>TEXT(Z122,"###,###")</f>
        <v>121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1431</v>
      </c>
      <c r="W124" s="116">
        <v>1337</v>
      </c>
      <c r="X124" s="116">
        <v>1399</v>
      </c>
      <c r="Y124" s="116">
        <v>1732</v>
      </c>
      <c r="Z124" s="116">
        <v>1532</v>
      </c>
      <c r="AB124" s="113" t="str">
        <f>TEXT(Z124,"###,###")</f>
        <v>1,532</v>
      </c>
      <c r="AD124" s="131">
        <f>Z124/$Z$7*100</f>
        <v>96.231155778894475</v>
      </c>
    </row>
    <row r="125" spans="19:32" x14ac:dyDescent="0.25">
      <c r="S125" s="105" t="s">
        <v>108</v>
      </c>
      <c r="T125" s="116"/>
      <c r="U125" s="116"/>
      <c r="V125" s="116">
        <v>172</v>
      </c>
      <c r="W125" s="116">
        <v>164</v>
      </c>
      <c r="X125" s="116">
        <v>178</v>
      </c>
      <c r="Y125" s="116">
        <v>267</v>
      </c>
      <c r="Z125" s="116">
        <v>185</v>
      </c>
      <c r="AB125" s="113" t="str">
        <f>TEXT(Z125,"###,###")</f>
        <v>185</v>
      </c>
      <c r="AD125" s="131">
        <f>Z125/$Z$7*100</f>
        <v>11.620603015075377</v>
      </c>
    </row>
    <row r="127" spans="19:32" x14ac:dyDescent="0.25">
      <c r="S127" s="105" t="s">
        <v>109</v>
      </c>
      <c r="T127" s="116"/>
      <c r="U127" s="116"/>
      <c r="V127" s="116">
        <v>829</v>
      </c>
      <c r="W127" s="116">
        <v>768</v>
      </c>
      <c r="X127" s="116">
        <v>819</v>
      </c>
      <c r="Y127" s="116">
        <v>1012</v>
      </c>
      <c r="Z127" s="116">
        <v>865</v>
      </c>
      <c r="AB127" s="113" t="str">
        <f>TEXT(Z127,"###,###")</f>
        <v>865</v>
      </c>
      <c r="AD127" s="131">
        <f>Z127/$Z$7*100</f>
        <v>54.334170854271356</v>
      </c>
    </row>
    <row r="128" spans="19:32" x14ac:dyDescent="0.25">
      <c r="S128" s="105" t="s">
        <v>110</v>
      </c>
      <c r="T128" s="116"/>
      <c r="U128" s="116"/>
      <c r="V128" s="116">
        <v>666</v>
      </c>
      <c r="W128" s="116">
        <v>617</v>
      </c>
      <c r="X128" s="116">
        <v>628</v>
      </c>
      <c r="Y128" s="116">
        <v>808</v>
      </c>
      <c r="Z128" s="116">
        <v>721</v>
      </c>
      <c r="AB128" s="113" t="str">
        <f>TEXT(Z128,"###,###")</f>
        <v>721</v>
      </c>
      <c r="AD128" s="131">
        <f>Z128/$Z$7*100</f>
        <v>45.288944723618094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D541E40-92BC-4101-AF1D-CE79922E839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CBE0E845-2892-4DC2-B033-9947EED810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34A979B-16FA-4B26-B38E-68D4572342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1409FDB3-E468-4008-B283-7AE9AF3A42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16D06-AD45-4FA0-BCB9-7BF25E0B80DC}">
  <sheetPr codeName="Sheet8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Cook</v>
      </c>
      <c r="T1" s="103"/>
      <c r="U1" s="103"/>
      <c r="V1" s="103"/>
      <c r="W1" s="103"/>
      <c r="X1" s="103"/>
      <c r="Y1" s="104" t="str">
        <f>Y3</f>
        <v>9.20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131</v>
      </c>
      <c r="Y3" s="109" t="s">
        <v>132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9.20 Cook,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3051</v>
      </c>
      <c r="W4" s="112">
        <v>2803</v>
      </c>
      <c r="X4" s="112">
        <v>3653</v>
      </c>
      <c r="Y4" s="112">
        <v>3853</v>
      </c>
      <c r="Z4" s="112">
        <v>3341</v>
      </c>
      <c r="AB4" s="113" t="str">
        <f>TEXT(Z4,"###,###")</f>
        <v>3,341</v>
      </c>
      <c r="AD4" s="114">
        <f>Z4/Y4-1</f>
        <v>-0.13288346742797819</v>
      </c>
      <c r="AF4" s="114">
        <f>Z4/V4-1</f>
        <v>9.5050803015404695E-2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1670</v>
      </c>
      <c r="W5" s="112">
        <v>1499</v>
      </c>
      <c r="X5" s="112">
        <v>2011</v>
      </c>
      <c r="Y5" s="112">
        <v>2103</v>
      </c>
      <c r="Z5" s="112">
        <v>1753</v>
      </c>
      <c r="AB5" s="113" t="str">
        <f>TEXT(Z5,"###,###")</f>
        <v>1,753</v>
      </c>
      <c r="AD5" s="114">
        <f t="shared" ref="AD5:AD9" si="0">Z5/Y5-1</f>
        <v>-0.16642891107941038</v>
      </c>
      <c r="AF5" s="114">
        <f t="shared" ref="AF5:AF9" si="1">Z5/V5-1</f>
        <v>4.9700598802395302E-2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1379</v>
      </c>
      <c r="W6" s="112">
        <v>1304</v>
      </c>
      <c r="X6" s="112">
        <v>1642</v>
      </c>
      <c r="Y6" s="112">
        <v>1746</v>
      </c>
      <c r="Z6" s="112">
        <v>1589</v>
      </c>
      <c r="AB6" s="113" t="str">
        <f>TEXT(Z6,"###,###")</f>
        <v>1,589</v>
      </c>
      <c r="AD6" s="114">
        <f t="shared" si="0"/>
        <v>-8.9919816723940449E-2</v>
      </c>
      <c r="AF6" s="114">
        <f t="shared" si="1"/>
        <v>0.15228426395939088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2082</v>
      </c>
      <c r="W7" s="112">
        <v>1919</v>
      </c>
      <c r="X7" s="112">
        <v>2500</v>
      </c>
      <c r="Y7" s="112">
        <v>2672</v>
      </c>
      <c r="Z7" s="112">
        <v>2272</v>
      </c>
      <c r="AB7" s="113" t="str">
        <f>TEXT(Z7,"###,###")</f>
        <v>2,272</v>
      </c>
      <c r="AD7" s="114">
        <f t="shared" si="0"/>
        <v>-0.14970059880239517</v>
      </c>
      <c r="AF7" s="114">
        <f t="shared" si="1"/>
        <v>9.1258405379442742E-2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3,341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2,272</v>
      </c>
      <c r="P8" s="71"/>
      <c r="S8" s="111" t="s">
        <v>87</v>
      </c>
      <c r="T8" s="112"/>
      <c r="U8" s="112"/>
      <c r="V8" s="112">
        <v>34676.5</v>
      </c>
      <c r="W8" s="112">
        <v>33647.599999999999</v>
      </c>
      <c r="X8" s="112">
        <v>36828.5</v>
      </c>
      <c r="Y8" s="112">
        <v>36062</v>
      </c>
      <c r="Z8" s="112">
        <v>35062.76</v>
      </c>
      <c r="AB8" s="113" t="str">
        <f>TEXT(Z8,"$###,###")</f>
        <v>$35,063</v>
      </c>
      <c r="AD8" s="114">
        <f t="shared" si="0"/>
        <v>-2.7708945704619792E-2</v>
      </c>
      <c r="AF8" s="114">
        <f t="shared" si="1"/>
        <v>1.1138955776967219E-2</v>
      </c>
    </row>
    <row r="9" spans="1:32" x14ac:dyDescent="0.25">
      <c r="A9" s="32" t="s">
        <v>15</v>
      </c>
      <c r="B9" s="75"/>
      <c r="C9" s="76"/>
      <c r="D9" s="77">
        <f>AD104</f>
        <v>66.267584555522291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53.16901408450704</v>
      </c>
      <c r="P9" s="78" t="s">
        <v>88</v>
      </c>
      <c r="S9" s="111" t="s">
        <v>7</v>
      </c>
      <c r="T9" s="112"/>
      <c r="U9" s="112"/>
      <c r="V9" s="112">
        <v>82660519</v>
      </c>
      <c r="W9" s="112">
        <v>81437490</v>
      </c>
      <c r="X9" s="112">
        <v>100739705</v>
      </c>
      <c r="Y9" s="112">
        <v>114173025</v>
      </c>
      <c r="Z9" s="112">
        <v>102231131</v>
      </c>
      <c r="AB9" s="113" t="str">
        <f>TEXT(Z9/1000000,"$#,###.0")&amp;" mil"</f>
        <v>$102.2 mil</v>
      </c>
      <c r="AD9" s="114">
        <f t="shared" si="0"/>
        <v>-0.10459470614884736</v>
      </c>
      <c r="AF9" s="114">
        <f t="shared" si="1"/>
        <v>0.23675888122599376</v>
      </c>
    </row>
    <row r="10" spans="1:32" x14ac:dyDescent="0.25">
      <c r="A10" s="32" t="s">
        <v>18</v>
      </c>
      <c r="B10" s="75"/>
      <c r="C10" s="76"/>
      <c r="D10" s="77">
        <f>AD105</f>
        <v>25.591140377132593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46.742957746478872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91.241197183098592</v>
      </c>
      <c r="P11" s="78" t="s">
        <v>88</v>
      </c>
      <c r="S11" s="111" t="s">
        <v>30</v>
      </c>
      <c r="T11" s="116"/>
      <c r="U11" s="116"/>
      <c r="V11" s="116">
        <v>2670</v>
      </c>
      <c r="W11" s="116">
        <v>2463</v>
      </c>
      <c r="X11" s="116">
        <v>3226</v>
      </c>
      <c r="Y11" s="116">
        <v>3416</v>
      </c>
      <c r="Z11" s="116">
        <v>2974</v>
      </c>
    </row>
    <row r="12" spans="1:32" ht="28.5" customHeight="1" x14ac:dyDescent="0.25">
      <c r="A12" s="32" t="s">
        <v>20</v>
      </c>
      <c r="B12" s="76"/>
      <c r="C12" s="76"/>
      <c r="D12" s="77">
        <f>AD108</f>
        <v>15.145166117928763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16.109154929577464</v>
      </c>
      <c r="P12" s="78" t="s">
        <v>88</v>
      </c>
      <c r="S12" s="111" t="s">
        <v>31</v>
      </c>
      <c r="T12" s="116"/>
      <c r="U12" s="116"/>
      <c r="V12" s="116">
        <v>380</v>
      </c>
      <c r="W12" s="116">
        <v>335</v>
      </c>
      <c r="X12" s="116">
        <v>427</v>
      </c>
      <c r="Y12" s="116">
        <v>431</v>
      </c>
      <c r="Z12" s="116">
        <v>365</v>
      </c>
    </row>
    <row r="13" spans="1:32" ht="15" customHeight="1" x14ac:dyDescent="0.25">
      <c r="A13" s="32" t="s">
        <v>21</v>
      </c>
      <c r="B13" s="76"/>
      <c r="C13" s="76"/>
      <c r="D13" s="77">
        <f>AD109</f>
        <v>17.120622568093385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28.703980844058663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19.603524229074889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30.829093085902425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80.396475770925107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512</v>
      </c>
      <c r="Z15" s="116">
        <v>318</v>
      </c>
      <c r="AB15" s="121">
        <f t="shared" ref="AB15:AB34" si="2">IF(Z15="np",0,Z15/$Z$34)</f>
        <v>9.5095693779904303E-2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28</v>
      </c>
      <c r="Z16" s="116">
        <v>31</v>
      </c>
      <c r="AB16" s="121">
        <f t="shared" si="2"/>
        <v>9.2703349282296649E-3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88</v>
      </c>
      <c r="Z17" s="116">
        <v>73</v>
      </c>
      <c r="AB17" s="121">
        <f t="shared" si="2"/>
        <v>2.1830143540669856E-2</v>
      </c>
    </row>
    <row r="18" spans="1:28" x14ac:dyDescent="0.25">
      <c r="A18" s="67" t="str">
        <f>$S$1&amp;" ("&amp;$V$2&amp;" to "&amp;$Z$2&amp;")"</f>
        <v>Cook (2014-15 to 2018-19)</v>
      </c>
      <c r="B18" s="67"/>
      <c r="C18" s="67"/>
      <c r="D18" s="67"/>
      <c r="E18" s="67"/>
      <c r="F18" s="67"/>
      <c r="G18" s="67" t="str">
        <f>$S$1&amp;" ("&amp;$V$2&amp;" to "&amp;$Z$2&amp;")"</f>
        <v>Cook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28</v>
      </c>
      <c r="Z18" s="116">
        <v>41</v>
      </c>
      <c r="AB18" s="121">
        <f t="shared" si="2"/>
        <v>1.2260765550239234E-2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287</v>
      </c>
      <c r="Z19" s="116">
        <v>216</v>
      </c>
      <c r="AB19" s="121">
        <f t="shared" si="2"/>
        <v>6.4593301435406703E-2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65</v>
      </c>
      <c r="Z20" s="116">
        <v>73</v>
      </c>
      <c r="AB20" s="121">
        <f t="shared" si="2"/>
        <v>2.1830143540669856E-2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232</v>
      </c>
      <c r="Z21" s="116">
        <v>165</v>
      </c>
      <c r="AB21" s="121">
        <f t="shared" si="2"/>
        <v>4.9342105263157895E-2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286</v>
      </c>
      <c r="Z22" s="116">
        <v>275</v>
      </c>
      <c r="AB22" s="121">
        <f t="shared" si="2"/>
        <v>8.2236842105263164E-2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96</v>
      </c>
      <c r="Z23" s="116">
        <v>78</v>
      </c>
      <c r="AB23" s="121">
        <f t="shared" si="2"/>
        <v>2.3325358851674641E-2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7</v>
      </c>
      <c r="Z24" s="116">
        <v>5</v>
      </c>
      <c r="AB24" s="121">
        <f t="shared" si="2"/>
        <v>1.4952153110047847E-3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41</v>
      </c>
      <c r="Z25" s="116">
        <v>49</v>
      </c>
      <c r="AB25" s="121">
        <f t="shared" si="2"/>
        <v>1.465311004784689E-2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126</v>
      </c>
      <c r="Z26" s="116">
        <v>100</v>
      </c>
      <c r="AB26" s="121">
        <f t="shared" si="2"/>
        <v>2.9904306220095694E-2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167</v>
      </c>
      <c r="Z27" s="116">
        <v>147</v>
      </c>
      <c r="AB27" s="121">
        <f t="shared" si="2"/>
        <v>4.395933014354067E-2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360</v>
      </c>
      <c r="Z28" s="116">
        <v>345</v>
      </c>
      <c r="AB28" s="121">
        <f t="shared" si="2"/>
        <v>0.10316985645933015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316</v>
      </c>
      <c r="Z29" s="116">
        <v>336</v>
      </c>
      <c r="AB29" s="121">
        <f t="shared" si="2"/>
        <v>0.10047846889952153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275</v>
      </c>
      <c r="Z30" s="116">
        <v>256</v>
      </c>
      <c r="AB30" s="121">
        <f t="shared" si="2"/>
        <v>7.6555023923444973E-2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384</v>
      </c>
      <c r="Z31" s="116">
        <v>391</v>
      </c>
      <c r="AB31" s="121">
        <f t="shared" si="2"/>
        <v>0.11692583732057417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93</v>
      </c>
      <c r="Z32" s="116">
        <v>99</v>
      </c>
      <c r="AB32" s="121">
        <f t="shared" si="2"/>
        <v>2.9605263157894735E-2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196</v>
      </c>
      <c r="Z33" s="116">
        <v>166</v>
      </c>
      <c r="AB33" s="121">
        <f t="shared" si="2"/>
        <v>4.9641148325358854E-2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3852</v>
      </c>
      <c r="Z34" s="124">
        <v>3344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1825</v>
      </c>
      <c r="AB37" s="136">
        <f>Z37/Z40*100</f>
        <v>80.396475770925107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445</v>
      </c>
      <c r="AB38" s="136">
        <f>Z38/Z40*100</f>
        <v>19.603524229074889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2270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3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28</v>
      </c>
      <c r="X45" s="116">
        <v>27</v>
      </c>
      <c r="Y45" s="116">
        <v>31</v>
      </c>
      <c r="Z45" s="116">
        <v>22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103</v>
      </c>
      <c r="X46" s="116">
        <v>127</v>
      </c>
      <c r="Y46" s="116">
        <v>108</v>
      </c>
      <c r="Z46" s="116">
        <v>83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153</v>
      </c>
      <c r="X47" s="116">
        <v>224</v>
      </c>
      <c r="Y47" s="116">
        <v>217</v>
      </c>
      <c r="Z47" s="116">
        <v>160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217</v>
      </c>
      <c r="X48" s="116">
        <v>335</v>
      </c>
      <c r="Y48" s="116">
        <v>323</v>
      </c>
      <c r="Z48" s="116">
        <v>246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Cook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161</v>
      </c>
      <c r="X49" s="116">
        <v>230</v>
      </c>
      <c r="Y49" s="116">
        <v>233</v>
      </c>
      <c r="Z49" s="116">
        <v>178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128</v>
      </c>
      <c r="X50" s="116">
        <v>168</v>
      </c>
      <c r="Y50" s="116">
        <v>210</v>
      </c>
      <c r="Z50" s="116">
        <v>175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152</v>
      </c>
      <c r="X51" s="116">
        <v>187</v>
      </c>
      <c r="Y51" s="116">
        <v>171</v>
      </c>
      <c r="Z51" s="116">
        <v>167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135</v>
      </c>
      <c r="X52" s="116">
        <v>183</v>
      </c>
      <c r="Y52" s="116">
        <v>213</v>
      </c>
      <c r="Z52" s="116">
        <v>174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142</v>
      </c>
      <c r="X53" s="116">
        <v>168</v>
      </c>
      <c r="Y53" s="116">
        <v>182</v>
      </c>
      <c r="Z53" s="116">
        <v>164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109</v>
      </c>
      <c r="X54" s="116">
        <v>140</v>
      </c>
      <c r="Y54" s="116">
        <v>148</v>
      </c>
      <c r="Z54" s="116">
        <v>134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95</v>
      </c>
      <c r="X55" s="116">
        <v>117</v>
      </c>
      <c r="Y55" s="116">
        <v>125</v>
      </c>
      <c r="Z55" s="116">
        <v>112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56</v>
      </c>
      <c r="X56" s="116">
        <v>67</v>
      </c>
      <c r="Y56" s="116">
        <v>102</v>
      </c>
      <c r="Z56" s="116">
        <v>84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15</v>
      </c>
      <c r="X57" s="116">
        <v>29</v>
      </c>
      <c r="Y57" s="116">
        <v>27</v>
      </c>
      <c r="Z57" s="116">
        <v>25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7</v>
      </c>
      <c r="Z58" s="116">
        <v>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5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1499</v>
      </c>
      <c r="X61" s="116">
        <v>2011</v>
      </c>
      <c r="Y61" s="116">
        <v>2102</v>
      </c>
      <c r="Z61" s="116">
        <v>1749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7</v>
      </c>
      <c r="Z63" s="116">
        <v>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Cook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27</v>
      </c>
      <c r="X64" s="116">
        <v>46</v>
      </c>
      <c r="Y64" s="116">
        <v>42</v>
      </c>
      <c r="Z64" s="116">
        <v>35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73</v>
      </c>
      <c r="X65" s="116">
        <v>77</v>
      </c>
      <c r="Y65" s="116">
        <v>91</v>
      </c>
      <c r="Z65" s="116">
        <v>74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103</v>
      </c>
      <c r="X66" s="116">
        <v>150</v>
      </c>
      <c r="Y66" s="116">
        <v>136</v>
      </c>
      <c r="Z66" s="116">
        <v>126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177</v>
      </c>
      <c r="X67" s="116">
        <v>246</v>
      </c>
      <c r="Y67" s="116">
        <v>262</v>
      </c>
      <c r="Z67" s="116">
        <v>209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131</v>
      </c>
      <c r="X68" s="116">
        <v>174</v>
      </c>
      <c r="Y68" s="116">
        <v>194</v>
      </c>
      <c r="Z68" s="116">
        <v>159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114</v>
      </c>
      <c r="X69" s="116">
        <v>127</v>
      </c>
      <c r="Y69" s="116">
        <v>141</v>
      </c>
      <c r="Z69" s="116">
        <v>137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121</v>
      </c>
      <c r="X70" s="116">
        <v>163</v>
      </c>
      <c r="Y70" s="116">
        <v>185</v>
      </c>
      <c r="Z70" s="116">
        <v>173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130</v>
      </c>
      <c r="X71" s="116">
        <v>137</v>
      </c>
      <c r="Y71" s="116">
        <v>148</v>
      </c>
      <c r="Z71" s="116">
        <v>144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131</v>
      </c>
      <c r="X72" s="116">
        <v>162</v>
      </c>
      <c r="Y72" s="116">
        <v>161</v>
      </c>
      <c r="Z72" s="116">
        <v>158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150</v>
      </c>
      <c r="X73" s="116">
        <v>202</v>
      </c>
      <c r="Y73" s="116">
        <v>193</v>
      </c>
      <c r="Z73" s="116">
        <v>176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89</v>
      </c>
      <c r="X74" s="116">
        <v>89</v>
      </c>
      <c r="Y74" s="116">
        <v>115</v>
      </c>
      <c r="Z74" s="116">
        <v>127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38</v>
      </c>
      <c r="X75" s="116">
        <v>49</v>
      </c>
      <c r="Y75" s="116">
        <v>53</v>
      </c>
      <c r="Z75" s="116">
        <v>44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8</v>
      </c>
      <c r="X76" s="116">
        <v>15</v>
      </c>
      <c r="Y76" s="116">
        <v>17</v>
      </c>
      <c r="Z76" s="116">
        <v>21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5</v>
      </c>
      <c r="Y77" s="116">
        <v>4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3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1301</v>
      </c>
      <c r="X80" s="116">
        <v>1642</v>
      </c>
      <c r="Y80" s="116">
        <v>1745</v>
      </c>
      <c r="Z80" s="116">
        <v>1591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Cook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69</v>
      </c>
      <c r="X83" s="116">
        <v>99</v>
      </c>
      <c r="Y83" s="116">
        <v>116</v>
      </c>
      <c r="Z83" s="116">
        <v>98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106</v>
      </c>
      <c r="X84" s="116">
        <v>140</v>
      </c>
      <c r="Y84" s="116">
        <v>147</v>
      </c>
      <c r="Z84" s="116">
        <v>139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3,341</v>
      </c>
      <c r="D85" s="100">
        <f t="shared" ref="D85:D90" si="4">AD4</f>
        <v>-0.13288346742797819</v>
      </c>
      <c r="E85" s="101">
        <f t="shared" ref="E85:E90" si="5">AD4</f>
        <v>-0.13288346742797819</v>
      </c>
      <c r="F85" s="100">
        <f t="shared" ref="F85:F90" si="6">AF4</f>
        <v>9.5050803015404695E-2</v>
      </c>
      <c r="G85" s="101">
        <f t="shared" ref="G85:G90" si="7">AF4</f>
        <v>9.5050803015404695E-2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114</v>
      </c>
      <c r="X85" s="116">
        <v>152</v>
      </c>
      <c r="Y85" s="116">
        <v>160</v>
      </c>
      <c r="Z85" s="116">
        <v>156</v>
      </c>
    </row>
    <row r="86" spans="1:30" ht="15" customHeight="1" x14ac:dyDescent="0.25">
      <c r="A86" s="102" t="s">
        <v>4</v>
      </c>
      <c r="B86" s="51"/>
      <c r="C86" s="61" t="str">
        <f t="shared" si="3"/>
        <v>1,753</v>
      </c>
      <c r="D86" s="100">
        <f t="shared" si="4"/>
        <v>-0.16642891107941038</v>
      </c>
      <c r="E86" s="101">
        <f t="shared" si="5"/>
        <v>-0.16642891107941038</v>
      </c>
      <c r="F86" s="100">
        <f t="shared" si="6"/>
        <v>4.9700598802395302E-2</v>
      </c>
      <c r="G86" s="101">
        <f t="shared" si="7"/>
        <v>4.9700598802395302E-2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58</v>
      </c>
      <c r="X86" s="116">
        <v>66</v>
      </c>
      <c r="Y86" s="116">
        <v>72</v>
      </c>
      <c r="Z86" s="116">
        <v>62</v>
      </c>
    </row>
    <row r="87" spans="1:30" ht="15" customHeight="1" x14ac:dyDescent="0.25">
      <c r="A87" s="102" t="s">
        <v>5</v>
      </c>
      <c r="B87" s="51"/>
      <c r="C87" s="61" t="str">
        <f t="shared" si="3"/>
        <v>1,589</v>
      </c>
      <c r="D87" s="100">
        <f t="shared" si="4"/>
        <v>-8.9919816723940449E-2</v>
      </c>
      <c r="E87" s="101">
        <f t="shared" si="5"/>
        <v>-8.9919816723940449E-2</v>
      </c>
      <c r="F87" s="100">
        <f t="shared" si="6"/>
        <v>0.15228426395939088</v>
      </c>
      <c r="G87" s="101">
        <f t="shared" si="7"/>
        <v>0.15228426395939088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18</v>
      </c>
      <c r="X87" s="116">
        <v>23</v>
      </c>
      <c r="Y87" s="116">
        <v>29</v>
      </c>
      <c r="Z87" s="116">
        <v>29</v>
      </c>
    </row>
    <row r="88" spans="1:30" ht="15" customHeight="1" x14ac:dyDescent="0.25">
      <c r="A88" s="51" t="s">
        <v>6</v>
      </c>
      <c r="B88" s="51"/>
      <c r="C88" s="61" t="str">
        <f t="shared" si="3"/>
        <v>2,272</v>
      </c>
      <c r="D88" s="100">
        <f t="shared" si="4"/>
        <v>-0.14970059880239517</v>
      </c>
      <c r="E88" s="101">
        <f t="shared" si="5"/>
        <v>-0.14970059880239517</v>
      </c>
      <c r="F88" s="100">
        <f t="shared" si="6"/>
        <v>9.1258405379442742E-2</v>
      </c>
      <c r="G88" s="101">
        <f t="shared" si="7"/>
        <v>9.1258405379442742E-2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35</v>
      </c>
      <c r="X88" s="116">
        <v>47</v>
      </c>
      <c r="Y88" s="116">
        <v>52</v>
      </c>
      <c r="Z88" s="116">
        <v>44</v>
      </c>
    </row>
    <row r="89" spans="1:30" ht="15" customHeight="1" x14ac:dyDescent="0.25">
      <c r="A89" s="51" t="s">
        <v>102</v>
      </c>
      <c r="B89" s="51"/>
      <c r="C89" s="61" t="str">
        <f t="shared" si="3"/>
        <v>$35,063</v>
      </c>
      <c r="D89" s="100">
        <f t="shared" si="4"/>
        <v>-2.7708945704619792E-2</v>
      </c>
      <c r="E89" s="101">
        <f t="shared" si="5"/>
        <v>-2.7708945704619792E-2</v>
      </c>
      <c r="F89" s="100">
        <f t="shared" si="6"/>
        <v>1.1138955776967219E-2</v>
      </c>
      <c r="G89" s="101">
        <f t="shared" si="7"/>
        <v>1.1138955776967219E-2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96</v>
      </c>
      <c r="X89" s="116">
        <v>108</v>
      </c>
      <c r="Y89" s="116">
        <v>124</v>
      </c>
      <c r="Z89" s="116">
        <v>105</v>
      </c>
    </row>
    <row r="90" spans="1:30" ht="15" customHeight="1" x14ac:dyDescent="0.25">
      <c r="A90" s="51" t="s">
        <v>7</v>
      </c>
      <c r="B90" s="51"/>
      <c r="C90" s="61" t="str">
        <f t="shared" si="3"/>
        <v>$102.2 mil</v>
      </c>
      <c r="D90" s="100">
        <f t="shared" si="4"/>
        <v>-0.10459470614884736</v>
      </c>
      <c r="E90" s="101">
        <f t="shared" si="5"/>
        <v>-0.10459470614884736</v>
      </c>
      <c r="F90" s="100">
        <f t="shared" si="6"/>
        <v>0.23675888122599376</v>
      </c>
      <c r="G90" s="101">
        <f t="shared" si="7"/>
        <v>0.23675888122599376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200</v>
      </c>
      <c r="X90" s="116">
        <v>237</v>
      </c>
      <c r="Y90" s="116">
        <v>221</v>
      </c>
      <c r="Z90" s="116">
        <v>173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1030</v>
      </c>
      <c r="X91" s="116">
        <v>1399</v>
      </c>
      <c r="Y91" s="116">
        <v>1500</v>
      </c>
      <c r="Z91" s="116">
        <v>1204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48</v>
      </c>
      <c r="X93" s="116">
        <v>60</v>
      </c>
      <c r="Y93" s="116">
        <v>63</v>
      </c>
      <c r="Z93" s="116">
        <v>83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152</v>
      </c>
      <c r="X94" s="116">
        <v>178</v>
      </c>
      <c r="Y94" s="116">
        <v>210</v>
      </c>
      <c r="Z94" s="116">
        <v>205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21</v>
      </c>
      <c r="X95" s="116">
        <v>34</v>
      </c>
      <c r="Y95" s="116">
        <v>40</v>
      </c>
      <c r="Z95" s="116">
        <v>42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119</v>
      </c>
      <c r="X96" s="116">
        <v>143</v>
      </c>
      <c r="Y96" s="116">
        <v>170</v>
      </c>
      <c r="Z96" s="116">
        <v>160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121</v>
      </c>
      <c r="X97" s="116">
        <v>166</v>
      </c>
      <c r="Y97" s="116">
        <v>160</v>
      </c>
      <c r="Z97" s="116">
        <v>151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44</v>
      </c>
      <c r="X98" s="116">
        <v>72</v>
      </c>
      <c r="Y98" s="116">
        <v>74</v>
      </c>
      <c r="Z98" s="116">
        <v>69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12</v>
      </c>
      <c r="X99" s="116">
        <v>11</v>
      </c>
      <c r="Y99" s="116">
        <v>9</v>
      </c>
      <c r="Z99" s="116">
        <v>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110</v>
      </c>
      <c r="X100" s="116">
        <v>138</v>
      </c>
      <c r="Y100" s="116">
        <v>142</v>
      </c>
      <c r="Z100" s="116">
        <v>136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893</v>
      </c>
      <c r="X101" s="116">
        <v>1101</v>
      </c>
      <c r="Y101" s="116">
        <v>1173</v>
      </c>
      <c r="Z101" s="116">
        <v>1062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1860</v>
      </c>
      <c r="X104" s="116">
        <v>2530</v>
      </c>
      <c r="Y104" s="116">
        <v>2648</v>
      </c>
      <c r="Z104" s="116">
        <v>2214</v>
      </c>
      <c r="AB104" s="113" t="str">
        <f>TEXT(Z104,"###,###")</f>
        <v>2,214</v>
      </c>
      <c r="AD104" s="134">
        <f>Z104/($Z$4)*100</f>
        <v>66.267584555522291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646</v>
      </c>
      <c r="X105" s="116">
        <v>795</v>
      </c>
      <c r="Y105" s="116">
        <v>847</v>
      </c>
      <c r="Z105" s="116">
        <v>855</v>
      </c>
      <c r="AB105" s="113" t="str">
        <f>TEXT(Z105,"###,###")</f>
        <v>855</v>
      </c>
      <c r="AD105" s="134">
        <f>Z105/($Z$4)*100</f>
        <v>25.591140377132593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2506</v>
      </c>
      <c r="X106" s="124">
        <v>3325</v>
      </c>
      <c r="Y106" s="124">
        <v>3495</v>
      </c>
      <c r="Z106" s="124">
        <v>3069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496</v>
      </c>
      <c r="X108" s="116">
        <v>473</v>
      </c>
      <c r="Y108" s="116">
        <v>661</v>
      </c>
      <c r="Z108" s="116">
        <v>506</v>
      </c>
      <c r="AB108" s="113" t="str">
        <f>TEXT(Z108,"###,###")</f>
        <v>506</v>
      </c>
      <c r="AD108" s="134">
        <f>Z108/($Z$4)*100</f>
        <v>15.145166117928763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469</v>
      </c>
      <c r="X109" s="116">
        <v>635</v>
      </c>
      <c r="Y109" s="116">
        <v>655</v>
      </c>
      <c r="Z109" s="116">
        <v>572</v>
      </c>
      <c r="AB109" s="113" t="str">
        <f>TEXT(Z109,"###,###")</f>
        <v>572</v>
      </c>
      <c r="AD109" s="134">
        <f>Z109/($Z$4)*100</f>
        <v>17.120622568093385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629</v>
      </c>
      <c r="X110" s="116">
        <v>1250</v>
      </c>
      <c r="Y110" s="116">
        <v>1130</v>
      </c>
      <c r="Z110" s="116">
        <v>959</v>
      </c>
      <c r="AB110" s="113" t="str">
        <f>TEXT(Z110,"###,###")</f>
        <v>959</v>
      </c>
      <c r="AD110" s="134">
        <f>Z110/($Z$4)*100</f>
        <v>28.703980844058663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911</v>
      </c>
      <c r="X111" s="116">
        <v>967</v>
      </c>
      <c r="Y111" s="116">
        <v>1045</v>
      </c>
      <c r="Z111" s="116">
        <v>1030</v>
      </c>
      <c r="AB111" s="113" t="str">
        <f>TEXT(Z111,"###,###")</f>
        <v>1,030</v>
      </c>
      <c r="AD111" s="134">
        <f>Z111/($Z$4)*100</f>
        <v>30.829093085902425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2798</v>
      </c>
      <c r="X112" s="116">
        <v>3653</v>
      </c>
      <c r="Y112" s="116">
        <v>3853</v>
      </c>
      <c r="Z112" s="116">
        <v>3343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39.409999999999997</v>
      </c>
      <c r="W118" s="135">
        <v>37.520000000000003</v>
      </c>
      <c r="X118" s="135">
        <v>40</v>
      </c>
      <c r="Y118" s="135">
        <v>40.74</v>
      </c>
      <c r="Z118" s="135">
        <v>41.52</v>
      </c>
      <c r="AB118" s="113" t="str">
        <f>TEXT(Z118,"##.0")</f>
        <v>41.5</v>
      </c>
    </row>
    <row r="120" spans="19:32" x14ac:dyDescent="0.25">
      <c r="S120" s="105" t="s">
        <v>104</v>
      </c>
      <c r="T120" s="116"/>
      <c r="U120" s="116"/>
      <c r="V120" s="116">
        <v>1698</v>
      </c>
      <c r="W120" s="116">
        <v>1584</v>
      </c>
      <c r="X120" s="116">
        <v>2073</v>
      </c>
      <c r="Y120" s="116">
        <v>2237</v>
      </c>
      <c r="Z120" s="116">
        <v>1905</v>
      </c>
      <c r="AB120" s="113" t="str">
        <f>TEXT(Z120,"###,###")</f>
        <v>1,905</v>
      </c>
    </row>
    <row r="121" spans="19:32" x14ac:dyDescent="0.25">
      <c r="S121" s="105" t="s">
        <v>105</v>
      </c>
      <c r="T121" s="116"/>
      <c r="U121" s="116"/>
      <c r="V121" s="116">
        <v>219</v>
      </c>
      <c r="W121" s="116">
        <v>169</v>
      </c>
      <c r="X121" s="116">
        <v>218</v>
      </c>
      <c r="Y121" s="116">
        <v>238</v>
      </c>
      <c r="Z121" s="116">
        <v>198</v>
      </c>
      <c r="AB121" s="113" t="str">
        <f>TEXT(Z121,"###,###")</f>
        <v>198</v>
      </c>
    </row>
    <row r="122" spans="19:32" x14ac:dyDescent="0.25">
      <c r="S122" s="105" t="s">
        <v>106</v>
      </c>
      <c r="T122" s="116"/>
      <c r="U122" s="116"/>
      <c r="V122" s="116">
        <v>161</v>
      </c>
      <c r="W122" s="116">
        <v>162</v>
      </c>
      <c r="X122" s="116">
        <v>209</v>
      </c>
      <c r="Y122" s="116">
        <v>200</v>
      </c>
      <c r="Z122" s="116">
        <v>168</v>
      </c>
      <c r="AB122" s="113" t="str">
        <f>TEXT(Z122,"###,###")</f>
        <v>168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1859</v>
      </c>
      <c r="W124" s="116">
        <v>1746</v>
      </c>
      <c r="X124" s="116">
        <v>2282</v>
      </c>
      <c r="Y124" s="116">
        <v>2437</v>
      </c>
      <c r="Z124" s="116">
        <v>2073</v>
      </c>
      <c r="AB124" s="113" t="str">
        <f>TEXT(Z124,"###,###")</f>
        <v>2,073</v>
      </c>
      <c r="AD124" s="131">
        <f>Z124/$Z$7*100</f>
        <v>91.241197183098592</v>
      </c>
    </row>
    <row r="125" spans="19:32" x14ac:dyDescent="0.25">
      <c r="S125" s="105" t="s">
        <v>108</v>
      </c>
      <c r="T125" s="116"/>
      <c r="U125" s="116"/>
      <c r="V125" s="116">
        <v>380</v>
      </c>
      <c r="W125" s="116">
        <v>331</v>
      </c>
      <c r="X125" s="116">
        <v>427</v>
      </c>
      <c r="Y125" s="116">
        <v>438</v>
      </c>
      <c r="Z125" s="116">
        <v>366</v>
      </c>
      <c r="AB125" s="113" t="str">
        <f>TEXT(Z125,"###,###")</f>
        <v>366</v>
      </c>
      <c r="AD125" s="131">
        <f>Z125/$Z$7*100</f>
        <v>16.109154929577464</v>
      </c>
    </row>
    <row r="127" spans="19:32" x14ac:dyDescent="0.25">
      <c r="S127" s="105" t="s">
        <v>109</v>
      </c>
      <c r="T127" s="116"/>
      <c r="U127" s="116"/>
      <c r="V127" s="116">
        <v>1148</v>
      </c>
      <c r="W127" s="116">
        <v>1028</v>
      </c>
      <c r="X127" s="116">
        <v>1399</v>
      </c>
      <c r="Y127" s="116">
        <v>1502</v>
      </c>
      <c r="Z127" s="116">
        <v>1208</v>
      </c>
      <c r="AB127" s="113" t="str">
        <f>TEXT(Z127,"###,###")</f>
        <v>1,208</v>
      </c>
      <c r="AD127" s="131">
        <f>Z127/$Z$7*100</f>
        <v>53.16901408450704</v>
      </c>
    </row>
    <row r="128" spans="19:32" x14ac:dyDescent="0.25">
      <c r="S128" s="105" t="s">
        <v>110</v>
      </c>
      <c r="T128" s="116"/>
      <c r="U128" s="116"/>
      <c r="V128" s="116">
        <v>936</v>
      </c>
      <c r="W128" s="116">
        <v>893</v>
      </c>
      <c r="X128" s="116">
        <v>1101</v>
      </c>
      <c r="Y128" s="116">
        <v>1172</v>
      </c>
      <c r="Z128" s="116">
        <v>1062</v>
      </c>
      <c r="AB128" s="113" t="str">
        <f>TEXT(Z128,"###,###")</f>
        <v>1,062</v>
      </c>
      <c r="AD128" s="131">
        <f>Z128/$Z$7*100</f>
        <v>46.742957746478872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83E8DEF-157B-4B2F-95BE-89AF08CB02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40CD8A4-D069-42E8-8205-785C197BB2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75D1BBF-6AB4-400D-9330-284BADB1E8C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0750B22-FEC0-4B6C-95DF-24FD33DC07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2A9E39-A6E5-4D7D-94E8-2E885B4DDCE7}">
  <sheetPr codeName="Sheet8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Croydon</v>
      </c>
      <c r="T1" s="103"/>
      <c r="U1" s="103"/>
      <c r="V1" s="103"/>
      <c r="W1" s="103"/>
      <c r="X1" s="103"/>
      <c r="Y1" s="104" t="str">
        <f>Y3</f>
        <v>9.21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133</v>
      </c>
      <c r="Y3" s="109" t="s">
        <v>228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9.21 Croydon,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139</v>
      </c>
      <c r="W4" s="112">
        <v>133</v>
      </c>
      <c r="X4" s="112">
        <v>148</v>
      </c>
      <c r="Y4" s="112">
        <v>212</v>
      </c>
      <c r="Z4" s="112">
        <v>209</v>
      </c>
      <c r="AB4" s="113" t="str">
        <f>TEXT(Z4,"###,###")</f>
        <v>209</v>
      </c>
      <c r="AD4" s="114">
        <f>Z4/Y4-1</f>
        <v>-1.4150943396226467E-2</v>
      </c>
      <c r="AF4" s="114">
        <f>Z4/V4-1</f>
        <v>0.50359712230215825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75</v>
      </c>
      <c r="W5" s="112">
        <v>81</v>
      </c>
      <c r="X5" s="112">
        <v>73</v>
      </c>
      <c r="Y5" s="112">
        <v>113</v>
      </c>
      <c r="Z5" s="112">
        <v>120</v>
      </c>
      <c r="AB5" s="113" t="str">
        <f>TEXT(Z5,"###,###")</f>
        <v>120</v>
      </c>
      <c r="AD5" s="114">
        <f t="shared" ref="AD5:AD9" si="0">Z5/Y5-1</f>
        <v>6.1946902654867353E-2</v>
      </c>
      <c r="AF5" s="114">
        <f t="shared" ref="AF5:AF9" si="1">Z5/V5-1</f>
        <v>0.60000000000000009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65</v>
      </c>
      <c r="W6" s="112">
        <v>55</v>
      </c>
      <c r="X6" s="112">
        <v>75</v>
      </c>
      <c r="Y6" s="112">
        <v>105</v>
      </c>
      <c r="Z6" s="112">
        <v>90</v>
      </c>
      <c r="AB6" s="113" t="str">
        <f>TEXT(Z6,"###,###")</f>
        <v>90</v>
      </c>
      <c r="AD6" s="114">
        <f t="shared" si="0"/>
        <v>-0.1428571428571429</v>
      </c>
      <c r="AF6" s="114">
        <f t="shared" si="1"/>
        <v>0.38461538461538458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90</v>
      </c>
      <c r="W7" s="112">
        <v>89</v>
      </c>
      <c r="X7" s="112">
        <v>97</v>
      </c>
      <c r="Y7" s="112">
        <v>133</v>
      </c>
      <c r="Z7" s="112">
        <v>126</v>
      </c>
      <c r="AB7" s="113" t="str">
        <f>TEXT(Z7,"###,###")</f>
        <v>126</v>
      </c>
      <c r="AD7" s="114">
        <f t="shared" si="0"/>
        <v>-5.2631578947368474E-2</v>
      </c>
      <c r="AF7" s="114">
        <f t="shared" si="1"/>
        <v>0.39999999999999991</v>
      </c>
    </row>
    <row r="8" spans="1:32" ht="17.25" customHeight="1" x14ac:dyDescent="0.25">
      <c r="A8" s="68" t="s">
        <v>13</v>
      </c>
      <c r="B8" s="69"/>
      <c r="C8" s="31"/>
      <c r="D8" s="70" t="str">
        <f>AB4</f>
        <v>209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126</v>
      </c>
      <c r="P8" s="71"/>
      <c r="S8" s="111" t="s">
        <v>87</v>
      </c>
      <c r="T8" s="112"/>
      <c r="U8" s="112"/>
      <c r="V8" s="112">
        <v>35638.6</v>
      </c>
      <c r="W8" s="112">
        <v>29752.98</v>
      </c>
      <c r="X8" s="112">
        <v>48206.39</v>
      </c>
      <c r="Y8" s="112">
        <v>40246.9</v>
      </c>
      <c r="Z8" s="112">
        <v>32774.5</v>
      </c>
      <c r="AB8" s="113" t="str">
        <f>TEXT(Z8,"$###,###")</f>
        <v>$32,775</v>
      </c>
      <c r="AD8" s="114">
        <f t="shared" si="0"/>
        <v>-0.18566398902772641</v>
      </c>
      <c r="AF8" s="114">
        <f t="shared" si="1"/>
        <v>-8.0365109740562213E-2</v>
      </c>
    </row>
    <row r="9" spans="1:32" x14ac:dyDescent="0.25">
      <c r="A9" s="32" t="s">
        <v>15</v>
      </c>
      <c r="B9" s="75"/>
      <c r="C9" s="76"/>
      <c r="D9" s="77">
        <f>AD104</f>
        <v>52.153110047846887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54.761904761904766</v>
      </c>
      <c r="P9" s="78" t="s">
        <v>88</v>
      </c>
      <c r="S9" s="111" t="s">
        <v>7</v>
      </c>
      <c r="T9" s="112"/>
      <c r="U9" s="112"/>
      <c r="V9" s="112">
        <v>3412816</v>
      </c>
      <c r="W9" s="112">
        <v>3743925</v>
      </c>
      <c r="X9" s="112">
        <v>4265106</v>
      </c>
      <c r="Y9" s="112">
        <v>6005299</v>
      </c>
      <c r="Z9" s="112">
        <v>5116397</v>
      </c>
      <c r="AB9" s="113" t="str">
        <f>TEXT(Z9/1000000,"$#,###.0")&amp;" mil"</f>
        <v>$5.1 mil</v>
      </c>
      <c r="AD9" s="114">
        <f t="shared" si="0"/>
        <v>-0.14801960735010866</v>
      </c>
      <c r="AF9" s="114">
        <f t="shared" si="1"/>
        <v>0.49917165179722556</v>
      </c>
    </row>
    <row r="10" spans="1:32" x14ac:dyDescent="0.25">
      <c r="A10" s="32" t="s">
        <v>18</v>
      </c>
      <c r="B10" s="75"/>
      <c r="C10" s="76"/>
      <c r="D10" s="77">
        <f>AD105</f>
        <v>35.885167464114829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44.444444444444443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94.444444444444443</v>
      </c>
      <c r="P11" s="78" t="s">
        <v>88</v>
      </c>
      <c r="S11" s="111" t="s">
        <v>30</v>
      </c>
      <c r="T11" s="116"/>
      <c r="U11" s="116"/>
      <c r="V11" s="116">
        <v>116</v>
      </c>
      <c r="W11" s="116">
        <v>114</v>
      </c>
      <c r="X11" s="116">
        <v>129</v>
      </c>
      <c r="Y11" s="116">
        <v>169</v>
      </c>
      <c r="Z11" s="116">
        <v>183</v>
      </c>
    </row>
    <row r="12" spans="1:32" ht="28.5" customHeight="1" x14ac:dyDescent="0.25">
      <c r="A12" s="32" t="s">
        <v>20</v>
      </c>
      <c r="B12" s="76"/>
      <c r="C12" s="76"/>
      <c r="D12" s="77">
        <f>AD108</f>
        <v>14.832535885167463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21.428571428571427</v>
      </c>
      <c r="P12" s="78" t="s">
        <v>88</v>
      </c>
      <c r="S12" s="111" t="s">
        <v>31</v>
      </c>
      <c r="T12" s="116"/>
      <c r="U12" s="116"/>
      <c r="V12" s="116">
        <v>17</v>
      </c>
      <c r="W12" s="116">
        <v>21</v>
      </c>
      <c r="X12" s="116">
        <v>19</v>
      </c>
      <c r="Y12" s="116">
        <v>47</v>
      </c>
      <c r="Z12" s="116">
        <v>29</v>
      </c>
    </row>
    <row r="13" spans="1:32" ht="15" customHeight="1" x14ac:dyDescent="0.25">
      <c r="A13" s="32" t="s">
        <v>21</v>
      </c>
      <c r="B13" s="76"/>
      <c r="C13" s="76"/>
      <c r="D13" s="77">
        <f>AD109</f>
        <v>22.966507177033492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33.492822966507177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25.409836065573771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21.5311004784689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74.590163934426229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30</v>
      </c>
      <c r="Z15" s="116">
        <v>27</v>
      </c>
      <c r="AB15" s="121">
        <f t="shared" ref="AB15:AB34" si="2">IF(Z15="np",0,Z15/$Z$34)</f>
        <v>0.12796208530805686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3</v>
      </c>
      <c r="AB16" s="121">
        <f t="shared" si="2"/>
        <v>1.4218009478672985E-2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</v>
      </c>
      <c r="Z17" s="116">
        <v>0</v>
      </c>
      <c r="AB17" s="121">
        <f t="shared" si="2"/>
        <v>0</v>
      </c>
    </row>
    <row r="18" spans="1:28" x14ac:dyDescent="0.25">
      <c r="A18" s="67" t="str">
        <f>$S$1&amp;" ("&amp;$V$2&amp;" to "&amp;$Z$2&amp;")"</f>
        <v>Croydon (2014-15 to 2018-19)</v>
      </c>
      <c r="B18" s="67"/>
      <c r="C18" s="67"/>
      <c r="D18" s="67"/>
      <c r="E18" s="67"/>
      <c r="F18" s="67"/>
      <c r="G18" s="67" t="str">
        <f>$S$1&amp;" ("&amp;$V$2&amp;" to "&amp;$Z$2&amp;")"</f>
        <v>Croydon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33</v>
      </c>
      <c r="Z19" s="116">
        <v>30</v>
      </c>
      <c r="AB19" s="121">
        <f t="shared" si="2"/>
        <v>0.14218009478672985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10</v>
      </c>
      <c r="Z21" s="116">
        <v>0</v>
      </c>
      <c r="AB21" s="121">
        <f t="shared" si="2"/>
        <v>0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</v>
      </c>
      <c r="Z22" s="116">
        <v>10</v>
      </c>
      <c r="AB22" s="121">
        <f t="shared" si="2"/>
        <v>4.7393364928909949E-2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8</v>
      </c>
      <c r="Z23" s="116">
        <v>5</v>
      </c>
      <c r="AB23" s="121">
        <f t="shared" si="2"/>
        <v>2.3696682464454975E-2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6</v>
      </c>
      <c r="AB25" s="121">
        <f t="shared" si="2"/>
        <v>2.843601895734597E-2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8</v>
      </c>
      <c r="Z26" s="116">
        <v>6</v>
      </c>
      <c r="AB26" s="121">
        <f t="shared" si="2"/>
        <v>2.843601895734597E-2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</v>
      </c>
      <c r="Z27" s="116">
        <v>16</v>
      </c>
      <c r="AB27" s="121">
        <f t="shared" si="2"/>
        <v>7.582938388625593E-2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</v>
      </c>
      <c r="Z28" s="116">
        <v>12</v>
      </c>
      <c r="AB28" s="121">
        <f t="shared" si="2"/>
        <v>5.6872037914691941E-2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59</v>
      </c>
      <c r="Z29" s="116">
        <v>55</v>
      </c>
      <c r="AB29" s="121">
        <f t="shared" si="2"/>
        <v>0.26066350710900477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14</v>
      </c>
      <c r="Z30" s="116">
        <v>16</v>
      </c>
      <c r="AB30" s="121">
        <f t="shared" si="2"/>
        <v>7.582938388625593E-2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</v>
      </c>
      <c r="Z31" s="116">
        <v>10</v>
      </c>
      <c r="AB31" s="121">
        <f t="shared" si="2"/>
        <v>4.7393364928909949E-2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0</v>
      </c>
      <c r="Z33" s="116">
        <v>5</v>
      </c>
      <c r="AB33" s="121">
        <f t="shared" si="2"/>
        <v>2.3696682464454975E-2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216</v>
      </c>
      <c r="Z34" s="124">
        <v>211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91</v>
      </c>
      <c r="AB37" s="136">
        <f>Z37/Z40*100</f>
        <v>74.590163934426229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31</v>
      </c>
      <c r="AB38" s="136">
        <f>Z38/Z40*100</f>
        <v>25.409836065573771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0</v>
      </c>
      <c r="X46" s="116">
        <v>3</v>
      </c>
      <c r="Y46" s="116">
        <v>0</v>
      </c>
      <c r="Z46" s="116">
        <v>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19</v>
      </c>
      <c r="X47" s="116">
        <v>8</v>
      </c>
      <c r="Y47" s="116">
        <v>14</v>
      </c>
      <c r="Z47" s="116">
        <v>13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12</v>
      </c>
      <c r="X48" s="116">
        <v>11</v>
      </c>
      <c r="Y48" s="116">
        <v>12</v>
      </c>
      <c r="Z48" s="116">
        <v>25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Croydon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</v>
      </c>
      <c r="X49" s="116">
        <v>9</v>
      </c>
      <c r="Y49" s="116">
        <v>10</v>
      </c>
      <c r="Z49" s="116">
        <v>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</v>
      </c>
      <c r="X50" s="116">
        <v>0</v>
      </c>
      <c r="Y50" s="116">
        <v>10</v>
      </c>
      <c r="Z50" s="116">
        <v>10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</v>
      </c>
      <c r="X51" s="116">
        <v>10</v>
      </c>
      <c r="Y51" s="116">
        <v>8</v>
      </c>
      <c r="Z51" s="116">
        <v>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</v>
      </c>
      <c r="X52" s="116">
        <v>9</v>
      </c>
      <c r="Y52" s="116">
        <v>13</v>
      </c>
      <c r="Z52" s="116">
        <v>21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8</v>
      </c>
      <c r="X53" s="116">
        <v>4</v>
      </c>
      <c r="Y53" s="116">
        <v>4</v>
      </c>
      <c r="Z53" s="116">
        <v>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7</v>
      </c>
      <c r="X54" s="116">
        <v>8</v>
      </c>
      <c r="Y54" s="116">
        <v>13</v>
      </c>
      <c r="Z54" s="116">
        <v>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</v>
      </c>
      <c r="X55" s="116">
        <v>14</v>
      </c>
      <c r="Y55" s="116">
        <v>11</v>
      </c>
      <c r="Z55" s="116">
        <v>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0</v>
      </c>
      <c r="X56" s="116">
        <v>0</v>
      </c>
      <c r="Y56" s="116">
        <v>9</v>
      </c>
      <c r="Z56" s="116">
        <v>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4</v>
      </c>
      <c r="Y57" s="116">
        <v>0</v>
      </c>
      <c r="Z57" s="116">
        <v>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81</v>
      </c>
      <c r="X61" s="116">
        <v>73</v>
      </c>
      <c r="Y61" s="116">
        <v>113</v>
      </c>
      <c r="Z61" s="116">
        <v>120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Croydon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</v>
      </c>
      <c r="X65" s="116">
        <v>10</v>
      </c>
      <c r="Y65" s="116">
        <v>5</v>
      </c>
      <c r="Z65" s="116">
        <v>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0</v>
      </c>
      <c r="X66" s="116">
        <v>10</v>
      </c>
      <c r="Y66" s="116">
        <v>8</v>
      </c>
      <c r="Z66" s="116">
        <v>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14</v>
      </c>
      <c r="X67" s="116">
        <v>10</v>
      </c>
      <c r="Y67" s="116">
        <v>5</v>
      </c>
      <c r="Z67" s="116">
        <v>10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0</v>
      </c>
      <c r="X68" s="116">
        <v>10</v>
      </c>
      <c r="Y68" s="116">
        <v>9</v>
      </c>
      <c r="Z68" s="116">
        <v>10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</v>
      </c>
      <c r="X69" s="116">
        <v>11</v>
      </c>
      <c r="Y69" s="116">
        <v>20</v>
      </c>
      <c r="Z69" s="116">
        <v>18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</v>
      </c>
      <c r="X70" s="116">
        <v>6</v>
      </c>
      <c r="Y70" s="116">
        <v>7</v>
      </c>
      <c r="Z70" s="116">
        <v>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0</v>
      </c>
      <c r="X71" s="116">
        <v>8</v>
      </c>
      <c r="Y71" s="116">
        <v>13</v>
      </c>
      <c r="Z71" s="116">
        <v>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</v>
      </c>
      <c r="X72" s="116">
        <v>6</v>
      </c>
      <c r="Y72" s="116">
        <v>13</v>
      </c>
      <c r="Z72" s="116">
        <v>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</v>
      </c>
      <c r="X73" s="116">
        <v>7</v>
      </c>
      <c r="Y73" s="116">
        <v>10</v>
      </c>
      <c r="Z73" s="116">
        <v>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</v>
      </c>
      <c r="X74" s="116">
        <v>0</v>
      </c>
      <c r="Y74" s="116">
        <v>0</v>
      </c>
      <c r="Z74" s="116">
        <v>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0</v>
      </c>
      <c r="Y75" s="116">
        <v>4</v>
      </c>
      <c r="Z75" s="116">
        <v>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52</v>
      </c>
      <c r="X80" s="116">
        <v>75</v>
      </c>
      <c r="Y80" s="116">
        <v>104</v>
      </c>
      <c r="Z80" s="116">
        <v>90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Croydon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0</v>
      </c>
      <c r="X83" s="116">
        <v>8</v>
      </c>
      <c r="Y83" s="116">
        <v>6</v>
      </c>
      <c r="Z83" s="116">
        <v>11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0</v>
      </c>
      <c r="X84" s="116">
        <v>0</v>
      </c>
      <c r="Y84" s="116">
        <v>0</v>
      </c>
      <c r="Z84" s="116">
        <v>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209</v>
      </c>
      <c r="D85" s="100">
        <f t="shared" ref="D85:D90" si="4">AD4</f>
        <v>-1.4150943396226467E-2</v>
      </c>
      <c r="E85" s="101">
        <f t="shared" ref="E85:E90" si="5">AD4</f>
        <v>-1.4150943396226467E-2</v>
      </c>
      <c r="F85" s="100">
        <f t="shared" ref="F85:F90" si="6">AF4</f>
        <v>0.50359712230215825</v>
      </c>
      <c r="G85" s="101">
        <f t="shared" ref="G85:G90" si="7">AF4</f>
        <v>0.50359712230215825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5</v>
      </c>
      <c r="X85" s="116">
        <v>0</v>
      </c>
      <c r="Y85" s="116">
        <v>8</v>
      </c>
      <c r="Z85" s="116">
        <v>5</v>
      </c>
    </row>
    <row r="86" spans="1:30" ht="15" customHeight="1" x14ac:dyDescent="0.25">
      <c r="A86" s="102" t="s">
        <v>4</v>
      </c>
      <c r="B86" s="51"/>
      <c r="C86" s="61" t="str">
        <f t="shared" si="3"/>
        <v>120</v>
      </c>
      <c r="D86" s="100">
        <f t="shared" si="4"/>
        <v>6.1946902654867353E-2</v>
      </c>
      <c r="E86" s="101">
        <f t="shared" si="5"/>
        <v>6.1946902654867353E-2</v>
      </c>
      <c r="F86" s="100">
        <f t="shared" si="6"/>
        <v>0.60000000000000009</v>
      </c>
      <c r="G86" s="101">
        <f t="shared" si="7"/>
        <v>0.60000000000000009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5</v>
      </c>
      <c r="X86" s="116">
        <v>3</v>
      </c>
      <c r="Y86" s="116">
        <v>0</v>
      </c>
      <c r="Z86" s="116">
        <v>0</v>
      </c>
    </row>
    <row r="87" spans="1:30" ht="15" customHeight="1" x14ac:dyDescent="0.25">
      <c r="A87" s="102" t="s">
        <v>5</v>
      </c>
      <c r="B87" s="51"/>
      <c r="C87" s="61" t="str">
        <f t="shared" si="3"/>
        <v>90</v>
      </c>
      <c r="D87" s="100">
        <f t="shared" si="4"/>
        <v>-0.1428571428571429</v>
      </c>
      <c r="E87" s="101">
        <f t="shared" si="5"/>
        <v>-0.1428571428571429</v>
      </c>
      <c r="F87" s="100">
        <f t="shared" si="6"/>
        <v>0.38461538461538458</v>
      </c>
      <c r="G87" s="101">
        <f t="shared" si="7"/>
        <v>0.38461538461538458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5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126</v>
      </c>
      <c r="D88" s="100">
        <f t="shared" si="4"/>
        <v>-5.2631578947368474E-2</v>
      </c>
      <c r="E88" s="101">
        <f t="shared" si="5"/>
        <v>-5.2631578947368474E-2</v>
      </c>
      <c r="F88" s="100">
        <f t="shared" si="6"/>
        <v>0.39999999999999991</v>
      </c>
      <c r="G88" s="101">
        <f t="shared" si="7"/>
        <v>0.39999999999999991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4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$32,775</v>
      </c>
      <c r="D89" s="100">
        <f t="shared" si="4"/>
        <v>-0.18566398902772641</v>
      </c>
      <c r="E89" s="101">
        <f t="shared" si="5"/>
        <v>-0.18566398902772641</v>
      </c>
      <c r="F89" s="100">
        <f t="shared" si="6"/>
        <v>-8.0365109740562213E-2</v>
      </c>
      <c r="G89" s="101">
        <f t="shared" si="7"/>
        <v>-8.0365109740562213E-2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11</v>
      </c>
      <c r="X89" s="116">
        <v>12</v>
      </c>
      <c r="Y89" s="116">
        <v>12</v>
      </c>
      <c r="Z89" s="116">
        <v>10</v>
      </c>
    </row>
    <row r="90" spans="1:30" ht="15" customHeight="1" x14ac:dyDescent="0.25">
      <c r="A90" s="51" t="s">
        <v>7</v>
      </c>
      <c r="B90" s="51"/>
      <c r="C90" s="61" t="str">
        <f t="shared" si="3"/>
        <v>$5.1 mil</v>
      </c>
      <c r="D90" s="100">
        <f t="shared" si="4"/>
        <v>-0.14801960735010866</v>
      </c>
      <c r="E90" s="101">
        <f t="shared" si="5"/>
        <v>-0.14801960735010866</v>
      </c>
      <c r="F90" s="100">
        <f t="shared" si="6"/>
        <v>0.49917165179722556</v>
      </c>
      <c r="G90" s="101">
        <f t="shared" si="7"/>
        <v>0.49917165179722556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12</v>
      </c>
      <c r="X90" s="116">
        <v>12</v>
      </c>
      <c r="Y90" s="116">
        <v>24</v>
      </c>
      <c r="Z90" s="116">
        <v>24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54</v>
      </c>
      <c r="X91" s="116">
        <v>50</v>
      </c>
      <c r="Y91" s="116">
        <v>77</v>
      </c>
      <c r="Z91" s="116">
        <v>68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2</v>
      </c>
      <c r="X93" s="116">
        <v>0</v>
      </c>
      <c r="Y93" s="116">
        <v>3</v>
      </c>
      <c r="Z93" s="116">
        <v>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0</v>
      </c>
      <c r="X94" s="116">
        <v>0</v>
      </c>
      <c r="Y94" s="116">
        <v>0</v>
      </c>
      <c r="Z94" s="116">
        <v>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9</v>
      </c>
      <c r="X96" s="116">
        <v>7</v>
      </c>
      <c r="Y96" s="116">
        <v>12</v>
      </c>
      <c r="Z96" s="116">
        <v>15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</v>
      </c>
      <c r="X97" s="116">
        <v>10</v>
      </c>
      <c r="Y97" s="116">
        <v>9</v>
      </c>
      <c r="Z97" s="116">
        <v>12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0</v>
      </c>
      <c r="X98" s="116">
        <v>0</v>
      </c>
      <c r="Y98" s="116">
        <v>0</v>
      </c>
      <c r="Z98" s="116">
        <v>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9</v>
      </c>
      <c r="X100" s="116">
        <v>12</v>
      </c>
      <c r="Y100" s="116">
        <v>8</v>
      </c>
      <c r="Z100" s="116">
        <v>13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41</v>
      </c>
      <c r="X101" s="116">
        <v>47</v>
      </c>
      <c r="Y101" s="116">
        <v>65</v>
      </c>
      <c r="Z101" s="116">
        <v>59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77</v>
      </c>
      <c r="X104" s="116">
        <v>81</v>
      </c>
      <c r="Y104" s="116">
        <v>105</v>
      </c>
      <c r="Z104" s="116">
        <v>109</v>
      </c>
      <c r="AB104" s="113" t="str">
        <f>TEXT(Z104,"###,###")</f>
        <v>109</v>
      </c>
      <c r="AD104" s="134">
        <f>Z104/($Z$4)*100</f>
        <v>52.153110047846887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25</v>
      </c>
      <c r="X105" s="116">
        <v>54</v>
      </c>
      <c r="Y105" s="116">
        <v>75</v>
      </c>
      <c r="Z105" s="116">
        <v>75</v>
      </c>
      <c r="AB105" s="113" t="str">
        <f>TEXT(Z105,"###,###")</f>
        <v>75</v>
      </c>
      <c r="AD105" s="134">
        <f>Z105/($Z$4)*100</f>
        <v>35.885167464114829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102</v>
      </c>
      <c r="X106" s="124">
        <v>135</v>
      </c>
      <c r="Y106" s="124">
        <v>180</v>
      </c>
      <c r="Z106" s="124">
        <v>184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35</v>
      </c>
      <c r="X108" s="116">
        <v>13</v>
      </c>
      <c r="Y108" s="116">
        <v>40</v>
      </c>
      <c r="Z108" s="116">
        <v>31</v>
      </c>
      <c r="AB108" s="113" t="str">
        <f>TEXT(Z108,"###,###")</f>
        <v>31</v>
      </c>
      <c r="AD108" s="134">
        <f>Z108/($Z$4)*100</f>
        <v>14.832535885167463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30</v>
      </c>
      <c r="X109" s="116">
        <v>35</v>
      </c>
      <c r="Y109" s="116">
        <v>35</v>
      </c>
      <c r="Z109" s="116">
        <v>48</v>
      </c>
      <c r="AB109" s="113" t="str">
        <f>TEXT(Z109,"###,###")</f>
        <v>48</v>
      </c>
      <c r="AD109" s="134">
        <f>Z109/($Z$4)*100</f>
        <v>22.966507177033492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10</v>
      </c>
      <c r="X110" s="116">
        <v>62</v>
      </c>
      <c r="Y110" s="116">
        <v>76</v>
      </c>
      <c r="Z110" s="116">
        <v>70</v>
      </c>
      <c r="AB110" s="113" t="str">
        <f>TEXT(Z110,"###,###")</f>
        <v>70</v>
      </c>
      <c r="AD110" s="134">
        <f>Z110/($Z$4)*100</f>
        <v>33.492822966507177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22</v>
      </c>
      <c r="X111" s="116">
        <v>25</v>
      </c>
      <c r="Y111" s="116">
        <v>32</v>
      </c>
      <c r="Z111" s="116">
        <v>45</v>
      </c>
      <c r="AB111" s="113" t="str">
        <f>TEXT(Z111,"###,###")</f>
        <v>45</v>
      </c>
      <c r="AD111" s="134">
        <f>Z111/($Z$4)*100</f>
        <v>21.5311004784689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130</v>
      </c>
      <c r="X112" s="116">
        <v>148</v>
      </c>
      <c r="Y112" s="116">
        <v>213</v>
      </c>
      <c r="Z112" s="116">
        <v>211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43.69</v>
      </c>
      <c r="W118" s="135">
        <v>43.1</v>
      </c>
      <c r="X118" s="135">
        <v>40.409999999999997</v>
      </c>
      <c r="Y118" s="135">
        <v>40.880000000000003</v>
      </c>
      <c r="Z118" s="135">
        <v>40.869999999999997</v>
      </c>
      <c r="AB118" s="113" t="str">
        <f>TEXT(Z118,"##.0")</f>
        <v>40.9</v>
      </c>
    </row>
    <row r="120" spans="19:32" x14ac:dyDescent="0.25">
      <c r="S120" s="105" t="s">
        <v>104</v>
      </c>
      <c r="T120" s="116"/>
      <c r="U120" s="116"/>
      <c r="V120" s="116">
        <v>68</v>
      </c>
      <c r="W120" s="116">
        <v>68</v>
      </c>
      <c r="X120" s="116">
        <v>78</v>
      </c>
      <c r="Y120" s="116">
        <v>95</v>
      </c>
      <c r="Z120" s="116">
        <v>99</v>
      </c>
      <c r="AB120" s="113" t="str">
        <f>TEXT(Z120,"###,###")</f>
        <v>99</v>
      </c>
    </row>
    <row r="121" spans="19:32" x14ac:dyDescent="0.25">
      <c r="S121" s="105" t="s">
        <v>105</v>
      </c>
      <c r="T121" s="116"/>
      <c r="U121" s="116"/>
      <c r="V121" s="116">
        <v>14</v>
      </c>
      <c r="W121" s="116">
        <v>13</v>
      </c>
      <c r="X121" s="116">
        <v>7</v>
      </c>
      <c r="Y121" s="116">
        <v>24</v>
      </c>
      <c r="Z121" s="116">
        <v>7</v>
      </c>
      <c r="AB121" s="113" t="str">
        <f>TEXT(Z121,"###,###")</f>
        <v>7</v>
      </c>
    </row>
    <row r="122" spans="19:32" x14ac:dyDescent="0.25">
      <c r="S122" s="105" t="s">
        <v>106</v>
      </c>
      <c r="T122" s="116"/>
      <c r="U122" s="116"/>
      <c r="V122" s="116">
        <v>12</v>
      </c>
      <c r="W122" s="116">
        <v>9</v>
      </c>
      <c r="X122" s="116">
        <v>12</v>
      </c>
      <c r="Y122" s="116">
        <v>20</v>
      </c>
      <c r="Z122" s="116">
        <v>20</v>
      </c>
      <c r="AB122" s="113" t="str">
        <f>TEXT(Z122,"###,###")</f>
        <v>20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80</v>
      </c>
      <c r="W124" s="116">
        <v>77</v>
      </c>
      <c r="X124" s="116">
        <v>90</v>
      </c>
      <c r="Y124" s="116">
        <v>115</v>
      </c>
      <c r="Z124" s="116">
        <v>119</v>
      </c>
      <c r="AB124" s="113" t="str">
        <f>TEXT(Z124,"###,###")</f>
        <v>119</v>
      </c>
      <c r="AD124" s="131">
        <f>Z124/$Z$7*100</f>
        <v>94.444444444444443</v>
      </c>
    </row>
    <row r="125" spans="19:32" x14ac:dyDescent="0.25">
      <c r="S125" s="105" t="s">
        <v>108</v>
      </c>
      <c r="T125" s="116"/>
      <c r="U125" s="116"/>
      <c r="V125" s="116">
        <v>26</v>
      </c>
      <c r="W125" s="116">
        <v>22</v>
      </c>
      <c r="X125" s="116">
        <v>19</v>
      </c>
      <c r="Y125" s="116">
        <v>44</v>
      </c>
      <c r="Z125" s="116">
        <v>27</v>
      </c>
      <c r="AB125" s="113" t="str">
        <f>TEXT(Z125,"###,###")</f>
        <v>27</v>
      </c>
      <c r="AD125" s="131">
        <f>Z125/$Z$7*100</f>
        <v>21.428571428571427</v>
      </c>
    </row>
    <row r="127" spans="19:32" x14ac:dyDescent="0.25">
      <c r="S127" s="105" t="s">
        <v>109</v>
      </c>
      <c r="T127" s="116"/>
      <c r="U127" s="116"/>
      <c r="V127" s="116">
        <v>51</v>
      </c>
      <c r="W127" s="116">
        <v>50</v>
      </c>
      <c r="X127" s="116">
        <v>50</v>
      </c>
      <c r="Y127" s="116">
        <v>76</v>
      </c>
      <c r="Z127" s="116">
        <v>69</v>
      </c>
      <c r="AB127" s="113" t="str">
        <f>TEXT(Z127,"###,###")</f>
        <v>69</v>
      </c>
      <c r="AD127" s="131">
        <f>Z127/$Z$7*100</f>
        <v>54.761904761904766</v>
      </c>
    </row>
    <row r="128" spans="19:32" x14ac:dyDescent="0.25">
      <c r="S128" s="105" t="s">
        <v>110</v>
      </c>
      <c r="T128" s="116"/>
      <c r="U128" s="116"/>
      <c r="V128" s="116">
        <v>39</v>
      </c>
      <c r="W128" s="116">
        <v>41</v>
      </c>
      <c r="X128" s="116">
        <v>47</v>
      </c>
      <c r="Y128" s="116">
        <v>59</v>
      </c>
      <c r="Z128" s="116">
        <v>56</v>
      </c>
      <c r="AB128" s="113" t="str">
        <f>TEXT(Z128,"###,###")</f>
        <v>56</v>
      </c>
      <c r="AD128" s="131">
        <f>Z128/$Z$7*100</f>
        <v>44.444444444444443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A49E529-701A-4CB0-9E82-C109532DE8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5AD4D1E-D6DA-41D9-8324-9A8D2175E3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D0443B39-E4FA-4AB5-85E5-DF73A079589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143E5AF3-9722-4BD7-BC7C-5952123C54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D1BF7-3603-4A44-B486-9C2D4DA89ADC}">
  <sheetPr codeName="Sheet8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Diamantina</v>
      </c>
      <c r="T1" s="103"/>
      <c r="U1" s="103"/>
      <c r="V1" s="103"/>
      <c r="W1" s="103"/>
      <c r="X1" s="103"/>
      <c r="Y1" s="104" t="str">
        <f>Y3</f>
        <v>9.22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134</v>
      </c>
      <c r="Y3" s="109" t="s">
        <v>229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9.22 Diamantina,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271</v>
      </c>
      <c r="W4" s="112">
        <v>173</v>
      </c>
      <c r="X4" s="112">
        <v>293</v>
      </c>
      <c r="Y4" s="112">
        <v>311</v>
      </c>
      <c r="Z4" s="112">
        <v>309</v>
      </c>
      <c r="AB4" s="113" t="str">
        <f>TEXT(Z4,"###,###")</f>
        <v>309</v>
      </c>
      <c r="AD4" s="114">
        <f>Z4/Y4-1</f>
        <v>-6.4308681672026191E-3</v>
      </c>
      <c r="AF4" s="114">
        <f>Z4/V4-1</f>
        <v>0.14022140221402224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129</v>
      </c>
      <c r="W5" s="112">
        <v>95</v>
      </c>
      <c r="X5" s="112">
        <v>164</v>
      </c>
      <c r="Y5" s="112">
        <v>172</v>
      </c>
      <c r="Z5" s="112">
        <v>152</v>
      </c>
      <c r="AB5" s="113" t="str">
        <f>TEXT(Z5,"###,###")</f>
        <v>152</v>
      </c>
      <c r="AD5" s="114">
        <f t="shared" ref="AD5:AD9" si="0">Z5/Y5-1</f>
        <v>-0.11627906976744184</v>
      </c>
      <c r="AF5" s="114">
        <f t="shared" ref="AF5:AF9" si="1">Z5/V5-1</f>
        <v>0.17829457364341095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138</v>
      </c>
      <c r="W6" s="112">
        <v>79</v>
      </c>
      <c r="X6" s="112">
        <v>129</v>
      </c>
      <c r="Y6" s="112">
        <v>138</v>
      </c>
      <c r="Z6" s="112">
        <v>160</v>
      </c>
      <c r="AB6" s="113" t="str">
        <f>TEXT(Z6,"###,###")</f>
        <v>160</v>
      </c>
      <c r="AD6" s="114">
        <f t="shared" si="0"/>
        <v>0.15942028985507251</v>
      </c>
      <c r="AF6" s="114">
        <f t="shared" si="1"/>
        <v>0.15942028985507251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171</v>
      </c>
      <c r="W7" s="112">
        <v>127</v>
      </c>
      <c r="X7" s="112">
        <v>174</v>
      </c>
      <c r="Y7" s="112">
        <v>190</v>
      </c>
      <c r="Z7" s="112">
        <v>194</v>
      </c>
      <c r="AB7" s="113" t="str">
        <f>TEXT(Z7,"###,###")</f>
        <v>194</v>
      </c>
      <c r="AD7" s="114">
        <f t="shared" si="0"/>
        <v>2.1052631578947434E-2</v>
      </c>
      <c r="AF7" s="114">
        <f t="shared" si="1"/>
        <v>0.13450292397660824</v>
      </c>
    </row>
    <row r="8" spans="1:32" ht="17.25" customHeight="1" x14ac:dyDescent="0.25">
      <c r="A8" s="68" t="s">
        <v>13</v>
      </c>
      <c r="B8" s="69"/>
      <c r="C8" s="31"/>
      <c r="D8" s="70" t="str">
        <f>AB4</f>
        <v>309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194</v>
      </c>
      <c r="P8" s="71"/>
      <c r="S8" s="111" t="s">
        <v>87</v>
      </c>
      <c r="T8" s="112"/>
      <c r="U8" s="112"/>
      <c r="V8" s="112">
        <v>44460</v>
      </c>
      <c r="W8" s="112">
        <v>46604</v>
      </c>
      <c r="X8" s="112">
        <v>40087</v>
      </c>
      <c r="Y8" s="112">
        <v>43511.839999999997</v>
      </c>
      <c r="Z8" s="112">
        <v>46013.48</v>
      </c>
      <c r="AB8" s="113" t="str">
        <f>TEXT(Z8,"$###,###")</f>
        <v>$46,013</v>
      </c>
      <c r="AD8" s="114">
        <f t="shared" si="0"/>
        <v>5.7493316761598745E-2</v>
      </c>
      <c r="AF8" s="114">
        <f t="shared" si="1"/>
        <v>3.494107062528129E-2</v>
      </c>
    </row>
    <row r="9" spans="1:32" x14ac:dyDescent="0.25">
      <c r="A9" s="32" t="s">
        <v>15</v>
      </c>
      <c r="B9" s="75"/>
      <c r="C9" s="76"/>
      <c r="D9" s="77">
        <f>AD104</f>
        <v>61.812297734627833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50.515463917525771</v>
      </c>
      <c r="P9" s="78" t="s">
        <v>88</v>
      </c>
      <c r="S9" s="111" t="s">
        <v>7</v>
      </c>
      <c r="T9" s="112"/>
      <c r="U9" s="112"/>
      <c r="V9" s="112">
        <v>8439845</v>
      </c>
      <c r="W9" s="112">
        <v>7079698</v>
      </c>
      <c r="X9" s="112">
        <v>8982149</v>
      </c>
      <c r="Y9" s="112">
        <v>10257806</v>
      </c>
      <c r="Z9" s="112">
        <v>11081951</v>
      </c>
      <c r="AB9" s="113" t="str">
        <f>TEXT(Z9/1000000,"$#,###.0")&amp;" mil"</f>
        <v>$11.1 mil</v>
      </c>
      <c r="AD9" s="114">
        <f t="shared" si="0"/>
        <v>8.0343203995084433E-2</v>
      </c>
      <c r="AF9" s="114">
        <f t="shared" si="1"/>
        <v>0.31305148376540082</v>
      </c>
    </row>
    <row r="10" spans="1:32" x14ac:dyDescent="0.25">
      <c r="A10" s="32" t="s">
        <v>18</v>
      </c>
      <c r="B10" s="75"/>
      <c r="C10" s="76"/>
      <c r="D10" s="77">
        <f>AD105</f>
        <v>34.627831715210355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45.876288659793815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91.75257731958763</v>
      </c>
      <c r="P11" s="78" t="s">
        <v>88</v>
      </c>
      <c r="S11" s="111" t="s">
        <v>30</v>
      </c>
      <c r="T11" s="116"/>
      <c r="U11" s="116"/>
      <c r="V11" s="116">
        <v>234</v>
      </c>
      <c r="W11" s="116">
        <v>151</v>
      </c>
      <c r="X11" s="116">
        <v>264</v>
      </c>
      <c r="Y11" s="116">
        <v>286</v>
      </c>
      <c r="Z11" s="116">
        <v>284</v>
      </c>
    </row>
    <row r="12" spans="1:32" ht="28.5" customHeight="1" x14ac:dyDescent="0.25">
      <c r="A12" s="32" t="s">
        <v>20</v>
      </c>
      <c r="B12" s="76"/>
      <c r="C12" s="76"/>
      <c r="D12" s="77">
        <f>AD108</f>
        <v>7.4433656957928811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12.371134020618557</v>
      </c>
      <c r="P12" s="78" t="s">
        <v>88</v>
      </c>
      <c r="S12" s="111" t="s">
        <v>31</v>
      </c>
      <c r="T12" s="116"/>
      <c r="U12" s="116"/>
      <c r="V12" s="116">
        <v>34</v>
      </c>
      <c r="W12" s="116">
        <v>24</v>
      </c>
      <c r="X12" s="116">
        <v>29</v>
      </c>
      <c r="Y12" s="116">
        <v>25</v>
      </c>
      <c r="Z12" s="116">
        <v>26</v>
      </c>
    </row>
    <row r="13" spans="1:32" ht="15" customHeight="1" x14ac:dyDescent="0.25">
      <c r="A13" s="32" t="s">
        <v>21</v>
      </c>
      <c r="B13" s="76"/>
      <c r="C13" s="76"/>
      <c r="D13" s="77">
        <f>AD109</f>
        <v>16.828478964401295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40.1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55.663430420711975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21.578947368421055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15.857605177993527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78.421052631578945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69</v>
      </c>
      <c r="Z15" s="116">
        <v>79</v>
      </c>
      <c r="AB15" s="121">
        <f t="shared" ref="AB15:AB34" si="2">IF(Z15="np",0,Z15/$Z$34)</f>
        <v>0.25483870967741934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</v>
      </c>
      <c r="Z16" s="116">
        <v>10</v>
      </c>
      <c r="AB16" s="121">
        <f t="shared" si="2"/>
        <v>3.2258064516129031E-2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</v>
      </c>
      <c r="Z17" s="116">
        <v>8</v>
      </c>
      <c r="AB17" s="121">
        <f t="shared" si="2"/>
        <v>2.5806451612903226E-2</v>
      </c>
    </row>
    <row r="18" spans="1:28" x14ac:dyDescent="0.25">
      <c r="A18" s="67" t="str">
        <f>$S$1&amp;" ("&amp;$V$2&amp;" to "&amp;$Z$2&amp;")"</f>
        <v>Diamantina (2014-15 to 2018-19)</v>
      </c>
      <c r="B18" s="67"/>
      <c r="C18" s="67"/>
      <c r="D18" s="67"/>
      <c r="E18" s="67"/>
      <c r="F18" s="67"/>
      <c r="G18" s="67" t="str">
        <f>$S$1&amp;" ("&amp;$V$2&amp;" to "&amp;$Z$2&amp;")"</f>
        <v>Diamantina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11</v>
      </c>
      <c r="Z19" s="116">
        <v>11</v>
      </c>
      <c r="AB19" s="121">
        <f t="shared" si="2"/>
        <v>3.5483870967741936E-2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5</v>
      </c>
      <c r="AB20" s="121">
        <f t="shared" si="2"/>
        <v>1.6129032258064516E-2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16</v>
      </c>
      <c r="Z21" s="116">
        <v>15</v>
      </c>
      <c r="AB21" s="121">
        <f t="shared" si="2"/>
        <v>4.8387096774193547E-2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42</v>
      </c>
      <c r="Z22" s="116">
        <v>36</v>
      </c>
      <c r="AB22" s="121">
        <f t="shared" si="2"/>
        <v>0.11612903225806452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</v>
      </c>
      <c r="Z23" s="116">
        <v>4</v>
      </c>
      <c r="AB23" s="121">
        <f t="shared" si="2"/>
        <v>1.2903225806451613E-2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</v>
      </c>
      <c r="Z27" s="116">
        <v>5</v>
      </c>
      <c r="AB27" s="121">
        <f t="shared" si="2"/>
        <v>1.6129032258064516E-2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</v>
      </c>
      <c r="Z28" s="116">
        <v>12</v>
      </c>
      <c r="AB28" s="121">
        <f t="shared" si="2"/>
        <v>3.870967741935484E-2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77</v>
      </c>
      <c r="Z29" s="116">
        <v>79</v>
      </c>
      <c r="AB29" s="121">
        <f t="shared" si="2"/>
        <v>0.25483870967741934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18</v>
      </c>
      <c r="Z30" s="116">
        <v>18</v>
      </c>
      <c r="AB30" s="121">
        <f t="shared" si="2"/>
        <v>5.8064516129032261E-2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10</v>
      </c>
      <c r="Z31" s="116">
        <v>17</v>
      </c>
      <c r="AB31" s="121">
        <f t="shared" si="2"/>
        <v>5.4838709677419356E-2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5</v>
      </c>
      <c r="AB32" s="121">
        <f t="shared" si="2"/>
        <v>1.6129032258064516E-2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11</v>
      </c>
      <c r="Z33" s="116">
        <v>7</v>
      </c>
      <c r="AB33" s="121">
        <f t="shared" si="2"/>
        <v>2.2580645161290321E-2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309</v>
      </c>
      <c r="Z34" s="124">
        <v>310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149</v>
      </c>
      <c r="AB37" s="136">
        <f>Z37/Z40*100</f>
        <v>78.421052631578945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41</v>
      </c>
      <c r="AB38" s="136">
        <f>Z38/Z40*100</f>
        <v>21.578947368421055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190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6</v>
      </c>
      <c r="Y45" s="116">
        <v>5</v>
      </c>
      <c r="Z45" s="116">
        <v>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0</v>
      </c>
      <c r="X46" s="116">
        <v>4</v>
      </c>
      <c r="Y46" s="116">
        <v>8</v>
      </c>
      <c r="Z46" s="116">
        <v>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12</v>
      </c>
      <c r="X47" s="116">
        <v>19</v>
      </c>
      <c r="Y47" s="116">
        <v>19</v>
      </c>
      <c r="Z47" s="116">
        <v>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11</v>
      </c>
      <c r="X48" s="116">
        <v>18</v>
      </c>
      <c r="Y48" s="116">
        <v>24</v>
      </c>
      <c r="Z48" s="116">
        <v>23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Diamantina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11</v>
      </c>
      <c r="X49" s="116">
        <v>19</v>
      </c>
      <c r="Y49" s="116">
        <v>5</v>
      </c>
      <c r="Z49" s="116">
        <v>10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10</v>
      </c>
      <c r="X50" s="116">
        <v>11</v>
      </c>
      <c r="Y50" s="116">
        <v>11</v>
      </c>
      <c r="Z50" s="116">
        <v>17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</v>
      </c>
      <c r="X51" s="116">
        <v>16</v>
      </c>
      <c r="Y51" s="116">
        <v>20</v>
      </c>
      <c r="Z51" s="116">
        <v>16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7</v>
      </c>
      <c r="X52" s="116">
        <v>6</v>
      </c>
      <c r="Y52" s="116">
        <v>16</v>
      </c>
      <c r="Z52" s="116">
        <v>12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10</v>
      </c>
      <c r="X53" s="116">
        <v>22</v>
      </c>
      <c r="Y53" s="116">
        <v>17</v>
      </c>
      <c r="Z53" s="116">
        <v>15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10</v>
      </c>
      <c r="X54" s="116">
        <v>11</v>
      </c>
      <c r="Y54" s="116">
        <v>19</v>
      </c>
      <c r="Z54" s="116">
        <v>17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</v>
      </c>
      <c r="X55" s="116">
        <v>13</v>
      </c>
      <c r="Y55" s="116">
        <v>10</v>
      </c>
      <c r="Z55" s="116">
        <v>10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</v>
      </c>
      <c r="X56" s="116">
        <v>7</v>
      </c>
      <c r="Y56" s="116">
        <v>8</v>
      </c>
      <c r="Z56" s="116">
        <v>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8</v>
      </c>
      <c r="Z57" s="116">
        <v>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97</v>
      </c>
      <c r="X61" s="116">
        <v>164</v>
      </c>
      <c r="Y61" s="116">
        <v>169</v>
      </c>
      <c r="Z61" s="116">
        <v>150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Diamantina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6</v>
      </c>
      <c r="X64" s="116">
        <v>0</v>
      </c>
      <c r="Y64" s="116">
        <v>1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</v>
      </c>
      <c r="X65" s="116">
        <v>11</v>
      </c>
      <c r="Y65" s="116">
        <v>13</v>
      </c>
      <c r="Z65" s="116">
        <v>24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</v>
      </c>
      <c r="X66" s="116">
        <v>10</v>
      </c>
      <c r="Y66" s="116">
        <v>11</v>
      </c>
      <c r="Z66" s="116">
        <v>15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</v>
      </c>
      <c r="X67" s="116">
        <v>25</v>
      </c>
      <c r="Y67" s="116">
        <v>13</v>
      </c>
      <c r="Z67" s="116">
        <v>26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12</v>
      </c>
      <c r="X68" s="116">
        <v>13</v>
      </c>
      <c r="Y68" s="116">
        <v>23</v>
      </c>
      <c r="Z68" s="116">
        <v>22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9</v>
      </c>
      <c r="X69" s="116">
        <v>3</v>
      </c>
      <c r="Y69" s="116">
        <v>5</v>
      </c>
      <c r="Z69" s="116">
        <v>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</v>
      </c>
      <c r="X70" s="116">
        <v>8</v>
      </c>
      <c r="Y70" s="116">
        <v>19</v>
      </c>
      <c r="Z70" s="116">
        <v>19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0</v>
      </c>
      <c r="X71" s="116">
        <v>0</v>
      </c>
      <c r="Y71" s="116">
        <v>8</v>
      </c>
      <c r="Z71" s="116">
        <v>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</v>
      </c>
      <c r="X72" s="116">
        <v>27</v>
      </c>
      <c r="Y72" s="116">
        <v>22</v>
      </c>
      <c r="Z72" s="116">
        <v>20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0</v>
      </c>
      <c r="X73" s="116">
        <v>3</v>
      </c>
      <c r="Y73" s="116">
        <v>5</v>
      </c>
      <c r="Z73" s="116">
        <v>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17</v>
      </c>
      <c r="X74" s="116">
        <v>16</v>
      </c>
      <c r="Y74" s="116">
        <v>7</v>
      </c>
      <c r="Z74" s="116">
        <v>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6</v>
      </c>
      <c r="Y75" s="116">
        <v>2</v>
      </c>
      <c r="Z75" s="116">
        <v>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78</v>
      </c>
      <c r="X80" s="116">
        <v>129</v>
      </c>
      <c r="Y80" s="116">
        <v>140</v>
      </c>
      <c r="Z80" s="116">
        <v>159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Diamantina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12</v>
      </c>
      <c r="X83" s="116">
        <v>14</v>
      </c>
      <c r="Y83" s="116">
        <v>16</v>
      </c>
      <c r="Z83" s="116">
        <v>11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6</v>
      </c>
      <c r="X84" s="116">
        <v>0</v>
      </c>
      <c r="Y84" s="116">
        <v>0</v>
      </c>
      <c r="Z84" s="116">
        <v>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309</v>
      </c>
      <c r="D85" s="100">
        <f t="shared" ref="D85:D90" si="4">AD4</f>
        <v>-6.4308681672026191E-3</v>
      </c>
      <c r="E85" s="101">
        <f t="shared" ref="E85:E90" si="5">AD4</f>
        <v>-6.4308681672026191E-3</v>
      </c>
      <c r="F85" s="100">
        <f t="shared" ref="F85:F90" si="6">AF4</f>
        <v>0.14022140221402224</v>
      </c>
      <c r="G85" s="101">
        <f t="shared" ref="G85:G90" si="7">AF4</f>
        <v>0.14022140221402224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7</v>
      </c>
      <c r="X85" s="116">
        <v>13</v>
      </c>
      <c r="Y85" s="116">
        <v>15</v>
      </c>
      <c r="Z85" s="116">
        <v>14</v>
      </c>
    </row>
    <row r="86" spans="1:30" ht="15" customHeight="1" x14ac:dyDescent="0.25">
      <c r="A86" s="102" t="s">
        <v>4</v>
      </c>
      <c r="B86" s="51"/>
      <c r="C86" s="61" t="str">
        <f t="shared" si="3"/>
        <v>152</v>
      </c>
      <c r="D86" s="100">
        <f t="shared" si="4"/>
        <v>-0.11627906976744184</v>
      </c>
      <c r="E86" s="101">
        <f t="shared" si="5"/>
        <v>-0.11627906976744184</v>
      </c>
      <c r="F86" s="100">
        <f t="shared" si="6"/>
        <v>0.17829457364341095</v>
      </c>
      <c r="G86" s="101">
        <f t="shared" si="7"/>
        <v>0.17829457364341095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0</v>
      </c>
      <c r="X86" s="116">
        <v>0</v>
      </c>
      <c r="Y86" s="116">
        <v>0</v>
      </c>
      <c r="Z86" s="116">
        <v>9</v>
      </c>
    </row>
    <row r="87" spans="1:30" ht="15" customHeight="1" x14ac:dyDescent="0.25">
      <c r="A87" s="102" t="s">
        <v>5</v>
      </c>
      <c r="B87" s="51"/>
      <c r="C87" s="61" t="str">
        <f t="shared" si="3"/>
        <v>160</v>
      </c>
      <c r="D87" s="100">
        <f t="shared" si="4"/>
        <v>0.15942028985507251</v>
      </c>
      <c r="E87" s="101">
        <f t="shared" si="5"/>
        <v>0.15942028985507251</v>
      </c>
      <c r="F87" s="100">
        <f t="shared" si="6"/>
        <v>0.15942028985507251</v>
      </c>
      <c r="G87" s="101">
        <f t="shared" si="7"/>
        <v>0.15942028985507251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3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194</v>
      </c>
      <c r="D88" s="100">
        <f t="shared" si="4"/>
        <v>2.1052631578947434E-2</v>
      </c>
      <c r="E88" s="101">
        <f t="shared" si="5"/>
        <v>2.1052631578947434E-2</v>
      </c>
      <c r="F88" s="100">
        <f t="shared" si="6"/>
        <v>0.13450292397660824</v>
      </c>
      <c r="G88" s="101">
        <f t="shared" si="7"/>
        <v>0.13450292397660824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$46,013</v>
      </c>
      <c r="D89" s="100">
        <f t="shared" si="4"/>
        <v>5.7493316761598745E-2</v>
      </c>
      <c r="E89" s="101">
        <f t="shared" si="5"/>
        <v>5.7493316761598745E-2</v>
      </c>
      <c r="F89" s="100">
        <f t="shared" si="6"/>
        <v>3.494107062528129E-2</v>
      </c>
      <c r="G89" s="101">
        <f t="shared" si="7"/>
        <v>3.494107062528129E-2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13</v>
      </c>
      <c r="X89" s="116">
        <v>12</v>
      </c>
      <c r="Y89" s="116">
        <v>11</v>
      </c>
      <c r="Z89" s="116">
        <v>12</v>
      </c>
    </row>
    <row r="90" spans="1:30" ht="15" customHeight="1" x14ac:dyDescent="0.25">
      <c r="A90" s="51" t="s">
        <v>7</v>
      </c>
      <c r="B90" s="51"/>
      <c r="C90" s="61" t="str">
        <f t="shared" si="3"/>
        <v>$11.1 mil</v>
      </c>
      <c r="D90" s="100">
        <f t="shared" si="4"/>
        <v>8.0343203995084433E-2</v>
      </c>
      <c r="E90" s="101">
        <f t="shared" si="5"/>
        <v>8.0343203995084433E-2</v>
      </c>
      <c r="F90" s="100">
        <f t="shared" si="6"/>
        <v>0.31305148376540082</v>
      </c>
      <c r="G90" s="101">
        <f t="shared" si="7"/>
        <v>0.31305148376540082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17</v>
      </c>
      <c r="X90" s="116">
        <v>26</v>
      </c>
      <c r="Y90" s="116">
        <v>36</v>
      </c>
      <c r="Z90" s="116">
        <v>28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68</v>
      </c>
      <c r="X91" s="116">
        <v>97</v>
      </c>
      <c r="Y91" s="116">
        <v>103</v>
      </c>
      <c r="Z91" s="116">
        <v>100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2</v>
      </c>
      <c r="X93" s="116">
        <v>4</v>
      </c>
      <c r="Y93" s="116">
        <v>7</v>
      </c>
      <c r="Z93" s="116">
        <v>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</v>
      </c>
      <c r="X94" s="116">
        <v>5</v>
      </c>
      <c r="Y94" s="116">
        <v>13</v>
      </c>
      <c r="Z94" s="116">
        <v>12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3</v>
      </c>
      <c r="Y95" s="116">
        <v>5</v>
      </c>
      <c r="Z95" s="116">
        <v>10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14</v>
      </c>
      <c r="X96" s="116">
        <v>4</v>
      </c>
      <c r="Y96" s="116">
        <v>7</v>
      </c>
      <c r="Z96" s="116">
        <v>14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11</v>
      </c>
      <c r="X97" s="116">
        <v>20</v>
      </c>
      <c r="Y97" s="116">
        <v>20</v>
      </c>
      <c r="Z97" s="116">
        <v>24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0</v>
      </c>
      <c r="X98" s="116">
        <v>6</v>
      </c>
      <c r="Y98" s="116">
        <v>0</v>
      </c>
      <c r="Z98" s="116">
        <v>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</v>
      </c>
      <c r="X99" s="116">
        <v>0</v>
      </c>
      <c r="Y99" s="116">
        <v>0</v>
      </c>
      <c r="Z99" s="116">
        <v>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11</v>
      </c>
      <c r="X100" s="116">
        <v>13</v>
      </c>
      <c r="Y100" s="116">
        <v>15</v>
      </c>
      <c r="Z100" s="116">
        <v>10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55</v>
      </c>
      <c r="X101" s="116">
        <v>77</v>
      </c>
      <c r="Y101" s="116">
        <v>84</v>
      </c>
      <c r="Z101" s="116">
        <v>92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74</v>
      </c>
      <c r="X104" s="116">
        <v>171</v>
      </c>
      <c r="Y104" s="116">
        <v>185</v>
      </c>
      <c r="Z104" s="116">
        <v>191</v>
      </c>
      <c r="AB104" s="113" t="str">
        <f>TEXT(Z104,"###,###")</f>
        <v>191</v>
      </c>
      <c r="AD104" s="134">
        <f>Z104/($Z$4)*100</f>
        <v>61.812297734627833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79</v>
      </c>
      <c r="X105" s="116">
        <v>103</v>
      </c>
      <c r="Y105" s="116">
        <v>104</v>
      </c>
      <c r="Z105" s="116">
        <v>107</v>
      </c>
      <c r="AB105" s="113" t="str">
        <f>TEXT(Z105,"###,###")</f>
        <v>107</v>
      </c>
      <c r="AD105" s="134">
        <f>Z105/($Z$4)*100</f>
        <v>34.627831715210355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153</v>
      </c>
      <c r="X106" s="124">
        <v>274</v>
      </c>
      <c r="Y106" s="124">
        <v>289</v>
      </c>
      <c r="Z106" s="124">
        <v>298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21</v>
      </c>
      <c r="X108" s="116">
        <v>36</v>
      </c>
      <c r="Y108" s="116">
        <v>36</v>
      </c>
      <c r="Z108" s="116">
        <v>23</v>
      </c>
      <c r="AB108" s="113" t="str">
        <f>TEXT(Z108,"###,###")</f>
        <v>23</v>
      </c>
      <c r="AD108" s="134">
        <f>Z108/($Z$4)*100</f>
        <v>7.4433656957928811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31</v>
      </c>
      <c r="X109" s="116">
        <v>44</v>
      </c>
      <c r="Y109" s="116">
        <v>57</v>
      </c>
      <c r="Z109" s="116">
        <v>52</v>
      </c>
      <c r="AB109" s="113" t="str">
        <f>TEXT(Z109,"###,###")</f>
        <v>52</v>
      </c>
      <c r="AD109" s="134">
        <f>Z109/($Z$4)*100</f>
        <v>16.828478964401295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70</v>
      </c>
      <c r="X110" s="116">
        <v>142</v>
      </c>
      <c r="Y110" s="116">
        <v>152</v>
      </c>
      <c r="Z110" s="116">
        <v>172</v>
      </c>
      <c r="AB110" s="113" t="str">
        <f>TEXT(Z110,"###,###")</f>
        <v>172</v>
      </c>
      <c r="AD110" s="134">
        <f>Z110/($Z$4)*100</f>
        <v>55.663430420711975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38</v>
      </c>
      <c r="X111" s="116">
        <v>52</v>
      </c>
      <c r="Y111" s="116">
        <v>45</v>
      </c>
      <c r="Z111" s="116">
        <v>49</v>
      </c>
      <c r="AB111" s="113" t="str">
        <f>TEXT(Z111,"###,###")</f>
        <v>49</v>
      </c>
      <c r="AD111" s="134">
        <f>Z111/($Z$4)*100</f>
        <v>15.857605177993527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179</v>
      </c>
      <c r="X112" s="116">
        <v>293</v>
      </c>
      <c r="Y112" s="116">
        <v>309</v>
      </c>
      <c r="Z112" s="116">
        <v>309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42.22</v>
      </c>
      <c r="W118" s="135">
        <v>42.39</v>
      </c>
      <c r="X118" s="135">
        <v>40.200000000000003</v>
      </c>
      <c r="Y118" s="135">
        <v>41.17</v>
      </c>
      <c r="Z118" s="135">
        <v>40.090000000000003</v>
      </c>
      <c r="AB118" s="113" t="str">
        <f>TEXT(Z118,"##.0")</f>
        <v>40.1</v>
      </c>
    </row>
    <row r="120" spans="19:32" x14ac:dyDescent="0.25">
      <c r="S120" s="105" t="s">
        <v>104</v>
      </c>
      <c r="T120" s="116"/>
      <c r="U120" s="116"/>
      <c r="V120" s="116">
        <v>139</v>
      </c>
      <c r="W120" s="116">
        <v>99</v>
      </c>
      <c r="X120" s="116">
        <v>145</v>
      </c>
      <c r="Y120" s="116">
        <v>165</v>
      </c>
      <c r="Z120" s="116">
        <v>163</v>
      </c>
      <c r="AB120" s="113" t="str">
        <f>TEXT(Z120,"###,###")</f>
        <v>163</v>
      </c>
    </row>
    <row r="121" spans="19:32" x14ac:dyDescent="0.25">
      <c r="S121" s="105" t="s">
        <v>105</v>
      </c>
      <c r="T121" s="116"/>
      <c r="U121" s="116"/>
      <c r="V121" s="116">
        <v>14</v>
      </c>
      <c r="W121" s="116">
        <v>13</v>
      </c>
      <c r="X121" s="116">
        <v>11</v>
      </c>
      <c r="Y121" s="116">
        <v>9</v>
      </c>
      <c r="Z121" s="116">
        <v>9</v>
      </c>
      <c r="AB121" s="113" t="str">
        <f>TEXT(Z121,"###,###")</f>
        <v>9</v>
      </c>
    </row>
    <row r="122" spans="19:32" x14ac:dyDescent="0.25">
      <c r="S122" s="105" t="s">
        <v>106</v>
      </c>
      <c r="T122" s="116"/>
      <c r="U122" s="116"/>
      <c r="V122" s="116">
        <v>21</v>
      </c>
      <c r="W122" s="116">
        <v>14</v>
      </c>
      <c r="X122" s="116">
        <v>18</v>
      </c>
      <c r="Y122" s="116">
        <v>19</v>
      </c>
      <c r="Z122" s="116">
        <v>15</v>
      </c>
      <c r="AB122" s="113" t="str">
        <f>TEXT(Z122,"###,###")</f>
        <v>15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160</v>
      </c>
      <c r="W124" s="116">
        <v>113</v>
      </c>
      <c r="X124" s="116">
        <v>163</v>
      </c>
      <c r="Y124" s="116">
        <v>184</v>
      </c>
      <c r="Z124" s="116">
        <v>178</v>
      </c>
      <c r="AB124" s="113" t="str">
        <f>TEXT(Z124,"###,###")</f>
        <v>178</v>
      </c>
      <c r="AD124" s="131">
        <f>Z124/$Z$7*100</f>
        <v>91.75257731958763</v>
      </c>
    </row>
    <row r="125" spans="19:32" x14ac:dyDescent="0.25">
      <c r="S125" s="105" t="s">
        <v>108</v>
      </c>
      <c r="T125" s="116"/>
      <c r="U125" s="116"/>
      <c r="V125" s="116">
        <v>35</v>
      </c>
      <c r="W125" s="116">
        <v>27</v>
      </c>
      <c r="X125" s="116">
        <v>29</v>
      </c>
      <c r="Y125" s="116">
        <v>28</v>
      </c>
      <c r="Z125" s="116">
        <v>24</v>
      </c>
      <c r="AB125" s="113" t="str">
        <f>TEXT(Z125,"###,###")</f>
        <v>24</v>
      </c>
      <c r="AD125" s="131">
        <f>Z125/$Z$7*100</f>
        <v>12.371134020618557</v>
      </c>
    </row>
    <row r="127" spans="19:32" x14ac:dyDescent="0.25">
      <c r="S127" s="105" t="s">
        <v>109</v>
      </c>
      <c r="T127" s="116"/>
      <c r="U127" s="116"/>
      <c r="V127" s="116">
        <v>87</v>
      </c>
      <c r="W127" s="116">
        <v>72</v>
      </c>
      <c r="X127" s="116">
        <v>97</v>
      </c>
      <c r="Y127" s="116">
        <v>102</v>
      </c>
      <c r="Z127" s="116">
        <v>98</v>
      </c>
      <c r="AB127" s="113" t="str">
        <f>TEXT(Z127,"###,###")</f>
        <v>98</v>
      </c>
      <c r="AD127" s="131">
        <f>Z127/$Z$7*100</f>
        <v>50.515463917525771</v>
      </c>
    </row>
    <row r="128" spans="19:32" x14ac:dyDescent="0.25">
      <c r="S128" s="105" t="s">
        <v>110</v>
      </c>
      <c r="T128" s="116"/>
      <c r="U128" s="116"/>
      <c r="V128" s="116">
        <v>84</v>
      </c>
      <c r="W128" s="116">
        <v>58</v>
      </c>
      <c r="X128" s="116">
        <v>77</v>
      </c>
      <c r="Y128" s="116">
        <v>83</v>
      </c>
      <c r="Z128" s="116">
        <v>89</v>
      </c>
      <c r="AB128" s="113" t="str">
        <f>TEXT(Z128,"###,###")</f>
        <v>89</v>
      </c>
      <c r="AD128" s="131">
        <f>Z128/$Z$7*100</f>
        <v>45.876288659793815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9ACA73C-6C79-4972-BE6D-510F1C2ADD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E970066-5A42-4A34-BB9E-88884862E9A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854333BD-A40B-4FC9-B9BE-BF22FC17D83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8B6A445-66B0-4250-A83B-460510B1B94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0140DB-9FE5-4865-84EB-5AF7B9F7C859}">
  <sheetPr codeName="Sheet8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Doomadgee</v>
      </c>
      <c r="T1" s="103"/>
      <c r="U1" s="103"/>
      <c r="V1" s="103"/>
      <c r="W1" s="103"/>
      <c r="X1" s="103"/>
      <c r="Y1" s="104" t="str">
        <f>Y3</f>
        <v>9.23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135</v>
      </c>
      <c r="Y3" s="109" t="s">
        <v>230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9.23 Doomadgee,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646</v>
      </c>
      <c r="W4" s="112">
        <v>571</v>
      </c>
      <c r="X4" s="112">
        <v>620</v>
      </c>
      <c r="Y4" s="112">
        <v>702</v>
      </c>
      <c r="Z4" s="112">
        <v>701</v>
      </c>
      <c r="AB4" s="113" t="str">
        <f>TEXT(Z4,"###,###")</f>
        <v>701</v>
      </c>
      <c r="AD4" s="114">
        <f>Z4/Y4-1</f>
        <v>-1.4245014245014564E-3</v>
      </c>
      <c r="AF4" s="114">
        <f>Z4/V4-1</f>
        <v>8.5139318885449011E-2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354</v>
      </c>
      <c r="W5" s="112">
        <v>313</v>
      </c>
      <c r="X5" s="112">
        <v>304</v>
      </c>
      <c r="Y5" s="112">
        <v>375</v>
      </c>
      <c r="Z5" s="112">
        <v>387</v>
      </c>
      <c r="AB5" s="113" t="str">
        <f>TEXT(Z5,"###,###")</f>
        <v>387</v>
      </c>
      <c r="AD5" s="114">
        <f t="shared" ref="AD5:AD9" si="0">Z5/Y5-1</f>
        <v>3.2000000000000028E-2</v>
      </c>
      <c r="AF5" s="114">
        <f t="shared" ref="AF5:AF9" si="1">Z5/V5-1</f>
        <v>9.3220338983050821E-2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288</v>
      </c>
      <c r="W6" s="112">
        <v>254</v>
      </c>
      <c r="X6" s="112">
        <v>316</v>
      </c>
      <c r="Y6" s="112">
        <v>330</v>
      </c>
      <c r="Z6" s="112">
        <v>314</v>
      </c>
      <c r="AB6" s="113" t="str">
        <f>TEXT(Z6,"###,###")</f>
        <v>314</v>
      </c>
      <c r="AD6" s="114">
        <f t="shared" si="0"/>
        <v>-4.8484848484848464E-2</v>
      </c>
      <c r="AF6" s="114">
        <f t="shared" si="1"/>
        <v>9.0277777777777679E-2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447</v>
      </c>
      <c r="W7" s="112">
        <v>416</v>
      </c>
      <c r="X7" s="112">
        <v>486</v>
      </c>
      <c r="Y7" s="112">
        <v>513</v>
      </c>
      <c r="Z7" s="112">
        <v>517</v>
      </c>
      <c r="AB7" s="113" t="str">
        <f>TEXT(Z7,"###,###")</f>
        <v>517</v>
      </c>
      <c r="AD7" s="114">
        <f t="shared" si="0"/>
        <v>7.7972709551656916E-3</v>
      </c>
      <c r="AF7" s="114">
        <f t="shared" si="1"/>
        <v>0.15659955257270686</v>
      </c>
    </row>
    <row r="8" spans="1:32" ht="17.25" customHeight="1" x14ac:dyDescent="0.25">
      <c r="A8" s="68" t="s">
        <v>13</v>
      </c>
      <c r="B8" s="69"/>
      <c r="C8" s="31"/>
      <c r="D8" s="70" t="str">
        <f>AB4</f>
        <v>701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517</v>
      </c>
      <c r="P8" s="71"/>
      <c r="S8" s="111" t="s">
        <v>87</v>
      </c>
      <c r="T8" s="112"/>
      <c r="U8" s="112"/>
      <c r="V8" s="112">
        <v>25241.64</v>
      </c>
      <c r="W8" s="112">
        <v>26344.94</v>
      </c>
      <c r="X8" s="112">
        <v>23968.26</v>
      </c>
      <c r="Y8" s="112">
        <v>23941</v>
      </c>
      <c r="Z8" s="112">
        <v>24510.29</v>
      </c>
      <c r="AB8" s="113" t="str">
        <f>TEXT(Z8,"$###,###")</f>
        <v>$24,510</v>
      </c>
      <c r="AD8" s="114">
        <f t="shared" si="0"/>
        <v>2.377887306294646E-2</v>
      </c>
      <c r="AF8" s="114">
        <f t="shared" si="1"/>
        <v>-2.8973949394730192E-2</v>
      </c>
    </row>
    <row r="9" spans="1:32" x14ac:dyDescent="0.25">
      <c r="A9" s="32" t="s">
        <v>15</v>
      </c>
      <c r="B9" s="75"/>
      <c r="C9" s="76"/>
      <c r="D9" s="77">
        <f>AD104</f>
        <v>42.653352353780313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53.965183752417801</v>
      </c>
      <c r="P9" s="78" t="s">
        <v>88</v>
      </c>
      <c r="S9" s="111" t="s">
        <v>7</v>
      </c>
      <c r="T9" s="112"/>
      <c r="U9" s="112"/>
      <c r="V9" s="112">
        <v>15022095</v>
      </c>
      <c r="W9" s="112">
        <v>13990693</v>
      </c>
      <c r="X9" s="112">
        <v>15382241</v>
      </c>
      <c r="Y9" s="112">
        <v>16684718</v>
      </c>
      <c r="Z9" s="112">
        <v>17506605</v>
      </c>
      <c r="AB9" s="113" t="str">
        <f>TEXT(Z9/1000000,"$#,###.0")&amp;" mil"</f>
        <v>$17.5 mil</v>
      </c>
      <c r="AD9" s="114">
        <f t="shared" si="0"/>
        <v>4.9259867622575282E-2</v>
      </c>
      <c r="AF9" s="114">
        <f t="shared" si="1"/>
        <v>0.16539037997030381</v>
      </c>
    </row>
    <row r="10" spans="1:32" x14ac:dyDescent="0.25">
      <c r="A10" s="32" t="s">
        <v>18</v>
      </c>
      <c r="B10" s="75"/>
      <c r="C10" s="76"/>
      <c r="D10" s="77">
        <f>AD105</f>
        <v>55.064194008559198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46.61508704061896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100.19342359767892</v>
      </c>
      <c r="P11" s="78" t="s">
        <v>88</v>
      </c>
      <c r="S11" s="111" t="s">
        <v>30</v>
      </c>
      <c r="T11" s="116"/>
      <c r="U11" s="116"/>
      <c r="V11" s="116">
        <v>645</v>
      </c>
      <c r="W11" s="116">
        <v>566</v>
      </c>
      <c r="X11" s="116">
        <v>618</v>
      </c>
      <c r="Y11" s="116">
        <v>699</v>
      </c>
      <c r="Z11" s="116">
        <v>695</v>
      </c>
    </row>
    <row r="12" spans="1:32" ht="28.5" customHeight="1" x14ac:dyDescent="0.25">
      <c r="A12" s="32" t="s">
        <v>20</v>
      </c>
      <c r="B12" s="76"/>
      <c r="C12" s="76"/>
      <c r="D12" s="77">
        <f>AD108</f>
        <v>6.847360912981455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0.96711798839458418</v>
      </c>
      <c r="P12" s="78" t="s">
        <v>88</v>
      </c>
      <c r="S12" s="111" t="s">
        <v>31</v>
      </c>
      <c r="T12" s="116"/>
      <c r="U12" s="116"/>
      <c r="V12" s="116">
        <v>0</v>
      </c>
      <c r="W12" s="116">
        <v>0</v>
      </c>
      <c r="X12" s="116">
        <v>0</v>
      </c>
      <c r="Y12" s="116">
        <v>8</v>
      </c>
      <c r="Z12" s="116">
        <v>7</v>
      </c>
    </row>
    <row r="13" spans="1:32" ht="15" customHeight="1" x14ac:dyDescent="0.25">
      <c r="A13" s="32" t="s">
        <v>21</v>
      </c>
      <c r="B13" s="76"/>
      <c r="C13" s="76"/>
      <c r="D13" s="77">
        <f>AD109</f>
        <v>4.7075606276747504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37.2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37.660485021398003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14.779270633397312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47.360912981455066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85.220729366602683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9</v>
      </c>
      <c r="Z15" s="116">
        <v>16</v>
      </c>
      <c r="AB15" s="121">
        <f t="shared" ref="AB15:AB34" si="2">IF(Z15="np",0,Z15/$Z$34)</f>
        <v>2.2857142857142857E-2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</v>
      </c>
      <c r="Z16" s="116">
        <v>12</v>
      </c>
      <c r="AB16" s="121">
        <f t="shared" si="2"/>
        <v>1.7142857142857144E-2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tr">
        <f>$S$1&amp;" ("&amp;$V$2&amp;" to "&amp;$Z$2&amp;")"</f>
        <v>Doomadgee (2014-15 to 2018-19)</v>
      </c>
      <c r="B18" s="67"/>
      <c r="C18" s="67"/>
      <c r="D18" s="67"/>
      <c r="E18" s="67"/>
      <c r="F18" s="67"/>
      <c r="G18" s="67" t="str">
        <f>$S$1&amp;" ("&amp;$V$2&amp;" to "&amp;$Z$2&amp;")"</f>
        <v>Doomadgee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25</v>
      </c>
      <c r="Z19" s="116">
        <v>34</v>
      </c>
      <c r="AB19" s="121">
        <f t="shared" si="2"/>
        <v>4.8571428571428571E-2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73</v>
      </c>
      <c r="Z21" s="116">
        <v>76</v>
      </c>
      <c r="AB21" s="121">
        <f t="shared" si="2"/>
        <v>0.10857142857142857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0</v>
      </c>
      <c r="Z22" s="116">
        <v>0</v>
      </c>
      <c r="AB22" s="121">
        <f t="shared" si="2"/>
        <v>0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23</v>
      </c>
      <c r="Z23" s="116">
        <v>15</v>
      </c>
      <c r="AB23" s="121">
        <f t="shared" si="2"/>
        <v>2.1428571428571429E-2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4</v>
      </c>
      <c r="AB25" s="121">
        <f t="shared" si="2"/>
        <v>5.7142857142857143E-3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17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52</v>
      </c>
      <c r="Z27" s="116">
        <v>9</v>
      </c>
      <c r="AB27" s="121">
        <f t="shared" si="2"/>
        <v>1.2857142857142857E-2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15</v>
      </c>
      <c r="Z28" s="116">
        <v>12</v>
      </c>
      <c r="AB28" s="121">
        <f t="shared" si="2"/>
        <v>1.7142857142857144E-2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29</v>
      </c>
      <c r="Z29" s="116">
        <v>133</v>
      </c>
      <c r="AB29" s="121">
        <f t="shared" si="2"/>
        <v>0.19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153</v>
      </c>
      <c r="Z30" s="116">
        <v>168</v>
      </c>
      <c r="AB30" s="121">
        <f t="shared" si="2"/>
        <v>0.24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159</v>
      </c>
      <c r="Z31" s="116">
        <v>168</v>
      </c>
      <c r="AB31" s="121">
        <f t="shared" si="2"/>
        <v>0.24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57</v>
      </c>
      <c r="Z33" s="116">
        <v>45</v>
      </c>
      <c r="AB33" s="121">
        <f t="shared" si="2"/>
        <v>6.4285714285714279E-2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702</v>
      </c>
      <c r="Z34" s="124">
        <v>700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444</v>
      </c>
      <c r="AB37" s="136">
        <f>Z37/Z40*100</f>
        <v>85.220729366602683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77</v>
      </c>
      <c r="AB38" s="136">
        <f>Z38/Z40*100</f>
        <v>14.779270633397312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521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5</v>
      </c>
      <c r="Y45" s="116">
        <v>0</v>
      </c>
      <c r="Z45" s="116">
        <v>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20</v>
      </c>
      <c r="X46" s="116">
        <v>21</v>
      </c>
      <c r="Y46" s="116">
        <v>25</v>
      </c>
      <c r="Z46" s="116">
        <v>17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38</v>
      </c>
      <c r="X47" s="116">
        <v>32</v>
      </c>
      <c r="Y47" s="116">
        <v>43</v>
      </c>
      <c r="Z47" s="116">
        <v>45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40</v>
      </c>
      <c r="X48" s="116">
        <v>43</v>
      </c>
      <c r="Y48" s="116">
        <v>56</v>
      </c>
      <c r="Z48" s="116">
        <v>53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Doomadgee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34</v>
      </c>
      <c r="X49" s="116">
        <v>28</v>
      </c>
      <c r="Y49" s="116">
        <v>41</v>
      </c>
      <c r="Z49" s="116">
        <v>48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47</v>
      </c>
      <c r="X50" s="116">
        <v>41</v>
      </c>
      <c r="Y50" s="116">
        <v>43</v>
      </c>
      <c r="Z50" s="116">
        <v>53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40</v>
      </c>
      <c r="X51" s="116">
        <v>47</v>
      </c>
      <c r="Y51" s="116">
        <v>59</v>
      </c>
      <c r="Z51" s="116">
        <v>45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43</v>
      </c>
      <c r="X52" s="116">
        <v>39</v>
      </c>
      <c r="Y52" s="116">
        <v>42</v>
      </c>
      <c r="Z52" s="116">
        <v>60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27</v>
      </c>
      <c r="X53" s="116">
        <v>18</v>
      </c>
      <c r="Y53" s="116">
        <v>19</v>
      </c>
      <c r="Z53" s="116">
        <v>10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18</v>
      </c>
      <c r="X54" s="116">
        <v>16</v>
      </c>
      <c r="Y54" s="116">
        <v>24</v>
      </c>
      <c r="Z54" s="116">
        <v>21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12</v>
      </c>
      <c r="X55" s="116">
        <v>11</v>
      </c>
      <c r="Y55" s="116">
        <v>7</v>
      </c>
      <c r="Z55" s="116">
        <v>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3</v>
      </c>
      <c r="X56" s="116">
        <v>6</v>
      </c>
      <c r="Y56" s="116">
        <v>15</v>
      </c>
      <c r="Z56" s="116">
        <v>12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317</v>
      </c>
      <c r="X61" s="116">
        <v>304</v>
      </c>
      <c r="Y61" s="116">
        <v>371</v>
      </c>
      <c r="Z61" s="116">
        <v>387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Doomadgee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</v>
      </c>
      <c r="X64" s="116">
        <v>9</v>
      </c>
      <c r="Y64" s="116">
        <v>10</v>
      </c>
      <c r="Z64" s="116">
        <v>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6</v>
      </c>
      <c r="X65" s="116">
        <v>16</v>
      </c>
      <c r="Y65" s="116">
        <v>22</v>
      </c>
      <c r="Z65" s="116">
        <v>25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17</v>
      </c>
      <c r="X66" s="116">
        <v>30</v>
      </c>
      <c r="Y66" s="116">
        <v>34</v>
      </c>
      <c r="Z66" s="116">
        <v>32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44</v>
      </c>
      <c r="X67" s="116">
        <v>53</v>
      </c>
      <c r="Y67" s="116">
        <v>53</v>
      </c>
      <c r="Z67" s="116">
        <v>53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32</v>
      </c>
      <c r="X68" s="116">
        <v>36</v>
      </c>
      <c r="Y68" s="116">
        <v>29</v>
      </c>
      <c r="Z68" s="116">
        <v>36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47</v>
      </c>
      <c r="X69" s="116">
        <v>44</v>
      </c>
      <c r="Y69" s="116">
        <v>49</v>
      </c>
      <c r="Z69" s="116">
        <v>43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33</v>
      </c>
      <c r="X70" s="116">
        <v>46</v>
      </c>
      <c r="Y70" s="116">
        <v>46</v>
      </c>
      <c r="Z70" s="116">
        <v>39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17</v>
      </c>
      <c r="X71" s="116">
        <v>26</v>
      </c>
      <c r="Y71" s="116">
        <v>40</v>
      </c>
      <c r="Z71" s="116">
        <v>31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23</v>
      </c>
      <c r="X72" s="116">
        <v>19</v>
      </c>
      <c r="Y72" s="116">
        <v>17</v>
      </c>
      <c r="Z72" s="116">
        <v>15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29</v>
      </c>
      <c r="X73" s="116">
        <v>27</v>
      </c>
      <c r="Y73" s="116">
        <v>21</v>
      </c>
      <c r="Z73" s="116">
        <v>26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</v>
      </c>
      <c r="X74" s="116">
        <v>9</v>
      </c>
      <c r="Y74" s="116">
        <v>8</v>
      </c>
      <c r="Z74" s="116">
        <v>15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0</v>
      </c>
      <c r="Y75" s="116">
        <v>0</v>
      </c>
      <c r="Z75" s="116">
        <v>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254</v>
      </c>
      <c r="X80" s="116">
        <v>316</v>
      </c>
      <c r="Y80" s="116">
        <v>330</v>
      </c>
      <c r="Z80" s="116">
        <v>320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Doomadgee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11</v>
      </c>
      <c r="X83" s="116">
        <v>9</v>
      </c>
      <c r="Y83" s="116">
        <v>2</v>
      </c>
      <c r="Z83" s="116">
        <v>8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19</v>
      </c>
      <c r="X84" s="116">
        <v>18</v>
      </c>
      <c r="Y84" s="116">
        <v>23</v>
      </c>
      <c r="Z84" s="116">
        <v>24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701</v>
      </c>
      <c r="D85" s="100">
        <f t="shared" ref="D85:D90" si="4">AD4</f>
        <v>-1.4245014245014564E-3</v>
      </c>
      <c r="E85" s="101">
        <f t="shared" ref="E85:E90" si="5">AD4</f>
        <v>-1.4245014245014564E-3</v>
      </c>
      <c r="F85" s="100">
        <f t="shared" ref="F85:F90" si="6">AF4</f>
        <v>8.5139318885449011E-2</v>
      </c>
      <c r="G85" s="101">
        <f t="shared" ref="G85:G90" si="7">AF4</f>
        <v>8.5139318885449011E-2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30</v>
      </c>
      <c r="X85" s="116">
        <v>31</v>
      </c>
      <c r="Y85" s="116">
        <v>33</v>
      </c>
      <c r="Z85" s="116">
        <v>26</v>
      </c>
    </row>
    <row r="86" spans="1:30" ht="15" customHeight="1" x14ac:dyDescent="0.25">
      <c r="A86" s="102" t="s">
        <v>4</v>
      </c>
      <c r="B86" s="51"/>
      <c r="C86" s="61" t="str">
        <f t="shared" si="3"/>
        <v>387</v>
      </c>
      <c r="D86" s="100">
        <f t="shared" si="4"/>
        <v>3.2000000000000028E-2</v>
      </c>
      <c r="E86" s="101">
        <f t="shared" si="5"/>
        <v>3.2000000000000028E-2</v>
      </c>
      <c r="F86" s="100">
        <f t="shared" si="6"/>
        <v>9.3220338983050821E-2</v>
      </c>
      <c r="G86" s="101">
        <f t="shared" si="7"/>
        <v>9.3220338983050821E-2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22</v>
      </c>
      <c r="X86" s="116">
        <v>43</v>
      </c>
      <c r="Y86" s="116">
        <v>48</v>
      </c>
      <c r="Z86" s="116">
        <v>46</v>
      </c>
    </row>
    <row r="87" spans="1:30" ht="15" customHeight="1" x14ac:dyDescent="0.25">
      <c r="A87" s="102" t="s">
        <v>5</v>
      </c>
      <c r="B87" s="51"/>
      <c r="C87" s="61" t="str">
        <f t="shared" si="3"/>
        <v>314</v>
      </c>
      <c r="D87" s="100">
        <f t="shared" si="4"/>
        <v>-4.8484848484848464E-2</v>
      </c>
      <c r="E87" s="101">
        <f t="shared" si="5"/>
        <v>-4.8484848484848464E-2</v>
      </c>
      <c r="F87" s="100">
        <f t="shared" si="6"/>
        <v>9.0277777777777679E-2</v>
      </c>
      <c r="G87" s="101">
        <f t="shared" si="7"/>
        <v>9.0277777777777679E-2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5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517</v>
      </c>
      <c r="D88" s="100">
        <f t="shared" si="4"/>
        <v>7.7972709551656916E-3</v>
      </c>
      <c r="E88" s="101">
        <f t="shared" si="5"/>
        <v>7.7972709551656916E-3</v>
      </c>
      <c r="F88" s="100">
        <f t="shared" si="6"/>
        <v>0.15659955257270686</v>
      </c>
      <c r="G88" s="101">
        <f t="shared" si="7"/>
        <v>0.15659955257270686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4</v>
      </c>
    </row>
    <row r="89" spans="1:30" ht="15" customHeight="1" x14ac:dyDescent="0.25">
      <c r="A89" s="51" t="s">
        <v>102</v>
      </c>
      <c r="B89" s="51"/>
      <c r="C89" s="61" t="str">
        <f t="shared" si="3"/>
        <v>$24,510</v>
      </c>
      <c r="D89" s="100">
        <f t="shared" si="4"/>
        <v>2.377887306294646E-2</v>
      </c>
      <c r="E89" s="101">
        <f t="shared" si="5"/>
        <v>2.377887306294646E-2</v>
      </c>
      <c r="F89" s="100">
        <f t="shared" si="6"/>
        <v>-2.8973949394730192E-2</v>
      </c>
      <c r="G89" s="101">
        <f t="shared" si="7"/>
        <v>-2.8973949394730192E-2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21</v>
      </c>
      <c r="X89" s="116">
        <v>20</v>
      </c>
      <c r="Y89" s="116">
        <v>21</v>
      </c>
      <c r="Z89" s="116">
        <v>33</v>
      </c>
    </row>
    <row r="90" spans="1:30" ht="15" customHeight="1" x14ac:dyDescent="0.25">
      <c r="A90" s="51" t="s">
        <v>7</v>
      </c>
      <c r="B90" s="51"/>
      <c r="C90" s="61" t="str">
        <f t="shared" si="3"/>
        <v>$17.5 mil</v>
      </c>
      <c r="D90" s="100">
        <f t="shared" si="4"/>
        <v>4.9259867622575282E-2</v>
      </c>
      <c r="E90" s="101">
        <f t="shared" si="5"/>
        <v>4.9259867622575282E-2</v>
      </c>
      <c r="F90" s="100">
        <f t="shared" si="6"/>
        <v>0.16539037997030381</v>
      </c>
      <c r="G90" s="101">
        <f t="shared" si="7"/>
        <v>0.16539037997030381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69</v>
      </c>
      <c r="X90" s="116">
        <v>72</v>
      </c>
      <c r="Y90" s="116">
        <v>76</v>
      </c>
      <c r="Z90" s="116">
        <v>69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217</v>
      </c>
      <c r="X91" s="116">
        <v>243</v>
      </c>
      <c r="Y91" s="116">
        <v>271</v>
      </c>
      <c r="Z91" s="116">
        <v>278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6</v>
      </c>
      <c r="X93" s="116">
        <v>10</v>
      </c>
      <c r="Y93" s="116">
        <v>6</v>
      </c>
      <c r="Z93" s="116">
        <v>10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29</v>
      </c>
      <c r="X94" s="116">
        <v>28</v>
      </c>
      <c r="Y94" s="116">
        <v>28</v>
      </c>
      <c r="Z94" s="116">
        <v>34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9</v>
      </c>
      <c r="X95" s="116">
        <v>11</v>
      </c>
      <c r="Y95" s="116">
        <v>8</v>
      </c>
      <c r="Z95" s="116">
        <v>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53</v>
      </c>
      <c r="X96" s="116">
        <v>60</v>
      </c>
      <c r="Y96" s="116">
        <v>82</v>
      </c>
      <c r="Z96" s="116">
        <v>78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28</v>
      </c>
      <c r="X97" s="116">
        <v>26</v>
      </c>
      <c r="Y97" s="116">
        <v>30</v>
      </c>
      <c r="Z97" s="116">
        <v>19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12</v>
      </c>
      <c r="X98" s="116">
        <v>11</v>
      </c>
      <c r="Y98" s="116">
        <v>4</v>
      </c>
      <c r="Z98" s="116">
        <v>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</v>
      </c>
      <c r="X99" s="116">
        <v>10</v>
      </c>
      <c r="Y99" s="116">
        <v>13</v>
      </c>
      <c r="Z99" s="116">
        <v>13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22</v>
      </c>
      <c r="X100" s="116">
        <v>17</v>
      </c>
      <c r="Y100" s="116">
        <v>18</v>
      </c>
      <c r="Z100" s="116">
        <v>19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201</v>
      </c>
      <c r="X101" s="116">
        <v>243</v>
      </c>
      <c r="Y101" s="116">
        <v>241</v>
      </c>
      <c r="Z101" s="116">
        <v>244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232</v>
      </c>
      <c r="X104" s="116">
        <v>278</v>
      </c>
      <c r="Y104" s="116">
        <v>355</v>
      </c>
      <c r="Z104" s="116">
        <v>299</v>
      </c>
      <c r="AB104" s="113" t="str">
        <f>TEXT(Z104,"###,###")</f>
        <v>299</v>
      </c>
      <c r="AD104" s="134">
        <f>Z104/($Z$4)*100</f>
        <v>42.653352353780313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319</v>
      </c>
      <c r="X105" s="116">
        <v>295</v>
      </c>
      <c r="Y105" s="116">
        <v>280</v>
      </c>
      <c r="Z105" s="116">
        <v>386</v>
      </c>
      <c r="AB105" s="113" t="str">
        <f>TEXT(Z105,"###,###")</f>
        <v>386</v>
      </c>
      <c r="AD105" s="134">
        <f>Z105/($Z$4)*100</f>
        <v>55.064194008559198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551</v>
      </c>
      <c r="X106" s="124">
        <v>573</v>
      </c>
      <c r="Y106" s="124">
        <v>635</v>
      </c>
      <c r="Z106" s="124">
        <v>685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36</v>
      </c>
      <c r="X108" s="116">
        <v>50</v>
      </c>
      <c r="Y108" s="116">
        <v>111</v>
      </c>
      <c r="Z108" s="116">
        <v>48</v>
      </c>
      <c r="AB108" s="113" t="str">
        <f>TEXT(Z108,"###,###")</f>
        <v>48</v>
      </c>
      <c r="AD108" s="134">
        <f>Z108/($Z$4)*100</f>
        <v>6.847360912981455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56</v>
      </c>
      <c r="X109" s="116">
        <v>33</v>
      </c>
      <c r="Y109" s="116">
        <v>51</v>
      </c>
      <c r="Z109" s="116">
        <v>33</v>
      </c>
      <c r="AB109" s="113" t="str">
        <f>TEXT(Z109,"###,###")</f>
        <v>33</v>
      </c>
      <c r="AD109" s="134">
        <f>Z109/($Z$4)*100</f>
        <v>4.7075606276747504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179</v>
      </c>
      <c r="X110" s="116">
        <v>183</v>
      </c>
      <c r="Y110" s="116">
        <v>129</v>
      </c>
      <c r="Z110" s="116">
        <v>264</v>
      </c>
      <c r="AB110" s="113" t="str">
        <f>TEXT(Z110,"###,###")</f>
        <v>264</v>
      </c>
      <c r="AD110" s="134">
        <f>Z110/($Z$4)*100</f>
        <v>37.660485021398003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294</v>
      </c>
      <c r="X111" s="116">
        <v>307</v>
      </c>
      <c r="Y111" s="116">
        <v>346</v>
      </c>
      <c r="Z111" s="116">
        <v>332</v>
      </c>
      <c r="AB111" s="113" t="str">
        <f>TEXT(Z111,"###,###")</f>
        <v>332</v>
      </c>
      <c r="AD111" s="134">
        <f>Z111/($Z$4)*100</f>
        <v>47.360912981455066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572</v>
      </c>
      <c r="X112" s="116">
        <v>620</v>
      </c>
      <c r="Y112" s="116">
        <v>703</v>
      </c>
      <c r="Z112" s="116">
        <v>702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34.869999999999997</v>
      </c>
      <c r="W118" s="135">
        <v>41.01</v>
      </c>
      <c r="X118" s="135">
        <v>37.57</v>
      </c>
      <c r="Y118" s="135">
        <v>37.159999999999997</v>
      </c>
      <c r="Z118" s="135">
        <v>37.22</v>
      </c>
      <c r="AB118" s="113" t="str">
        <f>TEXT(Z118,"##.0")</f>
        <v>37.2</v>
      </c>
    </row>
    <row r="120" spans="19:32" x14ac:dyDescent="0.25">
      <c r="S120" s="105" t="s">
        <v>104</v>
      </c>
      <c r="T120" s="116"/>
      <c r="U120" s="116"/>
      <c r="V120" s="116">
        <v>446</v>
      </c>
      <c r="W120" s="116">
        <v>415</v>
      </c>
      <c r="X120" s="116">
        <v>484</v>
      </c>
      <c r="Y120" s="116">
        <v>507</v>
      </c>
      <c r="Z120" s="116">
        <v>513</v>
      </c>
      <c r="AB120" s="113" t="str">
        <f>TEXT(Z120,"###,###")</f>
        <v>513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106</v>
      </c>
      <c r="T122" s="116"/>
      <c r="U122" s="116"/>
      <c r="V122" s="116">
        <v>0</v>
      </c>
      <c r="W122" s="116">
        <v>0</v>
      </c>
      <c r="X122" s="116">
        <v>5</v>
      </c>
      <c r="Y122" s="116">
        <v>11</v>
      </c>
      <c r="Z122" s="116">
        <v>5</v>
      </c>
      <c r="AB122" s="113" t="str">
        <f>TEXT(Z122,"###,###")</f>
        <v>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446</v>
      </c>
      <c r="W124" s="116">
        <v>415</v>
      </c>
      <c r="X124" s="116">
        <v>489</v>
      </c>
      <c r="Y124" s="116">
        <v>518</v>
      </c>
      <c r="Z124" s="116">
        <v>518</v>
      </c>
      <c r="AB124" s="113" t="str">
        <f>TEXT(Z124,"###,###")</f>
        <v>518</v>
      </c>
      <c r="AD124" s="131">
        <f>Z124/$Z$7*100</f>
        <v>100.19342359767892</v>
      </c>
    </row>
    <row r="125" spans="19:32" x14ac:dyDescent="0.25">
      <c r="S125" s="105" t="s">
        <v>108</v>
      </c>
      <c r="T125" s="116"/>
      <c r="U125" s="116"/>
      <c r="V125" s="116">
        <v>0</v>
      </c>
      <c r="W125" s="116">
        <v>0</v>
      </c>
      <c r="X125" s="116">
        <v>5</v>
      </c>
      <c r="Y125" s="116">
        <v>11</v>
      </c>
      <c r="Z125" s="116">
        <v>5</v>
      </c>
      <c r="AB125" s="113" t="str">
        <f>TEXT(Z125,"###,###")</f>
        <v>5</v>
      </c>
      <c r="AD125" s="131">
        <f>Z125/$Z$7*100</f>
        <v>0.96711798839458418</v>
      </c>
    </row>
    <row r="127" spans="19:32" x14ac:dyDescent="0.25">
      <c r="S127" s="105" t="s">
        <v>109</v>
      </c>
      <c r="T127" s="116"/>
      <c r="U127" s="116"/>
      <c r="V127" s="116">
        <v>226</v>
      </c>
      <c r="W127" s="116">
        <v>215</v>
      </c>
      <c r="X127" s="116">
        <v>243</v>
      </c>
      <c r="Y127" s="116">
        <v>271</v>
      </c>
      <c r="Z127" s="116">
        <v>279</v>
      </c>
      <c r="AB127" s="113" t="str">
        <f>TEXT(Z127,"###,###")</f>
        <v>279</v>
      </c>
      <c r="AD127" s="131">
        <f>Z127/$Z$7*100</f>
        <v>53.965183752417801</v>
      </c>
    </row>
    <row r="128" spans="19:32" x14ac:dyDescent="0.25">
      <c r="S128" s="105" t="s">
        <v>110</v>
      </c>
      <c r="T128" s="116"/>
      <c r="U128" s="116"/>
      <c r="V128" s="116">
        <v>219</v>
      </c>
      <c r="W128" s="116">
        <v>200</v>
      </c>
      <c r="X128" s="116">
        <v>243</v>
      </c>
      <c r="Y128" s="116">
        <v>239</v>
      </c>
      <c r="Z128" s="116">
        <v>241</v>
      </c>
      <c r="AB128" s="113" t="str">
        <f>TEXT(Z128,"###,###")</f>
        <v>241</v>
      </c>
      <c r="AD128" s="131">
        <f>Z128/$Z$7*100</f>
        <v>46.61508704061896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08696D6-0EB2-4B57-A96A-DEB5495B0D9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828C6C2-EF48-4C37-9052-05A3E50BDA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62CC72F-E9CF-499D-92F4-3F00F4364F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2C26693C-6B05-41AA-9662-4078610362F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4B77B-B8E0-4273-9CA4-5DF3776495B1}">
  <sheetPr codeName="Sheet8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Douglas</v>
      </c>
      <c r="T1" s="103"/>
      <c r="U1" s="103"/>
      <c r="V1" s="103"/>
      <c r="W1" s="103"/>
      <c r="X1" s="103"/>
      <c r="Y1" s="104" t="str">
        <f>Y3</f>
        <v>9.24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136</v>
      </c>
      <c r="Y3" s="109" t="s">
        <v>231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9.24 Douglas,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10703</v>
      </c>
      <c r="W4" s="112">
        <v>10828</v>
      </c>
      <c r="X4" s="112">
        <v>11915</v>
      </c>
      <c r="Y4" s="112">
        <v>12815</v>
      </c>
      <c r="Z4" s="112">
        <v>12406</v>
      </c>
      <c r="AB4" s="113" t="str">
        <f>TEXT(Z4,"###,###")</f>
        <v>12,406</v>
      </c>
      <c r="AD4" s="114">
        <f>Z4/Y4-1</f>
        <v>-3.1915723761217318E-2</v>
      </c>
      <c r="AF4" s="114">
        <f>Z4/V4-1</f>
        <v>0.15911426702793618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5445</v>
      </c>
      <c r="W5" s="112">
        <v>5391</v>
      </c>
      <c r="X5" s="112">
        <v>5902</v>
      </c>
      <c r="Y5" s="112">
        <v>6497</v>
      </c>
      <c r="Z5" s="112">
        <v>6205</v>
      </c>
      <c r="AB5" s="113" t="str">
        <f>TEXT(Z5,"###,###")</f>
        <v>6,205</v>
      </c>
      <c r="AD5" s="114">
        <f t="shared" ref="AD5:AD9" si="0">Z5/Y5-1</f>
        <v>-4.49438202247191E-2</v>
      </c>
      <c r="AF5" s="114">
        <f t="shared" ref="AF5:AF9" si="1">Z5/V5-1</f>
        <v>0.1395775941230486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5256</v>
      </c>
      <c r="W6" s="112">
        <v>5439</v>
      </c>
      <c r="X6" s="112">
        <v>6013</v>
      </c>
      <c r="Y6" s="112">
        <v>6319</v>
      </c>
      <c r="Z6" s="112">
        <v>6207</v>
      </c>
      <c r="AB6" s="113" t="str">
        <f>TEXT(Z6,"###,###")</f>
        <v>6,207</v>
      </c>
      <c r="AD6" s="114">
        <f t="shared" si="0"/>
        <v>-1.7724323468903291E-2</v>
      </c>
      <c r="AF6" s="114">
        <f t="shared" si="1"/>
        <v>0.18093607305936077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6917</v>
      </c>
      <c r="W7" s="112">
        <v>6940</v>
      </c>
      <c r="X7" s="112">
        <v>7454</v>
      </c>
      <c r="Y7" s="112">
        <v>8145</v>
      </c>
      <c r="Z7" s="112">
        <v>7845</v>
      </c>
      <c r="AB7" s="113" t="str">
        <f>TEXT(Z7,"###,###")</f>
        <v>7,845</v>
      </c>
      <c r="AD7" s="114">
        <f t="shared" si="0"/>
        <v>-3.6832412523020275E-2</v>
      </c>
      <c r="AF7" s="114">
        <f t="shared" si="1"/>
        <v>0.13416220905016618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12,406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7,845</v>
      </c>
      <c r="P8" s="71"/>
      <c r="S8" s="111" t="s">
        <v>87</v>
      </c>
      <c r="T8" s="112"/>
      <c r="U8" s="112"/>
      <c r="V8" s="112">
        <v>32629.27</v>
      </c>
      <c r="W8" s="112">
        <v>33971.449999999997</v>
      </c>
      <c r="X8" s="112">
        <v>33603.4</v>
      </c>
      <c r="Y8" s="112">
        <v>34355.800000000003</v>
      </c>
      <c r="Z8" s="112">
        <v>34955.26</v>
      </c>
      <c r="AB8" s="113" t="str">
        <f>TEXT(Z8,"$###,###")</f>
        <v>$34,955</v>
      </c>
      <c r="AD8" s="114">
        <f t="shared" si="0"/>
        <v>1.7448582189906858E-2</v>
      </c>
      <c r="AF8" s="114">
        <f t="shared" si="1"/>
        <v>7.1285382725387425E-2</v>
      </c>
    </row>
    <row r="9" spans="1:32" x14ac:dyDescent="0.25">
      <c r="A9" s="32" t="s">
        <v>15</v>
      </c>
      <c r="B9" s="75"/>
      <c r="C9" s="76"/>
      <c r="D9" s="77">
        <f>AD104</f>
        <v>80.598097694663878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50.618228170809431</v>
      </c>
      <c r="P9" s="78" t="s">
        <v>88</v>
      </c>
      <c r="S9" s="111" t="s">
        <v>7</v>
      </c>
      <c r="T9" s="112"/>
      <c r="U9" s="112"/>
      <c r="V9" s="112">
        <v>274502807</v>
      </c>
      <c r="W9" s="112">
        <v>278762894</v>
      </c>
      <c r="X9" s="112">
        <v>300648578</v>
      </c>
      <c r="Y9" s="112">
        <v>338820989</v>
      </c>
      <c r="Z9" s="112">
        <v>336132176</v>
      </c>
      <c r="AB9" s="113" t="str">
        <f>TEXT(Z9/1000000,"$#,###.0")&amp;" mil"</f>
        <v>$336.1 mil</v>
      </c>
      <c r="AD9" s="114">
        <f t="shared" si="0"/>
        <v>-7.9357923130316532E-3</v>
      </c>
      <c r="AF9" s="114">
        <f t="shared" si="1"/>
        <v>0.22451270962777437</v>
      </c>
    </row>
    <row r="10" spans="1:32" x14ac:dyDescent="0.25">
      <c r="A10" s="32" t="s">
        <v>18</v>
      </c>
      <c r="B10" s="75"/>
      <c r="C10" s="76"/>
      <c r="D10" s="77">
        <f>AD105</f>
        <v>10.809285829437369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49.458253664754622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89.560229445506693</v>
      </c>
      <c r="P11" s="78" t="s">
        <v>88</v>
      </c>
      <c r="S11" s="111" t="s">
        <v>30</v>
      </c>
      <c r="T11" s="116"/>
      <c r="U11" s="116"/>
      <c r="V11" s="116">
        <v>9305</v>
      </c>
      <c r="W11" s="116">
        <v>9514</v>
      </c>
      <c r="X11" s="116">
        <v>10506</v>
      </c>
      <c r="Y11" s="116">
        <v>11185</v>
      </c>
      <c r="Z11" s="116">
        <v>10864</v>
      </c>
    </row>
    <row r="12" spans="1:32" ht="28.5" customHeight="1" x14ac:dyDescent="0.25">
      <c r="A12" s="32" t="s">
        <v>20</v>
      </c>
      <c r="B12" s="76"/>
      <c r="C12" s="76"/>
      <c r="D12" s="77">
        <f>AD108</f>
        <v>16.540383685313557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19.706819630337794</v>
      </c>
      <c r="P12" s="78" t="s">
        <v>88</v>
      </c>
      <c r="S12" s="111" t="s">
        <v>31</v>
      </c>
      <c r="T12" s="116"/>
      <c r="U12" s="116"/>
      <c r="V12" s="116">
        <v>1397</v>
      </c>
      <c r="W12" s="116">
        <v>1316</v>
      </c>
      <c r="X12" s="116">
        <v>1409</v>
      </c>
      <c r="Y12" s="116">
        <v>1630</v>
      </c>
      <c r="Z12" s="116">
        <v>1547</v>
      </c>
    </row>
    <row r="13" spans="1:32" ht="15" customHeight="1" x14ac:dyDescent="0.25">
      <c r="A13" s="32" t="s">
        <v>21</v>
      </c>
      <c r="B13" s="76"/>
      <c r="C13" s="76"/>
      <c r="D13" s="77">
        <f>AD109</f>
        <v>18.136385619861358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25.705303885216829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21.353038603643775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30.985007254554247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78.646961396356218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586</v>
      </c>
      <c r="Z15" s="116">
        <v>665</v>
      </c>
      <c r="AB15" s="121">
        <f t="shared" ref="AB15:AB34" si="2">IF(Z15="np",0,Z15/$Z$34)</f>
        <v>5.3603095276479121E-2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101</v>
      </c>
      <c r="Z16" s="116">
        <v>107</v>
      </c>
      <c r="AB16" s="121">
        <f t="shared" si="2"/>
        <v>8.6248589392229572E-3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521</v>
      </c>
      <c r="Z17" s="116">
        <v>453</v>
      </c>
      <c r="AB17" s="121">
        <f t="shared" si="2"/>
        <v>3.6514589714654197E-2</v>
      </c>
    </row>
    <row r="18" spans="1:28" x14ac:dyDescent="0.25">
      <c r="A18" s="67" t="str">
        <f>$S$1&amp;" ("&amp;$V$2&amp;" to "&amp;$Z$2&amp;")"</f>
        <v>Douglas (2014-15 to 2018-19)</v>
      </c>
      <c r="B18" s="67"/>
      <c r="C18" s="67"/>
      <c r="D18" s="67"/>
      <c r="E18" s="67"/>
      <c r="F18" s="67"/>
      <c r="G18" s="67" t="str">
        <f>$S$1&amp;" ("&amp;$V$2&amp;" to "&amp;$Z$2&amp;")"</f>
        <v>Douglas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33</v>
      </c>
      <c r="Z18" s="116">
        <v>26</v>
      </c>
      <c r="AB18" s="121">
        <f t="shared" si="2"/>
        <v>2.0957601160728678E-3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789</v>
      </c>
      <c r="Z19" s="116">
        <v>726</v>
      </c>
      <c r="AB19" s="121">
        <f t="shared" si="2"/>
        <v>5.8520070933419314E-2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140</v>
      </c>
      <c r="Z20" s="116">
        <v>176</v>
      </c>
      <c r="AB20" s="121">
        <f t="shared" si="2"/>
        <v>1.4186683862647107E-2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902</v>
      </c>
      <c r="Z21" s="116">
        <v>847</v>
      </c>
      <c r="AB21" s="121">
        <f t="shared" si="2"/>
        <v>6.8273416088989194E-2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3229</v>
      </c>
      <c r="Z22" s="116">
        <v>3144</v>
      </c>
      <c r="AB22" s="121">
        <f t="shared" si="2"/>
        <v>0.25342576172819603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754</v>
      </c>
      <c r="Z23" s="116">
        <v>708</v>
      </c>
      <c r="AB23" s="121">
        <f t="shared" si="2"/>
        <v>5.7069160083830402E-2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52</v>
      </c>
      <c r="Z24" s="116">
        <v>70</v>
      </c>
      <c r="AB24" s="121">
        <f t="shared" si="2"/>
        <v>5.6424310817346449E-3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399</v>
      </c>
      <c r="Z25" s="116">
        <v>373</v>
      </c>
      <c r="AB25" s="121">
        <f t="shared" si="2"/>
        <v>3.0066097049814607E-2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493</v>
      </c>
      <c r="Z26" s="116">
        <v>474</v>
      </c>
      <c r="AB26" s="121">
        <f t="shared" si="2"/>
        <v>3.8207319039174591E-2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495</v>
      </c>
      <c r="Z27" s="116">
        <v>447</v>
      </c>
      <c r="AB27" s="121">
        <f t="shared" si="2"/>
        <v>3.6030952764791228E-2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1235</v>
      </c>
      <c r="Z28" s="116">
        <v>1185</v>
      </c>
      <c r="AB28" s="121">
        <f t="shared" si="2"/>
        <v>9.551829759793648E-2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426</v>
      </c>
      <c r="Z29" s="116">
        <v>437</v>
      </c>
      <c r="AB29" s="121">
        <f t="shared" si="2"/>
        <v>3.5224891181686278E-2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554</v>
      </c>
      <c r="Z30" s="116">
        <v>499</v>
      </c>
      <c r="AB30" s="121">
        <f t="shared" si="2"/>
        <v>4.0222472996936966E-2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680</v>
      </c>
      <c r="Z31" s="116">
        <v>734</v>
      </c>
      <c r="AB31" s="121">
        <f t="shared" si="2"/>
        <v>5.916492019990327E-2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274</v>
      </c>
      <c r="Z32" s="116">
        <v>321</v>
      </c>
      <c r="AB32" s="121">
        <f t="shared" si="2"/>
        <v>2.587457681766887E-2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404</v>
      </c>
      <c r="Z33" s="116">
        <v>409</v>
      </c>
      <c r="AB33" s="121">
        <f t="shared" si="2"/>
        <v>3.2967918748992422E-2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12815</v>
      </c>
      <c r="Z34" s="124">
        <v>12406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6173</v>
      </c>
      <c r="AB37" s="136">
        <f>Z37/Z40*100</f>
        <v>78.646961396356218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1676</v>
      </c>
      <c r="AB38" s="136">
        <f>Z38/Z40*100</f>
        <v>21.353038603643775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7849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6</v>
      </c>
      <c r="X44" s="116">
        <v>10</v>
      </c>
      <c r="Y44" s="116">
        <v>5</v>
      </c>
      <c r="Z44" s="116">
        <v>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92</v>
      </c>
      <c r="X45" s="116">
        <v>142</v>
      </c>
      <c r="Y45" s="116">
        <v>149</v>
      </c>
      <c r="Z45" s="116">
        <v>106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227</v>
      </c>
      <c r="X46" s="116">
        <v>268</v>
      </c>
      <c r="Y46" s="116">
        <v>289</v>
      </c>
      <c r="Z46" s="116">
        <v>276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590</v>
      </c>
      <c r="X47" s="116">
        <v>530</v>
      </c>
      <c r="Y47" s="116">
        <v>595</v>
      </c>
      <c r="Z47" s="116">
        <v>469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811</v>
      </c>
      <c r="X48" s="116">
        <v>924</v>
      </c>
      <c r="Y48" s="116">
        <v>1115</v>
      </c>
      <c r="Z48" s="116">
        <v>1077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Douglas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669</v>
      </c>
      <c r="X49" s="116">
        <v>723</v>
      </c>
      <c r="Y49" s="116">
        <v>743</v>
      </c>
      <c r="Z49" s="116">
        <v>760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485</v>
      </c>
      <c r="X50" s="116">
        <v>531</v>
      </c>
      <c r="Y50" s="116">
        <v>546</v>
      </c>
      <c r="Z50" s="116">
        <v>520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517</v>
      </c>
      <c r="X51" s="116">
        <v>574</v>
      </c>
      <c r="Y51" s="116">
        <v>569</v>
      </c>
      <c r="Z51" s="116">
        <v>574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492</v>
      </c>
      <c r="X52" s="116">
        <v>537</v>
      </c>
      <c r="Y52" s="116">
        <v>558</v>
      </c>
      <c r="Z52" s="116">
        <v>540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507</v>
      </c>
      <c r="X53" s="116">
        <v>469</v>
      </c>
      <c r="Y53" s="116">
        <v>543</v>
      </c>
      <c r="Z53" s="116">
        <v>560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413</v>
      </c>
      <c r="X54" s="116">
        <v>495</v>
      </c>
      <c r="Y54" s="116">
        <v>581</v>
      </c>
      <c r="Z54" s="116">
        <v>526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321</v>
      </c>
      <c r="X55" s="116">
        <v>378</v>
      </c>
      <c r="Y55" s="116">
        <v>407</v>
      </c>
      <c r="Z55" s="116">
        <v>408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167</v>
      </c>
      <c r="X56" s="116">
        <v>192</v>
      </c>
      <c r="Y56" s="116">
        <v>229</v>
      </c>
      <c r="Z56" s="116">
        <v>217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54</v>
      </c>
      <c r="X57" s="116">
        <v>74</v>
      </c>
      <c r="Y57" s="116">
        <v>86</v>
      </c>
      <c r="Z57" s="116">
        <v>87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23</v>
      </c>
      <c r="X58" s="116">
        <v>35</v>
      </c>
      <c r="Y58" s="116">
        <v>38</v>
      </c>
      <c r="Z58" s="116">
        <v>40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10</v>
      </c>
      <c r="X59" s="116">
        <v>14</v>
      </c>
      <c r="Y59" s="116">
        <v>25</v>
      </c>
      <c r="Z59" s="116">
        <v>19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7</v>
      </c>
      <c r="X60" s="116">
        <v>7</v>
      </c>
      <c r="Y60" s="116">
        <v>11</v>
      </c>
      <c r="Z60" s="116">
        <v>14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5390</v>
      </c>
      <c r="X61" s="116">
        <v>5902</v>
      </c>
      <c r="Y61" s="116">
        <v>6498</v>
      </c>
      <c r="Z61" s="116">
        <v>6207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10</v>
      </c>
      <c r="X63" s="116">
        <v>6</v>
      </c>
      <c r="Y63" s="116">
        <v>8</v>
      </c>
      <c r="Z63" s="116">
        <v>12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Douglas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120</v>
      </c>
      <c r="X64" s="116">
        <v>124</v>
      </c>
      <c r="Y64" s="116">
        <v>134</v>
      </c>
      <c r="Z64" s="116">
        <v>121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339</v>
      </c>
      <c r="X65" s="116">
        <v>353</v>
      </c>
      <c r="Y65" s="116">
        <v>334</v>
      </c>
      <c r="Z65" s="116">
        <v>300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619</v>
      </c>
      <c r="X66" s="116">
        <v>697</v>
      </c>
      <c r="Y66" s="116">
        <v>713</v>
      </c>
      <c r="Z66" s="116">
        <v>566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923</v>
      </c>
      <c r="X67" s="116">
        <v>1093</v>
      </c>
      <c r="Y67" s="116">
        <v>1193</v>
      </c>
      <c r="Z67" s="116">
        <v>1224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667</v>
      </c>
      <c r="X68" s="116">
        <v>644</v>
      </c>
      <c r="Y68" s="116">
        <v>706</v>
      </c>
      <c r="Z68" s="116">
        <v>743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469</v>
      </c>
      <c r="X69" s="116">
        <v>510</v>
      </c>
      <c r="Y69" s="116">
        <v>499</v>
      </c>
      <c r="Z69" s="116">
        <v>515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445</v>
      </c>
      <c r="X70" s="116">
        <v>470</v>
      </c>
      <c r="Y70" s="116">
        <v>509</v>
      </c>
      <c r="Z70" s="116">
        <v>504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481</v>
      </c>
      <c r="X71" s="116">
        <v>539</v>
      </c>
      <c r="Y71" s="116">
        <v>529</v>
      </c>
      <c r="Z71" s="116">
        <v>582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532</v>
      </c>
      <c r="X72" s="116">
        <v>571</v>
      </c>
      <c r="Y72" s="116">
        <v>538</v>
      </c>
      <c r="Z72" s="116">
        <v>490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375</v>
      </c>
      <c r="X73" s="116">
        <v>473</v>
      </c>
      <c r="Y73" s="116">
        <v>518</v>
      </c>
      <c r="Z73" s="116">
        <v>512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272</v>
      </c>
      <c r="X74" s="116">
        <v>292</v>
      </c>
      <c r="Y74" s="116">
        <v>345</v>
      </c>
      <c r="Z74" s="116">
        <v>342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115</v>
      </c>
      <c r="X75" s="116">
        <v>143</v>
      </c>
      <c r="Y75" s="116">
        <v>144</v>
      </c>
      <c r="Z75" s="116">
        <v>161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42</v>
      </c>
      <c r="X76" s="116">
        <v>65</v>
      </c>
      <c r="Y76" s="116">
        <v>92</v>
      </c>
      <c r="Z76" s="116">
        <v>89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17</v>
      </c>
      <c r="X77" s="116">
        <v>20</v>
      </c>
      <c r="Y77" s="116">
        <v>33</v>
      </c>
      <c r="Z77" s="116">
        <v>25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11</v>
      </c>
      <c r="X78" s="116">
        <v>6</v>
      </c>
      <c r="Y78" s="116">
        <v>10</v>
      </c>
      <c r="Z78" s="116">
        <v>14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5</v>
      </c>
      <c r="Y79" s="116">
        <v>9</v>
      </c>
      <c r="Z79" s="116">
        <v>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5439</v>
      </c>
      <c r="X80" s="116">
        <v>6013</v>
      </c>
      <c r="Y80" s="116">
        <v>6319</v>
      </c>
      <c r="Z80" s="116">
        <v>6206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Douglas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348</v>
      </c>
      <c r="X83" s="116">
        <v>374</v>
      </c>
      <c r="Y83" s="116">
        <v>404</v>
      </c>
      <c r="Z83" s="116">
        <v>404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217</v>
      </c>
      <c r="X84" s="116">
        <v>229</v>
      </c>
      <c r="Y84" s="116">
        <v>264</v>
      </c>
      <c r="Z84" s="116">
        <v>284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12,406</v>
      </c>
      <c r="D85" s="100">
        <f t="shared" ref="D85:D90" si="4">AD4</f>
        <v>-3.1915723761217318E-2</v>
      </c>
      <c r="E85" s="101">
        <f t="shared" ref="E85:E90" si="5">AD4</f>
        <v>-3.1915723761217318E-2</v>
      </c>
      <c r="F85" s="100">
        <f t="shared" ref="F85:F90" si="6">AF4</f>
        <v>0.15911426702793618</v>
      </c>
      <c r="G85" s="101">
        <f t="shared" ref="G85:G90" si="7">AF4</f>
        <v>0.15911426702793618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751</v>
      </c>
      <c r="X85" s="116">
        <v>773</v>
      </c>
      <c r="Y85" s="116">
        <v>863</v>
      </c>
      <c r="Z85" s="116">
        <v>862</v>
      </c>
    </row>
    <row r="86" spans="1:30" ht="15" customHeight="1" x14ac:dyDescent="0.25">
      <c r="A86" s="102" t="s">
        <v>4</v>
      </c>
      <c r="B86" s="51"/>
      <c r="C86" s="61" t="str">
        <f t="shared" si="3"/>
        <v>6,205</v>
      </c>
      <c r="D86" s="100">
        <f t="shared" si="4"/>
        <v>-4.49438202247191E-2</v>
      </c>
      <c r="E86" s="101">
        <f t="shared" si="5"/>
        <v>-4.49438202247191E-2</v>
      </c>
      <c r="F86" s="100">
        <f t="shared" si="6"/>
        <v>0.1395775941230486</v>
      </c>
      <c r="G86" s="101">
        <f t="shared" si="7"/>
        <v>0.1395775941230486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387</v>
      </c>
      <c r="X86" s="116">
        <v>358</v>
      </c>
      <c r="Y86" s="116">
        <v>367</v>
      </c>
      <c r="Z86" s="116">
        <v>376</v>
      </c>
    </row>
    <row r="87" spans="1:30" ht="15" customHeight="1" x14ac:dyDescent="0.25">
      <c r="A87" s="102" t="s">
        <v>5</v>
      </c>
      <c r="B87" s="51"/>
      <c r="C87" s="61" t="str">
        <f t="shared" si="3"/>
        <v>6,207</v>
      </c>
      <c r="D87" s="100">
        <f t="shared" si="4"/>
        <v>-1.7724323468903291E-2</v>
      </c>
      <c r="E87" s="101">
        <f t="shared" si="5"/>
        <v>-1.7724323468903291E-2</v>
      </c>
      <c r="F87" s="100">
        <f t="shared" si="6"/>
        <v>0.18093607305936077</v>
      </c>
      <c r="G87" s="101">
        <f t="shared" si="7"/>
        <v>0.18093607305936077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53</v>
      </c>
      <c r="X87" s="116">
        <v>56</v>
      </c>
      <c r="Y87" s="116">
        <v>65</v>
      </c>
      <c r="Z87" s="116">
        <v>72</v>
      </c>
    </row>
    <row r="88" spans="1:30" ht="15" customHeight="1" x14ac:dyDescent="0.25">
      <c r="A88" s="51" t="s">
        <v>6</v>
      </c>
      <c r="B88" s="51"/>
      <c r="C88" s="61" t="str">
        <f t="shared" si="3"/>
        <v>7,845</v>
      </c>
      <c r="D88" s="100">
        <f t="shared" si="4"/>
        <v>-3.6832412523020275E-2</v>
      </c>
      <c r="E88" s="101">
        <f t="shared" si="5"/>
        <v>-3.6832412523020275E-2</v>
      </c>
      <c r="F88" s="100">
        <f t="shared" si="6"/>
        <v>0.13416220905016618</v>
      </c>
      <c r="G88" s="101">
        <f t="shared" si="7"/>
        <v>0.13416220905016618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105</v>
      </c>
      <c r="X88" s="116">
        <v>121</v>
      </c>
      <c r="Y88" s="116">
        <v>152</v>
      </c>
      <c r="Z88" s="116">
        <v>164</v>
      </c>
    </row>
    <row r="89" spans="1:30" ht="15" customHeight="1" x14ac:dyDescent="0.25">
      <c r="A89" s="51" t="s">
        <v>102</v>
      </c>
      <c r="B89" s="51"/>
      <c r="C89" s="61" t="str">
        <f t="shared" si="3"/>
        <v>$34,955</v>
      </c>
      <c r="D89" s="100">
        <f t="shared" si="4"/>
        <v>1.7448582189906858E-2</v>
      </c>
      <c r="E89" s="101">
        <f t="shared" si="5"/>
        <v>1.7448582189906858E-2</v>
      </c>
      <c r="F89" s="100">
        <f t="shared" si="6"/>
        <v>7.1285382725387425E-2</v>
      </c>
      <c r="G89" s="101">
        <f t="shared" si="7"/>
        <v>7.1285382725387425E-2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247</v>
      </c>
      <c r="X89" s="116">
        <v>283</v>
      </c>
      <c r="Y89" s="116">
        <v>328</v>
      </c>
      <c r="Z89" s="116">
        <v>312</v>
      </c>
    </row>
    <row r="90" spans="1:30" ht="15" customHeight="1" x14ac:dyDescent="0.25">
      <c r="A90" s="51" t="s">
        <v>7</v>
      </c>
      <c r="B90" s="51"/>
      <c r="C90" s="61" t="str">
        <f t="shared" si="3"/>
        <v>$336.1 mil</v>
      </c>
      <c r="D90" s="100">
        <f t="shared" si="4"/>
        <v>-7.9357923130316532E-3</v>
      </c>
      <c r="E90" s="101">
        <f t="shared" si="5"/>
        <v>-7.9357923130316532E-3</v>
      </c>
      <c r="F90" s="100">
        <f t="shared" si="6"/>
        <v>0.22451270962777437</v>
      </c>
      <c r="G90" s="101">
        <f t="shared" si="7"/>
        <v>0.22451270962777437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465</v>
      </c>
      <c r="X90" s="116">
        <v>478</v>
      </c>
      <c r="Y90" s="116">
        <v>538</v>
      </c>
      <c r="Z90" s="116">
        <v>536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3521</v>
      </c>
      <c r="X91" s="116">
        <v>3770</v>
      </c>
      <c r="Y91" s="116">
        <v>4185</v>
      </c>
      <c r="Z91" s="116">
        <v>3970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307</v>
      </c>
      <c r="X93" s="116">
        <v>358</v>
      </c>
      <c r="Y93" s="116">
        <v>382</v>
      </c>
      <c r="Z93" s="116">
        <v>371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321</v>
      </c>
      <c r="X94" s="116">
        <v>375</v>
      </c>
      <c r="Y94" s="116">
        <v>406</v>
      </c>
      <c r="Z94" s="116">
        <v>383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127</v>
      </c>
      <c r="X95" s="116">
        <v>141</v>
      </c>
      <c r="Y95" s="116">
        <v>143</v>
      </c>
      <c r="Z95" s="116">
        <v>163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696</v>
      </c>
      <c r="X96" s="116">
        <v>698</v>
      </c>
      <c r="Y96" s="116">
        <v>736</v>
      </c>
      <c r="Z96" s="116">
        <v>761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434</v>
      </c>
      <c r="X97" s="116">
        <v>458</v>
      </c>
      <c r="Y97" s="116">
        <v>481</v>
      </c>
      <c r="Z97" s="116">
        <v>489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363</v>
      </c>
      <c r="X98" s="116">
        <v>366</v>
      </c>
      <c r="Y98" s="116">
        <v>415</v>
      </c>
      <c r="Z98" s="116">
        <v>423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29</v>
      </c>
      <c r="X99" s="116">
        <v>24</v>
      </c>
      <c r="Y99" s="116">
        <v>30</v>
      </c>
      <c r="Z99" s="116">
        <v>32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350</v>
      </c>
      <c r="X100" s="116">
        <v>348</v>
      </c>
      <c r="Y100" s="116">
        <v>367</v>
      </c>
      <c r="Z100" s="116">
        <v>406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3417</v>
      </c>
      <c r="X101" s="116">
        <v>3684</v>
      </c>
      <c r="Y101" s="116">
        <v>3962</v>
      </c>
      <c r="Z101" s="116">
        <v>3879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8313</v>
      </c>
      <c r="X104" s="116">
        <v>9578</v>
      </c>
      <c r="Y104" s="116">
        <v>10259</v>
      </c>
      <c r="Z104" s="116">
        <v>9999</v>
      </c>
      <c r="AB104" s="113" t="str">
        <f>TEXT(Z104,"###,###")</f>
        <v>9,999</v>
      </c>
      <c r="AD104" s="134">
        <f>Z104/($Z$4)*100</f>
        <v>80.598097694663878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1354</v>
      </c>
      <c r="X105" s="116">
        <v>1274</v>
      </c>
      <c r="Y105" s="116">
        <v>1355</v>
      </c>
      <c r="Z105" s="116">
        <v>1341</v>
      </c>
      <c r="AB105" s="113" t="str">
        <f>TEXT(Z105,"###,###")</f>
        <v>1,341</v>
      </c>
      <c r="AD105" s="134">
        <f>Z105/($Z$4)*100</f>
        <v>10.809285829437369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9667</v>
      </c>
      <c r="X106" s="124">
        <v>10852</v>
      </c>
      <c r="Y106" s="124">
        <v>11614</v>
      </c>
      <c r="Z106" s="124">
        <v>11340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1536</v>
      </c>
      <c r="X108" s="116">
        <v>2135</v>
      </c>
      <c r="Y108" s="116">
        <v>2397</v>
      </c>
      <c r="Z108" s="116">
        <v>2052</v>
      </c>
      <c r="AB108" s="113" t="str">
        <f>TEXT(Z108,"###,###")</f>
        <v>2,052</v>
      </c>
      <c r="AD108" s="134">
        <f>Z108/($Z$4)*100</f>
        <v>16.540383685313557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2304</v>
      </c>
      <c r="X109" s="116">
        <v>2376</v>
      </c>
      <c r="Y109" s="116">
        <v>2349</v>
      </c>
      <c r="Z109" s="116">
        <v>2250</v>
      </c>
      <c r="AB109" s="113" t="str">
        <f>TEXT(Z109,"###,###")</f>
        <v>2,250</v>
      </c>
      <c r="AD109" s="134">
        <f>Z109/($Z$4)*100</f>
        <v>18.136385619861358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2676</v>
      </c>
      <c r="X110" s="116">
        <v>2875</v>
      </c>
      <c r="Y110" s="116">
        <v>3148</v>
      </c>
      <c r="Z110" s="116">
        <v>3189</v>
      </c>
      <c r="AB110" s="113" t="str">
        <f>TEXT(Z110,"###,###")</f>
        <v>3,189</v>
      </c>
      <c r="AD110" s="134">
        <f>Z110/($Z$4)*100</f>
        <v>25.705303885216829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3150</v>
      </c>
      <c r="X111" s="116">
        <v>3466</v>
      </c>
      <c r="Y111" s="116">
        <v>3720</v>
      </c>
      <c r="Z111" s="116">
        <v>3844</v>
      </c>
      <c r="AB111" s="113" t="str">
        <f>TEXT(Z111,"###,###")</f>
        <v>3,844</v>
      </c>
      <c r="AD111" s="134">
        <f>Z111/($Z$4)*100</f>
        <v>30.985007254554247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10828</v>
      </c>
      <c r="X112" s="116">
        <v>11915</v>
      </c>
      <c r="Y112" s="116">
        <v>12815</v>
      </c>
      <c r="Z112" s="116">
        <v>12410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39.6</v>
      </c>
      <c r="W118" s="135">
        <v>41.45</v>
      </c>
      <c r="X118" s="135">
        <v>40.799999999999997</v>
      </c>
      <c r="Y118" s="135">
        <v>41.45</v>
      </c>
      <c r="Z118" s="135">
        <v>41.5</v>
      </c>
      <c r="AB118" s="113" t="str">
        <f>TEXT(Z118,"##.0")</f>
        <v>41.5</v>
      </c>
    </row>
    <row r="120" spans="19:32" x14ac:dyDescent="0.25">
      <c r="S120" s="105" t="s">
        <v>104</v>
      </c>
      <c r="T120" s="116"/>
      <c r="U120" s="116"/>
      <c r="V120" s="116">
        <v>5526</v>
      </c>
      <c r="W120" s="116">
        <v>5627</v>
      </c>
      <c r="X120" s="116">
        <v>6045</v>
      </c>
      <c r="Y120" s="116">
        <v>6510</v>
      </c>
      <c r="Z120" s="116">
        <v>6301</v>
      </c>
      <c r="AB120" s="113" t="str">
        <f>TEXT(Z120,"###,###")</f>
        <v>6,301</v>
      </c>
    </row>
    <row r="121" spans="19:32" x14ac:dyDescent="0.25">
      <c r="S121" s="105" t="s">
        <v>105</v>
      </c>
      <c r="T121" s="116"/>
      <c r="U121" s="116"/>
      <c r="V121" s="116">
        <v>769</v>
      </c>
      <c r="W121" s="116">
        <v>717</v>
      </c>
      <c r="X121" s="116">
        <v>772</v>
      </c>
      <c r="Y121" s="116">
        <v>895</v>
      </c>
      <c r="Z121" s="116">
        <v>821</v>
      </c>
      <c r="AB121" s="113" t="str">
        <f>TEXT(Z121,"###,###")</f>
        <v>821</v>
      </c>
    </row>
    <row r="122" spans="19:32" x14ac:dyDescent="0.25">
      <c r="S122" s="105" t="s">
        <v>106</v>
      </c>
      <c r="T122" s="116"/>
      <c r="U122" s="116"/>
      <c r="V122" s="116">
        <v>625</v>
      </c>
      <c r="W122" s="116">
        <v>601</v>
      </c>
      <c r="X122" s="116">
        <v>637</v>
      </c>
      <c r="Y122" s="116">
        <v>730</v>
      </c>
      <c r="Z122" s="116">
        <v>725</v>
      </c>
      <c r="AB122" s="113" t="str">
        <f>TEXT(Z122,"###,###")</f>
        <v>725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6151</v>
      </c>
      <c r="W124" s="116">
        <v>6228</v>
      </c>
      <c r="X124" s="116">
        <v>6682</v>
      </c>
      <c r="Y124" s="116">
        <v>7240</v>
      </c>
      <c r="Z124" s="116">
        <v>7026</v>
      </c>
      <c r="AB124" s="113" t="str">
        <f>TEXT(Z124,"###,###")</f>
        <v>7,026</v>
      </c>
      <c r="AD124" s="131">
        <f>Z124/$Z$7*100</f>
        <v>89.560229445506693</v>
      </c>
    </row>
    <row r="125" spans="19:32" x14ac:dyDescent="0.25">
      <c r="S125" s="105" t="s">
        <v>108</v>
      </c>
      <c r="T125" s="116"/>
      <c r="U125" s="116"/>
      <c r="V125" s="116">
        <v>1394</v>
      </c>
      <c r="W125" s="116">
        <v>1318</v>
      </c>
      <c r="X125" s="116">
        <v>1409</v>
      </c>
      <c r="Y125" s="116">
        <v>1625</v>
      </c>
      <c r="Z125" s="116">
        <v>1546</v>
      </c>
      <c r="AB125" s="113" t="str">
        <f>TEXT(Z125,"###,###")</f>
        <v>1,546</v>
      </c>
      <c r="AD125" s="131">
        <f>Z125/$Z$7*100</f>
        <v>19.706819630337794</v>
      </c>
    </row>
    <row r="127" spans="19:32" x14ac:dyDescent="0.25">
      <c r="S127" s="105" t="s">
        <v>109</v>
      </c>
      <c r="T127" s="116"/>
      <c r="U127" s="116"/>
      <c r="V127" s="116">
        <v>3552</v>
      </c>
      <c r="W127" s="116">
        <v>3520</v>
      </c>
      <c r="X127" s="116">
        <v>3770</v>
      </c>
      <c r="Y127" s="116">
        <v>4179</v>
      </c>
      <c r="Z127" s="116">
        <v>3971</v>
      </c>
      <c r="AB127" s="113" t="str">
        <f>TEXT(Z127,"###,###")</f>
        <v>3,971</v>
      </c>
      <c r="AD127" s="131">
        <f>Z127/$Z$7*100</f>
        <v>50.618228170809431</v>
      </c>
    </row>
    <row r="128" spans="19:32" x14ac:dyDescent="0.25">
      <c r="S128" s="105" t="s">
        <v>110</v>
      </c>
      <c r="T128" s="116"/>
      <c r="U128" s="116"/>
      <c r="V128" s="116">
        <v>3369</v>
      </c>
      <c r="W128" s="116">
        <v>3417</v>
      </c>
      <c r="X128" s="116">
        <v>3684</v>
      </c>
      <c r="Y128" s="116">
        <v>3961</v>
      </c>
      <c r="Z128" s="116">
        <v>3880</v>
      </c>
      <c r="AB128" s="113" t="str">
        <f>TEXT(Z128,"###,###")</f>
        <v>3,880</v>
      </c>
      <c r="AD128" s="131">
        <f>Z128/$Z$7*100</f>
        <v>49.458253664754622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95A8BBC-0826-4F00-8D27-C2E6AB9B85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2113FC09-92D3-43BC-8725-9D4D1FC98E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6187F1F-6F4E-49CC-9FD8-AD42CA9B16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3EC699F-1E84-4686-9EC8-1F81F1819F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F3FDF-6D01-4F14-B781-30DFAF311181}">
  <sheetPr codeName="Sheet8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Etheridge</v>
      </c>
      <c r="T1" s="103"/>
      <c r="U1" s="103"/>
      <c r="V1" s="103"/>
      <c r="W1" s="103"/>
      <c r="X1" s="103"/>
      <c r="Y1" s="104" t="str">
        <f>Y3</f>
        <v>9.25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137</v>
      </c>
      <c r="Y3" s="109" t="s">
        <v>232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9.25 Etheridge,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326</v>
      </c>
      <c r="W4" s="112">
        <v>227</v>
      </c>
      <c r="X4" s="112">
        <v>384</v>
      </c>
      <c r="Y4" s="112">
        <v>667</v>
      </c>
      <c r="Z4" s="112">
        <v>437</v>
      </c>
      <c r="AB4" s="113" t="str">
        <f>TEXT(Z4,"###,###")</f>
        <v>437</v>
      </c>
      <c r="AD4" s="114">
        <f>Z4/Y4-1</f>
        <v>-0.34482758620689657</v>
      </c>
      <c r="AF4" s="114">
        <f>Z4/V4-1</f>
        <v>0.3404907975460123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172</v>
      </c>
      <c r="W5" s="112">
        <v>101</v>
      </c>
      <c r="X5" s="112">
        <v>219</v>
      </c>
      <c r="Y5" s="112">
        <v>358</v>
      </c>
      <c r="Z5" s="112">
        <v>239</v>
      </c>
      <c r="AB5" s="113" t="str">
        <f>TEXT(Z5,"###,###")</f>
        <v>239</v>
      </c>
      <c r="AD5" s="114">
        <f t="shared" ref="AD5:AD9" si="0">Z5/Y5-1</f>
        <v>-0.33240223463687146</v>
      </c>
      <c r="AF5" s="114">
        <f t="shared" ref="AF5:AF9" si="1">Z5/V5-1</f>
        <v>0.38953488372093026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160</v>
      </c>
      <c r="W6" s="112">
        <v>119</v>
      </c>
      <c r="X6" s="112">
        <v>165</v>
      </c>
      <c r="Y6" s="112">
        <v>313</v>
      </c>
      <c r="Z6" s="112">
        <v>191</v>
      </c>
      <c r="AB6" s="113" t="str">
        <f>TEXT(Z6,"###,###")</f>
        <v>191</v>
      </c>
      <c r="AD6" s="114">
        <f t="shared" si="0"/>
        <v>-0.38977635782747599</v>
      </c>
      <c r="AF6" s="114">
        <f t="shared" si="1"/>
        <v>0.19375000000000009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231</v>
      </c>
      <c r="W7" s="112">
        <v>161</v>
      </c>
      <c r="X7" s="112">
        <v>266</v>
      </c>
      <c r="Y7" s="112">
        <v>492</v>
      </c>
      <c r="Z7" s="112">
        <v>297</v>
      </c>
      <c r="AB7" s="113" t="str">
        <f>TEXT(Z7,"###,###")</f>
        <v>297</v>
      </c>
      <c r="AD7" s="114">
        <f t="shared" si="0"/>
        <v>-0.39634146341463417</v>
      </c>
      <c r="AF7" s="114">
        <f t="shared" si="1"/>
        <v>0.28571428571428581</v>
      </c>
    </row>
    <row r="8" spans="1:32" ht="17.25" customHeight="1" x14ac:dyDescent="0.25">
      <c r="A8" s="68" t="s">
        <v>13</v>
      </c>
      <c r="B8" s="69"/>
      <c r="C8" s="31"/>
      <c r="D8" s="70" t="str">
        <f>AB4</f>
        <v>437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297</v>
      </c>
      <c r="P8" s="71"/>
      <c r="S8" s="111" t="s">
        <v>87</v>
      </c>
      <c r="T8" s="112"/>
      <c r="U8" s="112"/>
      <c r="V8" s="112">
        <v>33592</v>
      </c>
      <c r="W8" s="112">
        <v>36990</v>
      </c>
      <c r="X8" s="112">
        <v>35018</v>
      </c>
      <c r="Y8" s="112">
        <v>37941.269999999997</v>
      </c>
      <c r="Z8" s="112">
        <v>39909.089999999997</v>
      </c>
      <c r="AB8" s="113" t="str">
        <f>TEXT(Z8,"$###,###")</f>
        <v>$39,909</v>
      </c>
      <c r="AD8" s="114">
        <f t="shared" si="0"/>
        <v>5.1864895402816025E-2</v>
      </c>
      <c r="AF8" s="114">
        <f t="shared" si="1"/>
        <v>0.18805340557275541</v>
      </c>
    </row>
    <row r="9" spans="1:32" x14ac:dyDescent="0.25">
      <c r="A9" s="32" t="s">
        <v>15</v>
      </c>
      <c r="B9" s="75"/>
      <c r="C9" s="76"/>
      <c r="D9" s="77">
        <f>AD104</f>
        <v>53.775743707093824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57.575757575757578</v>
      </c>
      <c r="P9" s="78" t="s">
        <v>88</v>
      </c>
      <c r="S9" s="111" t="s">
        <v>7</v>
      </c>
      <c r="T9" s="112"/>
      <c r="U9" s="112"/>
      <c r="V9" s="112">
        <v>257107</v>
      </c>
      <c r="W9" s="112">
        <v>0</v>
      </c>
      <c r="X9" s="112">
        <v>9726016</v>
      </c>
      <c r="Y9" s="112">
        <v>20678593</v>
      </c>
      <c r="Z9" s="112">
        <v>11146510</v>
      </c>
      <c r="AB9" s="113" t="str">
        <f>TEXT(Z9/1000000,"$#,###.0")&amp;" mil"</f>
        <v>$11.1 mil</v>
      </c>
      <c r="AD9" s="114">
        <f t="shared" si="0"/>
        <v>-0.46096380928818514</v>
      </c>
      <c r="AF9" s="114">
        <f t="shared" si="1"/>
        <v>42.353584305367029</v>
      </c>
    </row>
    <row r="10" spans="1:32" x14ac:dyDescent="0.25">
      <c r="A10" s="32" t="s">
        <v>18</v>
      </c>
      <c r="B10" s="75"/>
      <c r="C10" s="76"/>
      <c r="D10" s="77">
        <f>AD105</f>
        <v>27.231121281464532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44.107744107744104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76.094276094276097</v>
      </c>
      <c r="P11" s="78" t="s">
        <v>88</v>
      </c>
      <c r="S11" s="111" t="s">
        <v>30</v>
      </c>
      <c r="T11" s="116"/>
      <c r="U11" s="116"/>
      <c r="V11" s="116">
        <v>242</v>
      </c>
      <c r="W11" s="116">
        <v>171</v>
      </c>
      <c r="X11" s="116">
        <v>293</v>
      </c>
      <c r="Y11" s="116">
        <v>426</v>
      </c>
      <c r="Z11" s="116">
        <v>329</v>
      </c>
    </row>
    <row r="12" spans="1:32" ht="28.5" customHeight="1" x14ac:dyDescent="0.25">
      <c r="A12" s="32" t="s">
        <v>20</v>
      </c>
      <c r="B12" s="76"/>
      <c r="C12" s="76"/>
      <c r="D12" s="77">
        <f>AD108</f>
        <v>23.569794050343248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36.363636363636367</v>
      </c>
      <c r="P12" s="78" t="s">
        <v>88</v>
      </c>
      <c r="S12" s="111" t="s">
        <v>31</v>
      </c>
      <c r="T12" s="116"/>
      <c r="U12" s="116"/>
      <c r="V12" s="116">
        <v>82</v>
      </c>
      <c r="W12" s="116">
        <v>57</v>
      </c>
      <c r="X12" s="116">
        <v>91</v>
      </c>
      <c r="Y12" s="116">
        <v>244</v>
      </c>
      <c r="Z12" s="116">
        <v>108</v>
      </c>
    </row>
    <row r="13" spans="1:32" ht="15" customHeight="1" x14ac:dyDescent="0.25">
      <c r="A13" s="32" t="s">
        <v>21</v>
      </c>
      <c r="B13" s="76"/>
      <c r="C13" s="76"/>
      <c r="D13" s="77">
        <f>AD109</f>
        <v>13.501144164759726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43.0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25.858123569794049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14.14141414141414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20.137299771167047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85.858585858585855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159</v>
      </c>
      <c r="Z15" s="116">
        <v>107</v>
      </c>
      <c r="AB15" s="121">
        <f t="shared" ref="AB15:AB34" si="2">IF(Z15="np",0,Z15/$Z$34)</f>
        <v>0.24485125858123569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7</v>
      </c>
      <c r="Z16" s="116">
        <v>6</v>
      </c>
      <c r="AB16" s="121">
        <f t="shared" si="2"/>
        <v>1.3729977116704805E-2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39</v>
      </c>
      <c r="Z17" s="116">
        <v>7</v>
      </c>
      <c r="AB17" s="121">
        <f t="shared" si="2"/>
        <v>1.6018306636155607E-2</v>
      </c>
    </row>
    <row r="18" spans="1:28" x14ac:dyDescent="0.25">
      <c r="A18" s="67" t="str">
        <f>$S$1&amp;" ("&amp;$V$2&amp;" to "&amp;$Z$2&amp;")"</f>
        <v>Etheridge (2014-15 to 2018-19)</v>
      </c>
      <c r="B18" s="67"/>
      <c r="C18" s="67"/>
      <c r="D18" s="67"/>
      <c r="E18" s="67"/>
      <c r="F18" s="67"/>
      <c r="G18" s="67" t="str">
        <f>$S$1&amp;" ("&amp;$V$2&amp;" to "&amp;$Z$2&amp;")"</f>
        <v>Etheridge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</v>
      </c>
      <c r="Z18" s="116">
        <v>8</v>
      </c>
      <c r="AB18" s="121">
        <f t="shared" si="2"/>
        <v>1.8306636155606407E-2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33</v>
      </c>
      <c r="Z19" s="116">
        <v>37</v>
      </c>
      <c r="AB19" s="121">
        <f t="shared" si="2"/>
        <v>8.4668192219679639E-2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13</v>
      </c>
      <c r="Z20" s="116">
        <v>4</v>
      </c>
      <c r="AB20" s="121">
        <f t="shared" si="2"/>
        <v>9.1533180778032037E-3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15</v>
      </c>
      <c r="Z21" s="116">
        <v>8</v>
      </c>
      <c r="AB21" s="121">
        <f t="shared" si="2"/>
        <v>1.8306636155606407E-2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44</v>
      </c>
      <c r="Z22" s="116">
        <v>36</v>
      </c>
      <c r="AB22" s="121">
        <f t="shared" si="2"/>
        <v>8.2379862700228831E-2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34</v>
      </c>
      <c r="Z23" s="116">
        <v>15</v>
      </c>
      <c r="AB23" s="121">
        <f t="shared" si="2"/>
        <v>3.4324942791762014E-2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15</v>
      </c>
      <c r="Z26" s="116">
        <v>5</v>
      </c>
      <c r="AB26" s="121">
        <f t="shared" si="2"/>
        <v>1.1441647597254004E-2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</v>
      </c>
      <c r="Z27" s="116">
        <v>6</v>
      </c>
      <c r="AB27" s="121">
        <f t="shared" si="2"/>
        <v>1.3729977116704805E-2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32</v>
      </c>
      <c r="Z28" s="116">
        <v>18</v>
      </c>
      <c r="AB28" s="121">
        <f t="shared" si="2"/>
        <v>4.1189931350114416E-2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82</v>
      </c>
      <c r="Z29" s="116">
        <v>70</v>
      </c>
      <c r="AB29" s="121">
        <f t="shared" si="2"/>
        <v>0.16018306636155608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36</v>
      </c>
      <c r="Z30" s="116">
        <v>33</v>
      </c>
      <c r="AB30" s="121">
        <f t="shared" si="2"/>
        <v>7.5514874141876437E-2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16</v>
      </c>
      <c r="Z31" s="116">
        <v>14</v>
      </c>
      <c r="AB31" s="121">
        <f t="shared" si="2"/>
        <v>3.2036613272311214E-2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8</v>
      </c>
      <c r="AB32" s="121">
        <f t="shared" si="2"/>
        <v>1.8306636155606407E-2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16</v>
      </c>
      <c r="Z33" s="116">
        <v>10</v>
      </c>
      <c r="AB33" s="121">
        <f t="shared" si="2"/>
        <v>2.2883295194508008E-2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672</v>
      </c>
      <c r="Z34" s="124">
        <v>437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255</v>
      </c>
      <c r="AB37" s="136">
        <f>Z37/Z40*100</f>
        <v>85.858585858585855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42</v>
      </c>
      <c r="AB38" s="136">
        <f>Z38/Z40*100</f>
        <v>14.14141414141414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297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4</v>
      </c>
      <c r="Y45" s="116">
        <v>6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</v>
      </c>
      <c r="X46" s="116">
        <v>16</v>
      </c>
      <c r="Y46" s="116">
        <v>5</v>
      </c>
      <c r="Z46" s="116">
        <v>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9</v>
      </c>
      <c r="X47" s="116">
        <v>14</v>
      </c>
      <c r="Y47" s="116">
        <v>35</v>
      </c>
      <c r="Z47" s="116">
        <v>17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12</v>
      </c>
      <c r="X48" s="116">
        <v>29</v>
      </c>
      <c r="Y48" s="116">
        <v>36</v>
      </c>
      <c r="Z48" s="116">
        <v>38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Etheridge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17</v>
      </c>
      <c r="X49" s="116">
        <v>31</v>
      </c>
      <c r="Y49" s="116">
        <v>39</v>
      </c>
      <c r="Z49" s="116">
        <v>33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</v>
      </c>
      <c r="X50" s="116">
        <v>18</v>
      </c>
      <c r="Y50" s="116">
        <v>28</v>
      </c>
      <c r="Z50" s="116">
        <v>24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20</v>
      </c>
      <c r="X51" s="116">
        <v>24</v>
      </c>
      <c r="Y51" s="116">
        <v>25</v>
      </c>
      <c r="Z51" s="116">
        <v>19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9</v>
      </c>
      <c r="X52" s="116">
        <v>18</v>
      </c>
      <c r="Y52" s="116">
        <v>38</v>
      </c>
      <c r="Z52" s="116">
        <v>25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7</v>
      </c>
      <c r="X53" s="116">
        <v>19</v>
      </c>
      <c r="Y53" s="116">
        <v>49</v>
      </c>
      <c r="Z53" s="116">
        <v>16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</v>
      </c>
      <c r="X54" s="116">
        <v>16</v>
      </c>
      <c r="Y54" s="116">
        <v>31</v>
      </c>
      <c r="Z54" s="116">
        <v>28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8</v>
      </c>
      <c r="X55" s="116">
        <v>18</v>
      </c>
      <c r="Y55" s="116">
        <v>25</v>
      </c>
      <c r="Z55" s="116">
        <v>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0</v>
      </c>
      <c r="X56" s="116">
        <v>5</v>
      </c>
      <c r="Y56" s="116">
        <v>20</v>
      </c>
      <c r="Z56" s="116">
        <v>15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</v>
      </c>
      <c r="X57" s="116">
        <v>4</v>
      </c>
      <c r="Y57" s="116">
        <v>8</v>
      </c>
      <c r="Z57" s="116">
        <v>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4</v>
      </c>
      <c r="Y58" s="116">
        <v>11</v>
      </c>
      <c r="Z58" s="116">
        <v>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102</v>
      </c>
      <c r="X61" s="116">
        <v>219</v>
      </c>
      <c r="Y61" s="116">
        <v>357</v>
      </c>
      <c r="Z61" s="116">
        <v>242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Etheridge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4</v>
      </c>
      <c r="Y64" s="116">
        <v>0</v>
      </c>
      <c r="Z64" s="116">
        <v>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0</v>
      </c>
      <c r="X65" s="116">
        <v>5</v>
      </c>
      <c r="Y65" s="116">
        <v>20</v>
      </c>
      <c r="Z65" s="116">
        <v>13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14</v>
      </c>
      <c r="X66" s="116">
        <v>3</v>
      </c>
      <c r="Y66" s="116">
        <v>26</v>
      </c>
      <c r="Z66" s="116">
        <v>18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23</v>
      </c>
      <c r="X67" s="116">
        <v>28</v>
      </c>
      <c r="Y67" s="116">
        <v>35</v>
      </c>
      <c r="Z67" s="116">
        <v>35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22</v>
      </c>
      <c r="X68" s="116">
        <v>39</v>
      </c>
      <c r="Y68" s="116">
        <v>45</v>
      </c>
      <c r="Z68" s="116">
        <v>39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19</v>
      </c>
      <c r="X69" s="116">
        <v>16</v>
      </c>
      <c r="Y69" s="116">
        <v>34</v>
      </c>
      <c r="Z69" s="116">
        <v>15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14</v>
      </c>
      <c r="X70" s="116">
        <v>11</v>
      </c>
      <c r="Y70" s="116">
        <v>25</v>
      </c>
      <c r="Z70" s="116">
        <v>17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</v>
      </c>
      <c r="X71" s="116">
        <v>11</v>
      </c>
      <c r="Y71" s="116">
        <v>15</v>
      </c>
      <c r="Z71" s="116">
        <v>11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10</v>
      </c>
      <c r="X72" s="116">
        <v>9</v>
      </c>
      <c r="Y72" s="116">
        <v>29</v>
      </c>
      <c r="Z72" s="116">
        <v>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11</v>
      </c>
      <c r="X73" s="116">
        <v>16</v>
      </c>
      <c r="Y73" s="116">
        <v>34</v>
      </c>
      <c r="Z73" s="116">
        <v>14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</v>
      </c>
      <c r="X74" s="116">
        <v>14</v>
      </c>
      <c r="Y74" s="116">
        <v>16</v>
      </c>
      <c r="Z74" s="116">
        <v>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</v>
      </c>
      <c r="X75" s="116">
        <v>3</v>
      </c>
      <c r="Y75" s="116">
        <v>7</v>
      </c>
      <c r="Z75" s="116">
        <v>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4</v>
      </c>
      <c r="Y76" s="116">
        <v>11</v>
      </c>
      <c r="Z76" s="116">
        <v>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7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124</v>
      </c>
      <c r="X80" s="116">
        <v>165</v>
      </c>
      <c r="Y80" s="116">
        <v>310</v>
      </c>
      <c r="Z80" s="116">
        <v>192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Etheridge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3</v>
      </c>
      <c r="X83" s="116">
        <v>12</v>
      </c>
      <c r="Y83" s="116">
        <v>20</v>
      </c>
      <c r="Z83" s="116">
        <v>17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7</v>
      </c>
      <c r="X84" s="116">
        <v>12</v>
      </c>
      <c r="Y84" s="116">
        <v>16</v>
      </c>
      <c r="Z84" s="116">
        <v>16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437</v>
      </c>
      <c r="D85" s="100">
        <f t="shared" ref="D85:D90" si="4">AD4</f>
        <v>-0.34482758620689657</v>
      </c>
      <c r="E85" s="101">
        <f t="shared" ref="E85:E90" si="5">AD4</f>
        <v>-0.34482758620689657</v>
      </c>
      <c r="F85" s="100">
        <f t="shared" ref="F85:F90" si="6">AF4</f>
        <v>0.3404907975460123</v>
      </c>
      <c r="G85" s="101">
        <f t="shared" ref="G85:G90" si="7">AF4</f>
        <v>0.3404907975460123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9</v>
      </c>
      <c r="X85" s="116">
        <v>17</v>
      </c>
      <c r="Y85" s="116">
        <v>20</v>
      </c>
      <c r="Z85" s="116">
        <v>18</v>
      </c>
    </row>
    <row r="86" spans="1:30" ht="15" customHeight="1" x14ac:dyDescent="0.25">
      <c r="A86" s="102" t="s">
        <v>4</v>
      </c>
      <c r="B86" s="51"/>
      <c r="C86" s="61" t="str">
        <f t="shared" si="3"/>
        <v>239</v>
      </c>
      <c r="D86" s="100">
        <f t="shared" si="4"/>
        <v>-0.33240223463687146</v>
      </c>
      <c r="E86" s="101">
        <f t="shared" si="5"/>
        <v>-0.33240223463687146</v>
      </c>
      <c r="F86" s="100">
        <f t="shared" si="6"/>
        <v>0.38953488372093026</v>
      </c>
      <c r="G86" s="101">
        <f t="shared" si="7"/>
        <v>0.38953488372093026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4</v>
      </c>
      <c r="X86" s="116">
        <v>6</v>
      </c>
      <c r="Y86" s="116">
        <v>2</v>
      </c>
      <c r="Z86" s="116">
        <v>3</v>
      </c>
    </row>
    <row r="87" spans="1:30" ht="15" customHeight="1" x14ac:dyDescent="0.25">
      <c r="A87" s="102" t="s">
        <v>5</v>
      </c>
      <c r="B87" s="51"/>
      <c r="C87" s="61" t="str">
        <f t="shared" si="3"/>
        <v>191</v>
      </c>
      <c r="D87" s="100">
        <f t="shared" si="4"/>
        <v>-0.38977635782747599</v>
      </c>
      <c r="E87" s="101">
        <f t="shared" si="5"/>
        <v>-0.38977635782747599</v>
      </c>
      <c r="F87" s="100">
        <f t="shared" si="6"/>
        <v>0.19375000000000009</v>
      </c>
      <c r="G87" s="101">
        <f t="shared" si="7"/>
        <v>0.19375000000000009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4</v>
      </c>
      <c r="Y87" s="116">
        <v>3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297</v>
      </c>
      <c r="D88" s="100">
        <f t="shared" si="4"/>
        <v>-0.39634146341463417</v>
      </c>
      <c r="E88" s="101">
        <f t="shared" si="5"/>
        <v>-0.39634146341463417</v>
      </c>
      <c r="F88" s="100">
        <f t="shared" si="6"/>
        <v>0.28571428571428581</v>
      </c>
      <c r="G88" s="101">
        <f t="shared" si="7"/>
        <v>0.28571428571428581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$39,909</v>
      </c>
      <c r="D89" s="100">
        <f t="shared" si="4"/>
        <v>5.1864895402816025E-2</v>
      </c>
      <c r="E89" s="101">
        <f t="shared" si="5"/>
        <v>5.1864895402816025E-2</v>
      </c>
      <c r="F89" s="100">
        <f t="shared" si="6"/>
        <v>0.18805340557275541</v>
      </c>
      <c r="G89" s="101">
        <f t="shared" si="7"/>
        <v>0.18805340557275541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7</v>
      </c>
      <c r="X89" s="116">
        <v>15</v>
      </c>
      <c r="Y89" s="116">
        <v>18</v>
      </c>
      <c r="Z89" s="116">
        <v>17</v>
      </c>
    </row>
    <row r="90" spans="1:30" ht="15" customHeight="1" x14ac:dyDescent="0.25">
      <c r="A90" s="51" t="s">
        <v>7</v>
      </c>
      <c r="B90" s="51"/>
      <c r="C90" s="61" t="str">
        <f t="shared" si="3"/>
        <v>$11.1 mil</v>
      </c>
      <c r="D90" s="100">
        <f t="shared" si="4"/>
        <v>-0.46096380928818514</v>
      </c>
      <c r="E90" s="101">
        <f t="shared" si="5"/>
        <v>-0.46096380928818514</v>
      </c>
      <c r="F90" s="100">
        <f t="shared" si="6"/>
        <v>42.353584305367029</v>
      </c>
      <c r="G90" s="101">
        <f t="shared" si="7"/>
        <v>42.353584305367029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20</v>
      </c>
      <c r="X90" s="116">
        <v>31</v>
      </c>
      <c r="Y90" s="116">
        <v>56</v>
      </c>
      <c r="Z90" s="116">
        <v>41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82</v>
      </c>
      <c r="X91" s="116">
        <v>155</v>
      </c>
      <c r="Y91" s="116">
        <v>267</v>
      </c>
      <c r="Z91" s="116">
        <v>169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6</v>
      </c>
      <c r="X93" s="116">
        <v>5</v>
      </c>
      <c r="Y93" s="116">
        <v>12</v>
      </c>
      <c r="Z93" s="116">
        <v>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</v>
      </c>
      <c r="X94" s="116">
        <v>7</v>
      </c>
      <c r="Y94" s="116">
        <v>13</v>
      </c>
      <c r="Z94" s="116">
        <v>11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6</v>
      </c>
      <c r="X95" s="116">
        <v>0</v>
      </c>
      <c r="Y95" s="116">
        <v>3</v>
      </c>
      <c r="Z95" s="116">
        <v>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15</v>
      </c>
      <c r="X96" s="116">
        <v>19</v>
      </c>
      <c r="Y96" s="116">
        <v>25</v>
      </c>
      <c r="Z96" s="116">
        <v>18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15</v>
      </c>
      <c r="X97" s="116">
        <v>23</v>
      </c>
      <c r="Y97" s="116">
        <v>31</v>
      </c>
      <c r="Z97" s="116">
        <v>24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0</v>
      </c>
      <c r="X98" s="116">
        <v>5</v>
      </c>
      <c r="Y98" s="116">
        <v>3</v>
      </c>
      <c r="Z98" s="116">
        <v>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9</v>
      </c>
      <c r="X100" s="116">
        <v>13</v>
      </c>
      <c r="Y100" s="116">
        <v>33</v>
      </c>
      <c r="Z100" s="116">
        <v>14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80</v>
      </c>
      <c r="X101" s="116">
        <v>111</v>
      </c>
      <c r="Y101" s="116">
        <v>221</v>
      </c>
      <c r="Z101" s="116">
        <v>128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91</v>
      </c>
      <c r="X104" s="116">
        <v>210</v>
      </c>
      <c r="Y104" s="116">
        <v>347</v>
      </c>
      <c r="Z104" s="116">
        <v>235</v>
      </c>
      <c r="AB104" s="113" t="str">
        <f>TEXT(Z104,"###,###")</f>
        <v>235</v>
      </c>
      <c r="AD104" s="134">
        <f>Z104/($Z$4)*100</f>
        <v>53.775743707093824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88</v>
      </c>
      <c r="X105" s="116">
        <v>108</v>
      </c>
      <c r="Y105" s="116">
        <v>145</v>
      </c>
      <c r="Z105" s="116">
        <v>119</v>
      </c>
      <c r="AB105" s="113" t="str">
        <f>TEXT(Z105,"###,###")</f>
        <v>119</v>
      </c>
      <c r="AD105" s="134">
        <f>Z105/($Z$4)*100</f>
        <v>27.231121281464532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179</v>
      </c>
      <c r="X106" s="124">
        <v>318</v>
      </c>
      <c r="Y106" s="124">
        <v>492</v>
      </c>
      <c r="Z106" s="124">
        <v>354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45</v>
      </c>
      <c r="X108" s="116">
        <v>75</v>
      </c>
      <c r="Y108" s="116">
        <v>169</v>
      </c>
      <c r="Z108" s="116">
        <v>103</v>
      </c>
      <c r="AB108" s="113" t="str">
        <f>TEXT(Z108,"###,###")</f>
        <v>103</v>
      </c>
      <c r="AD108" s="134">
        <f>Z108/($Z$4)*100</f>
        <v>23.569794050343248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20</v>
      </c>
      <c r="X109" s="116">
        <v>68</v>
      </c>
      <c r="Y109" s="116">
        <v>80</v>
      </c>
      <c r="Z109" s="116">
        <v>59</v>
      </c>
      <c r="AB109" s="113" t="str">
        <f>TEXT(Z109,"###,###")</f>
        <v>59</v>
      </c>
      <c r="AD109" s="134">
        <f>Z109/($Z$4)*100</f>
        <v>13.501144164759726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63</v>
      </c>
      <c r="X110" s="116">
        <v>106</v>
      </c>
      <c r="Y110" s="116">
        <v>148</v>
      </c>
      <c r="Z110" s="116">
        <v>113</v>
      </c>
      <c r="AB110" s="113" t="str">
        <f>TEXT(Z110,"###,###")</f>
        <v>113</v>
      </c>
      <c r="AD110" s="134">
        <f>Z110/($Z$4)*100</f>
        <v>25.858123569794049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52</v>
      </c>
      <c r="X111" s="116">
        <v>69</v>
      </c>
      <c r="Y111" s="116">
        <v>97</v>
      </c>
      <c r="Z111" s="116">
        <v>88</v>
      </c>
      <c r="AB111" s="113" t="str">
        <f>TEXT(Z111,"###,###")</f>
        <v>88</v>
      </c>
      <c r="AD111" s="134">
        <f>Z111/($Z$4)*100</f>
        <v>20.137299771167047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222</v>
      </c>
      <c r="X112" s="116">
        <v>384</v>
      </c>
      <c r="Y112" s="116">
        <v>673</v>
      </c>
      <c r="Z112" s="116">
        <v>435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38.11</v>
      </c>
      <c r="W118" s="135">
        <v>45.03</v>
      </c>
      <c r="X118" s="135">
        <v>42.25</v>
      </c>
      <c r="Y118" s="135">
        <v>45</v>
      </c>
      <c r="Z118" s="135">
        <v>43.03</v>
      </c>
      <c r="AB118" s="113" t="str">
        <f>TEXT(Z118,"##.0")</f>
        <v>43.0</v>
      </c>
    </row>
    <row r="120" spans="19:32" x14ac:dyDescent="0.25">
      <c r="S120" s="105" t="s">
        <v>104</v>
      </c>
      <c r="T120" s="116"/>
      <c r="U120" s="116"/>
      <c r="V120" s="116">
        <v>144</v>
      </c>
      <c r="W120" s="116">
        <v>110</v>
      </c>
      <c r="X120" s="116">
        <v>175</v>
      </c>
      <c r="Y120" s="116">
        <v>246</v>
      </c>
      <c r="Z120" s="116">
        <v>191</v>
      </c>
      <c r="AB120" s="113" t="str">
        <f>TEXT(Z120,"###,###")</f>
        <v>191</v>
      </c>
    </row>
    <row r="121" spans="19:32" x14ac:dyDescent="0.25">
      <c r="S121" s="105" t="s">
        <v>105</v>
      </c>
      <c r="T121" s="116"/>
      <c r="U121" s="116"/>
      <c r="V121" s="116">
        <v>51</v>
      </c>
      <c r="W121" s="116">
        <v>34</v>
      </c>
      <c r="X121" s="116">
        <v>49</v>
      </c>
      <c r="Y121" s="116">
        <v>160</v>
      </c>
      <c r="Z121" s="116">
        <v>73</v>
      </c>
      <c r="AB121" s="113" t="str">
        <f>TEXT(Z121,"###,###")</f>
        <v>73</v>
      </c>
    </row>
    <row r="122" spans="19:32" x14ac:dyDescent="0.25">
      <c r="S122" s="105" t="s">
        <v>106</v>
      </c>
      <c r="T122" s="116"/>
      <c r="U122" s="116"/>
      <c r="V122" s="116">
        <v>37</v>
      </c>
      <c r="W122" s="116">
        <v>19</v>
      </c>
      <c r="X122" s="116">
        <v>42</v>
      </c>
      <c r="Y122" s="116">
        <v>83</v>
      </c>
      <c r="Z122" s="116">
        <v>35</v>
      </c>
      <c r="AB122" s="113" t="str">
        <f>TEXT(Z122,"###,###")</f>
        <v>35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181</v>
      </c>
      <c r="W124" s="116">
        <v>129</v>
      </c>
      <c r="X124" s="116">
        <v>217</v>
      </c>
      <c r="Y124" s="116">
        <v>329</v>
      </c>
      <c r="Z124" s="116">
        <v>226</v>
      </c>
      <c r="AB124" s="113" t="str">
        <f>TEXT(Z124,"###,###")</f>
        <v>226</v>
      </c>
      <c r="AD124" s="131">
        <f>Z124/$Z$7*100</f>
        <v>76.094276094276097</v>
      </c>
    </row>
    <row r="125" spans="19:32" x14ac:dyDescent="0.25">
      <c r="S125" s="105" t="s">
        <v>108</v>
      </c>
      <c r="T125" s="116"/>
      <c r="U125" s="116"/>
      <c r="V125" s="116">
        <v>88</v>
      </c>
      <c r="W125" s="116">
        <v>53</v>
      </c>
      <c r="X125" s="116">
        <v>91</v>
      </c>
      <c r="Y125" s="116">
        <v>243</v>
      </c>
      <c r="Z125" s="116">
        <v>108</v>
      </c>
      <c r="AB125" s="113" t="str">
        <f>TEXT(Z125,"###,###")</f>
        <v>108</v>
      </c>
      <c r="AD125" s="131">
        <f>Z125/$Z$7*100</f>
        <v>36.363636363636367</v>
      </c>
    </row>
    <row r="127" spans="19:32" x14ac:dyDescent="0.25">
      <c r="S127" s="105" t="s">
        <v>109</v>
      </c>
      <c r="T127" s="116"/>
      <c r="U127" s="116"/>
      <c r="V127" s="116">
        <v>121</v>
      </c>
      <c r="W127" s="116">
        <v>79</v>
      </c>
      <c r="X127" s="116">
        <v>155</v>
      </c>
      <c r="Y127" s="116">
        <v>265</v>
      </c>
      <c r="Z127" s="116">
        <v>171</v>
      </c>
      <c r="AB127" s="113" t="str">
        <f>TEXT(Z127,"###,###")</f>
        <v>171</v>
      </c>
      <c r="AD127" s="131">
        <f>Z127/$Z$7*100</f>
        <v>57.575757575757578</v>
      </c>
    </row>
    <row r="128" spans="19:32" x14ac:dyDescent="0.25">
      <c r="S128" s="105" t="s">
        <v>110</v>
      </c>
      <c r="T128" s="116"/>
      <c r="U128" s="116"/>
      <c r="V128" s="116">
        <v>109</v>
      </c>
      <c r="W128" s="116">
        <v>82</v>
      </c>
      <c r="X128" s="116">
        <v>111</v>
      </c>
      <c r="Y128" s="116">
        <v>226</v>
      </c>
      <c r="Z128" s="116">
        <v>131</v>
      </c>
      <c r="AB128" s="113" t="str">
        <f>TEXT(Z128,"###,###")</f>
        <v>131</v>
      </c>
      <c r="AD128" s="131">
        <f>Z128/$Z$7*100</f>
        <v>44.107744107744104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D3F0762-C997-4453-911A-84E84805694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7C29884-06FC-43C0-8D53-8F5AD8205F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8057D50-A9BF-4349-B744-5B70284D69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0AA5DD43-1F59-4B24-9F68-85F7F94999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FA2256-78E9-4E21-ADF2-5A5EA5979743}">
  <sheetPr codeName="Sheet9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Flinders</v>
      </c>
      <c r="T1" s="103"/>
      <c r="U1" s="103"/>
      <c r="V1" s="103"/>
      <c r="W1" s="103"/>
      <c r="X1" s="103"/>
      <c r="Y1" s="104" t="str">
        <f>Y3</f>
        <v>9.26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138</v>
      </c>
      <c r="Y3" s="109" t="s">
        <v>233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9.26 Flinders,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969</v>
      </c>
      <c r="W4" s="112">
        <v>901</v>
      </c>
      <c r="X4" s="112">
        <v>1042</v>
      </c>
      <c r="Y4" s="112">
        <v>1564</v>
      </c>
      <c r="Z4" s="112">
        <v>1192</v>
      </c>
      <c r="AB4" s="113" t="str">
        <f>TEXT(Z4,"###,###")</f>
        <v>1,192</v>
      </c>
      <c r="AD4" s="114">
        <f>Z4/Y4-1</f>
        <v>-0.23785166240409206</v>
      </c>
      <c r="AF4" s="114">
        <f>Z4/V4-1</f>
        <v>0.2301341589267285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530</v>
      </c>
      <c r="W5" s="112">
        <v>486</v>
      </c>
      <c r="X5" s="112">
        <v>567</v>
      </c>
      <c r="Y5" s="112">
        <v>830</v>
      </c>
      <c r="Z5" s="112">
        <v>627</v>
      </c>
      <c r="AB5" s="113" t="str">
        <f>TEXT(Z5,"###,###")</f>
        <v>627</v>
      </c>
      <c r="AD5" s="114">
        <f t="shared" ref="AD5:AD9" si="0">Z5/Y5-1</f>
        <v>-0.24457831325301205</v>
      </c>
      <c r="AF5" s="114">
        <f t="shared" ref="AF5:AF9" si="1">Z5/V5-1</f>
        <v>0.18301886792452837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444</v>
      </c>
      <c r="W6" s="112">
        <v>413</v>
      </c>
      <c r="X6" s="112">
        <v>475</v>
      </c>
      <c r="Y6" s="112">
        <v>733</v>
      </c>
      <c r="Z6" s="112">
        <v>568</v>
      </c>
      <c r="AB6" s="113" t="str">
        <f>TEXT(Z6,"###,###")</f>
        <v>568</v>
      </c>
      <c r="AD6" s="114">
        <f t="shared" si="0"/>
        <v>-0.22510231923601642</v>
      </c>
      <c r="AF6" s="114">
        <f t="shared" si="1"/>
        <v>0.27927927927927931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698</v>
      </c>
      <c r="W7" s="112">
        <v>647</v>
      </c>
      <c r="X7" s="112">
        <v>723</v>
      </c>
      <c r="Y7" s="112">
        <v>1044</v>
      </c>
      <c r="Z7" s="112">
        <v>792</v>
      </c>
      <c r="AB7" s="113" t="str">
        <f>TEXT(Z7,"###,###")</f>
        <v>792</v>
      </c>
      <c r="AD7" s="114">
        <f t="shared" si="0"/>
        <v>-0.24137931034482762</v>
      </c>
      <c r="AF7" s="114">
        <f t="shared" si="1"/>
        <v>0.13467048710601714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1,192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792</v>
      </c>
      <c r="P8" s="71"/>
      <c r="S8" s="111" t="s">
        <v>87</v>
      </c>
      <c r="T8" s="112"/>
      <c r="U8" s="112"/>
      <c r="V8" s="112">
        <v>41226.36</v>
      </c>
      <c r="W8" s="112">
        <v>42716.76</v>
      </c>
      <c r="X8" s="112">
        <v>41308.17</v>
      </c>
      <c r="Y8" s="112">
        <v>41114.94</v>
      </c>
      <c r="Z8" s="112">
        <v>43432.22</v>
      </c>
      <c r="AB8" s="113" t="str">
        <f>TEXT(Z8,"$###,###")</f>
        <v>$43,432</v>
      </c>
      <c r="AD8" s="114">
        <f t="shared" si="0"/>
        <v>5.6361021078955797E-2</v>
      </c>
      <c r="AF8" s="114">
        <f t="shared" si="1"/>
        <v>5.3506057774685978E-2</v>
      </c>
    </row>
    <row r="9" spans="1:32" x14ac:dyDescent="0.25">
      <c r="A9" s="32" t="s">
        <v>15</v>
      </c>
      <c r="B9" s="75"/>
      <c r="C9" s="76"/>
      <c r="D9" s="77">
        <f>AD104</f>
        <v>56.291946308724825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53.661616161616166</v>
      </c>
      <c r="P9" s="78" t="s">
        <v>88</v>
      </c>
      <c r="S9" s="111" t="s">
        <v>7</v>
      </c>
      <c r="T9" s="112"/>
      <c r="U9" s="112"/>
      <c r="V9" s="112">
        <v>33130894</v>
      </c>
      <c r="W9" s="112">
        <v>29901868</v>
      </c>
      <c r="X9" s="112">
        <v>32956176</v>
      </c>
      <c r="Y9" s="112">
        <v>40630902</v>
      </c>
      <c r="Z9" s="112">
        <v>35806265</v>
      </c>
      <c r="AB9" s="113" t="str">
        <f>TEXT(Z9/1000000,"$#,###.0")&amp;" mil"</f>
        <v>$35.8 mil</v>
      </c>
      <c r="AD9" s="114">
        <f t="shared" si="0"/>
        <v>-0.11874304439512562</v>
      </c>
      <c r="AF9" s="114">
        <f t="shared" si="1"/>
        <v>8.0751548690475961E-2</v>
      </c>
    </row>
    <row r="10" spans="1:32" x14ac:dyDescent="0.25">
      <c r="A10" s="32" t="s">
        <v>18</v>
      </c>
      <c r="B10" s="75"/>
      <c r="C10" s="76"/>
      <c r="D10" s="77">
        <f>AD105</f>
        <v>25.503355704697988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46.843434343434339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82.702020202020194</v>
      </c>
      <c r="P11" s="78" t="s">
        <v>88</v>
      </c>
      <c r="S11" s="111" t="s">
        <v>30</v>
      </c>
      <c r="T11" s="116"/>
      <c r="U11" s="116"/>
      <c r="V11" s="116">
        <v>758</v>
      </c>
      <c r="W11" s="116">
        <v>735</v>
      </c>
      <c r="X11" s="116">
        <v>813</v>
      </c>
      <c r="Y11" s="116">
        <v>1178</v>
      </c>
      <c r="Z11" s="116">
        <v>937</v>
      </c>
    </row>
    <row r="12" spans="1:32" ht="28.5" customHeight="1" x14ac:dyDescent="0.25">
      <c r="A12" s="32" t="s">
        <v>20</v>
      </c>
      <c r="B12" s="76"/>
      <c r="C12" s="76"/>
      <c r="D12" s="77">
        <f>AD108</f>
        <v>20.050335570469798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32.196969696969695</v>
      </c>
      <c r="P12" s="78" t="s">
        <v>88</v>
      </c>
      <c r="S12" s="111" t="s">
        <v>31</v>
      </c>
      <c r="T12" s="116"/>
      <c r="U12" s="116"/>
      <c r="V12" s="116">
        <v>214</v>
      </c>
      <c r="W12" s="116">
        <v>168</v>
      </c>
      <c r="X12" s="116">
        <v>229</v>
      </c>
      <c r="Y12" s="116">
        <v>392</v>
      </c>
      <c r="Z12" s="116">
        <v>253</v>
      </c>
    </row>
    <row r="13" spans="1:32" ht="15" customHeight="1" x14ac:dyDescent="0.25">
      <c r="A13" s="32" t="s">
        <v>21</v>
      </c>
      <c r="B13" s="76"/>
      <c r="C13" s="76"/>
      <c r="D13" s="77">
        <f>AD109</f>
        <v>16.44295302013423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20.385906040268456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16.075949367088608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24.496644295302016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83.924050632911388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245</v>
      </c>
      <c r="Z15" s="116">
        <v>181</v>
      </c>
      <c r="AB15" s="121">
        <f t="shared" ref="AB15:AB34" si="2">IF(Z15="np",0,Z15/$Z$34)</f>
        <v>0.15222876366694701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25</v>
      </c>
      <c r="Z16" s="116">
        <v>8</v>
      </c>
      <c r="AB16" s="121">
        <f t="shared" si="2"/>
        <v>6.7283431455004202E-3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76</v>
      </c>
      <c r="Z17" s="116">
        <v>35</v>
      </c>
      <c r="AB17" s="121">
        <f t="shared" si="2"/>
        <v>2.943650126156434E-2</v>
      </c>
    </row>
    <row r="18" spans="1:28" x14ac:dyDescent="0.25">
      <c r="A18" s="67" t="str">
        <f>$S$1&amp;" ("&amp;$V$2&amp;" to "&amp;$Z$2&amp;")"</f>
        <v>Flinders (2014-15 to 2018-19)</v>
      </c>
      <c r="B18" s="67"/>
      <c r="C18" s="67"/>
      <c r="D18" s="67"/>
      <c r="E18" s="67"/>
      <c r="F18" s="67"/>
      <c r="G18" s="67" t="str">
        <f>$S$1&amp;" ("&amp;$V$2&amp;" to "&amp;$Z$2&amp;")"</f>
        <v>Flinders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19</v>
      </c>
      <c r="Z18" s="116">
        <v>13</v>
      </c>
      <c r="AB18" s="121">
        <f t="shared" si="2"/>
        <v>1.0933557611438183E-2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86</v>
      </c>
      <c r="Z19" s="116">
        <v>90</v>
      </c>
      <c r="AB19" s="121">
        <f t="shared" si="2"/>
        <v>7.5693860386879724E-2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36</v>
      </c>
      <c r="Z20" s="116">
        <v>30</v>
      </c>
      <c r="AB20" s="121">
        <f t="shared" si="2"/>
        <v>2.5231286795626577E-2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59</v>
      </c>
      <c r="Z21" s="116">
        <v>42</v>
      </c>
      <c r="AB21" s="121">
        <f t="shared" si="2"/>
        <v>3.5323801513877207E-2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89</v>
      </c>
      <c r="Z22" s="116">
        <v>73</v>
      </c>
      <c r="AB22" s="121">
        <f t="shared" si="2"/>
        <v>6.1396131202691336E-2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75</v>
      </c>
      <c r="Z23" s="116">
        <v>53</v>
      </c>
      <c r="AB23" s="121">
        <f t="shared" si="2"/>
        <v>4.4575273338940284E-2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6</v>
      </c>
      <c r="AB24" s="121">
        <f t="shared" si="2"/>
        <v>5.0462573591253156E-3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13</v>
      </c>
      <c r="Z25" s="116">
        <v>14</v>
      </c>
      <c r="AB25" s="121">
        <f t="shared" si="2"/>
        <v>1.1774600504625737E-2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28</v>
      </c>
      <c r="Z26" s="116">
        <v>20</v>
      </c>
      <c r="AB26" s="121">
        <f t="shared" si="2"/>
        <v>1.6820857863751051E-2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51</v>
      </c>
      <c r="Z27" s="116">
        <v>57</v>
      </c>
      <c r="AB27" s="121">
        <f t="shared" si="2"/>
        <v>4.7939444911690499E-2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112</v>
      </c>
      <c r="Z28" s="116">
        <v>52</v>
      </c>
      <c r="AB28" s="121">
        <f t="shared" si="2"/>
        <v>4.3734230445752732E-2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167</v>
      </c>
      <c r="Z29" s="116">
        <v>165</v>
      </c>
      <c r="AB29" s="121">
        <f t="shared" si="2"/>
        <v>0.13877207737594618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97</v>
      </c>
      <c r="Z30" s="116">
        <v>95</v>
      </c>
      <c r="AB30" s="121">
        <f t="shared" si="2"/>
        <v>7.9899074852817498E-2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79</v>
      </c>
      <c r="Z31" s="116">
        <v>83</v>
      </c>
      <c r="AB31" s="121">
        <f t="shared" si="2"/>
        <v>6.9806560134566861E-2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41</v>
      </c>
      <c r="Z33" s="116">
        <v>30</v>
      </c>
      <c r="AB33" s="121">
        <f t="shared" si="2"/>
        <v>2.5231286795626577E-2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1567</v>
      </c>
      <c r="Z34" s="124">
        <v>1189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663</v>
      </c>
      <c r="AB37" s="136">
        <f>Z37/Z40*100</f>
        <v>83.924050632911388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127</v>
      </c>
      <c r="AB38" s="136">
        <f>Z38/Z40*100</f>
        <v>16.075949367088608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790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4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19</v>
      </c>
      <c r="X45" s="116">
        <v>27</v>
      </c>
      <c r="Y45" s="116">
        <v>25</v>
      </c>
      <c r="Z45" s="116">
        <v>31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30</v>
      </c>
      <c r="X46" s="116">
        <v>39</v>
      </c>
      <c r="Y46" s="116">
        <v>65</v>
      </c>
      <c r="Z46" s="116">
        <v>57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54</v>
      </c>
      <c r="X47" s="116">
        <v>52</v>
      </c>
      <c r="Y47" s="116">
        <v>76</v>
      </c>
      <c r="Z47" s="116">
        <v>44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51</v>
      </c>
      <c r="X48" s="116">
        <v>78</v>
      </c>
      <c r="Y48" s="116">
        <v>100</v>
      </c>
      <c r="Z48" s="116">
        <v>66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Flinders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42</v>
      </c>
      <c r="X49" s="116">
        <v>48</v>
      </c>
      <c r="Y49" s="116">
        <v>80</v>
      </c>
      <c r="Z49" s="116">
        <v>55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26</v>
      </c>
      <c r="X50" s="116">
        <v>27</v>
      </c>
      <c r="Y50" s="116">
        <v>61</v>
      </c>
      <c r="Z50" s="116">
        <v>49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41</v>
      </c>
      <c r="X51" s="116">
        <v>53</v>
      </c>
      <c r="Y51" s="116">
        <v>61</v>
      </c>
      <c r="Z51" s="116">
        <v>42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45</v>
      </c>
      <c r="X52" s="116">
        <v>41</v>
      </c>
      <c r="Y52" s="116">
        <v>69</v>
      </c>
      <c r="Z52" s="116">
        <v>69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71</v>
      </c>
      <c r="X53" s="116">
        <v>71</v>
      </c>
      <c r="Y53" s="116">
        <v>83</v>
      </c>
      <c r="Z53" s="116">
        <v>53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42</v>
      </c>
      <c r="X54" s="116">
        <v>41</v>
      </c>
      <c r="Y54" s="116">
        <v>67</v>
      </c>
      <c r="Z54" s="116">
        <v>60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41</v>
      </c>
      <c r="X55" s="116">
        <v>41</v>
      </c>
      <c r="Y55" s="116">
        <v>58</v>
      </c>
      <c r="Z55" s="116">
        <v>52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25</v>
      </c>
      <c r="X56" s="116">
        <v>25</v>
      </c>
      <c r="Y56" s="116">
        <v>41</v>
      </c>
      <c r="Z56" s="116">
        <v>22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9</v>
      </c>
      <c r="X57" s="116">
        <v>16</v>
      </c>
      <c r="Y57" s="116">
        <v>26</v>
      </c>
      <c r="Z57" s="116">
        <v>14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4</v>
      </c>
      <c r="Y58" s="116">
        <v>17</v>
      </c>
      <c r="Z58" s="116">
        <v>14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3</v>
      </c>
      <c r="Y60" s="116">
        <v>9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488</v>
      </c>
      <c r="X61" s="116">
        <v>567</v>
      </c>
      <c r="Y61" s="116">
        <v>835</v>
      </c>
      <c r="Z61" s="116">
        <v>623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Flinders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11</v>
      </c>
      <c r="X64" s="116">
        <v>10</v>
      </c>
      <c r="Y64" s="116">
        <v>27</v>
      </c>
      <c r="Z64" s="116">
        <v>13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38</v>
      </c>
      <c r="X65" s="116">
        <v>26</v>
      </c>
      <c r="Y65" s="116">
        <v>42</v>
      </c>
      <c r="Z65" s="116">
        <v>32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51</v>
      </c>
      <c r="X66" s="116">
        <v>52</v>
      </c>
      <c r="Y66" s="116">
        <v>81</v>
      </c>
      <c r="Z66" s="116">
        <v>68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48</v>
      </c>
      <c r="X67" s="116">
        <v>67</v>
      </c>
      <c r="Y67" s="116">
        <v>137</v>
      </c>
      <c r="Z67" s="116">
        <v>89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29</v>
      </c>
      <c r="X68" s="116">
        <v>26</v>
      </c>
      <c r="Y68" s="116">
        <v>62</v>
      </c>
      <c r="Z68" s="116">
        <v>53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20</v>
      </c>
      <c r="X69" s="116">
        <v>38</v>
      </c>
      <c r="Y69" s="116">
        <v>45</v>
      </c>
      <c r="Z69" s="116">
        <v>28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52</v>
      </c>
      <c r="X70" s="116">
        <v>54</v>
      </c>
      <c r="Y70" s="116">
        <v>61</v>
      </c>
      <c r="Z70" s="116">
        <v>50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48</v>
      </c>
      <c r="X71" s="116">
        <v>67</v>
      </c>
      <c r="Y71" s="116">
        <v>79</v>
      </c>
      <c r="Z71" s="116">
        <v>62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32</v>
      </c>
      <c r="X72" s="116">
        <v>36</v>
      </c>
      <c r="Y72" s="116">
        <v>48</v>
      </c>
      <c r="Z72" s="116">
        <v>51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29</v>
      </c>
      <c r="X73" s="116">
        <v>34</v>
      </c>
      <c r="Y73" s="116">
        <v>50</v>
      </c>
      <c r="Z73" s="116">
        <v>45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26</v>
      </c>
      <c r="X74" s="116">
        <v>28</v>
      </c>
      <c r="Y74" s="116">
        <v>47</v>
      </c>
      <c r="Z74" s="116">
        <v>35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31</v>
      </c>
      <c r="X75" s="116">
        <v>28</v>
      </c>
      <c r="Y75" s="116">
        <v>31</v>
      </c>
      <c r="Z75" s="116">
        <v>31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5</v>
      </c>
      <c r="Y76" s="116">
        <v>8</v>
      </c>
      <c r="Z76" s="116">
        <v>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11</v>
      </c>
      <c r="Z77" s="116">
        <v>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411</v>
      </c>
      <c r="X80" s="116">
        <v>475</v>
      </c>
      <c r="Y80" s="116">
        <v>737</v>
      </c>
      <c r="Z80" s="116">
        <v>564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Flinders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21</v>
      </c>
      <c r="X83" s="116">
        <v>35</v>
      </c>
      <c r="Y83" s="116">
        <v>49</v>
      </c>
      <c r="Z83" s="116">
        <v>35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16</v>
      </c>
      <c r="X84" s="116">
        <v>15</v>
      </c>
      <c r="Y84" s="116">
        <v>25</v>
      </c>
      <c r="Z84" s="116">
        <v>21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1,192</v>
      </c>
      <c r="D85" s="100">
        <f t="shared" ref="D85:D90" si="4">AD4</f>
        <v>-0.23785166240409206</v>
      </c>
      <c r="E85" s="101">
        <f t="shared" ref="E85:E90" si="5">AD4</f>
        <v>-0.23785166240409206</v>
      </c>
      <c r="F85" s="100">
        <f t="shared" ref="F85:F90" si="6">AF4</f>
        <v>0.2301341589267285</v>
      </c>
      <c r="G85" s="101">
        <f t="shared" ref="G85:G90" si="7">AF4</f>
        <v>0.2301341589267285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56</v>
      </c>
      <c r="X85" s="116">
        <v>58</v>
      </c>
      <c r="Y85" s="116">
        <v>76</v>
      </c>
      <c r="Z85" s="116">
        <v>73</v>
      </c>
    </row>
    <row r="86" spans="1:30" ht="15" customHeight="1" x14ac:dyDescent="0.25">
      <c r="A86" s="102" t="s">
        <v>4</v>
      </c>
      <c r="B86" s="51"/>
      <c r="C86" s="61" t="str">
        <f t="shared" si="3"/>
        <v>627</v>
      </c>
      <c r="D86" s="100">
        <f t="shared" si="4"/>
        <v>-0.24457831325301205</v>
      </c>
      <c r="E86" s="101">
        <f t="shared" si="5"/>
        <v>-0.24457831325301205</v>
      </c>
      <c r="F86" s="100">
        <f t="shared" si="6"/>
        <v>0.18301886792452837</v>
      </c>
      <c r="G86" s="101">
        <f t="shared" si="7"/>
        <v>0.18301886792452837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15</v>
      </c>
      <c r="X86" s="116">
        <v>18</v>
      </c>
      <c r="Y86" s="116">
        <v>18</v>
      </c>
      <c r="Z86" s="116">
        <v>17</v>
      </c>
    </row>
    <row r="87" spans="1:30" ht="15" customHeight="1" x14ac:dyDescent="0.25">
      <c r="A87" s="102" t="s">
        <v>5</v>
      </c>
      <c r="B87" s="51"/>
      <c r="C87" s="61" t="str">
        <f t="shared" si="3"/>
        <v>568</v>
      </c>
      <c r="D87" s="100">
        <f t="shared" si="4"/>
        <v>-0.22510231923601642</v>
      </c>
      <c r="E87" s="101">
        <f t="shared" si="5"/>
        <v>-0.22510231923601642</v>
      </c>
      <c r="F87" s="100">
        <f t="shared" si="6"/>
        <v>0.27927927927927931</v>
      </c>
      <c r="G87" s="101">
        <f t="shared" si="7"/>
        <v>0.27927927927927931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9</v>
      </c>
      <c r="X87" s="116">
        <v>5</v>
      </c>
      <c r="Y87" s="116">
        <v>11</v>
      </c>
      <c r="Z87" s="116">
        <v>9</v>
      </c>
    </row>
    <row r="88" spans="1:30" ht="15" customHeight="1" x14ac:dyDescent="0.25">
      <c r="A88" s="51" t="s">
        <v>6</v>
      </c>
      <c r="B88" s="51"/>
      <c r="C88" s="61" t="str">
        <f t="shared" si="3"/>
        <v>792</v>
      </c>
      <c r="D88" s="100">
        <f t="shared" si="4"/>
        <v>-0.24137931034482762</v>
      </c>
      <c r="E88" s="101">
        <f t="shared" si="5"/>
        <v>-0.24137931034482762</v>
      </c>
      <c r="F88" s="100">
        <f t="shared" si="6"/>
        <v>0.13467048710601714</v>
      </c>
      <c r="G88" s="101">
        <f t="shared" si="7"/>
        <v>0.13467048710601714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5</v>
      </c>
    </row>
    <row r="89" spans="1:30" ht="15" customHeight="1" x14ac:dyDescent="0.25">
      <c r="A89" s="51" t="s">
        <v>102</v>
      </c>
      <c r="B89" s="51"/>
      <c r="C89" s="61" t="str">
        <f t="shared" si="3"/>
        <v>$43,432</v>
      </c>
      <c r="D89" s="100">
        <f t="shared" si="4"/>
        <v>5.6361021078955797E-2</v>
      </c>
      <c r="E89" s="101">
        <f t="shared" si="5"/>
        <v>5.6361021078955797E-2</v>
      </c>
      <c r="F89" s="100">
        <f t="shared" si="6"/>
        <v>5.3506057774685978E-2</v>
      </c>
      <c r="G89" s="101">
        <f t="shared" si="7"/>
        <v>5.3506057774685978E-2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82</v>
      </c>
      <c r="X89" s="116">
        <v>70</v>
      </c>
      <c r="Y89" s="116">
        <v>77</v>
      </c>
      <c r="Z89" s="116">
        <v>61</v>
      </c>
    </row>
    <row r="90" spans="1:30" ht="15" customHeight="1" x14ac:dyDescent="0.25">
      <c r="A90" s="51" t="s">
        <v>7</v>
      </c>
      <c r="B90" s="51"/>
      <c r="C90" s="61" t="str">
        <f t="shared" si="3"/>
        <v>$35.8 mil</v>
      </c>
      <c r="D90" s="100">
        <f t="shared" si="4"/>
        <v>-0.11874304439512562</v>
      </c>
      <c r="E90" s="101">
        <f t="shared" si="5"/>
        <v>-0.11874304439512562</v>
      </c>
      <c r="F90" s="100">
        <f t="shared" si="6"/>
        <v>8.0751548690475961E-2</v>
      </c>
      <c r="G90" s="101">
        <f t="shared" si="7"/>
        <v>8.0751548690475961E-2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60</v>
      </c>
      <c r="X90" s="116">
        <v>84</v>
      </c>
      <c r="Y90" s="116">
        <v>94</v>
      </c>
      <c r="Z90" s="116">
        <v>83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346</v>
      </c>
      <c r="X91" s="116">
        <v>398</v>
      </c>
      <c r="Y91" s="116">
        <v>559</v>
      </c>
      <c r="Z91" s="116">
        <v>427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12</v>
      </c>
      <c r="X93" s="116">
        <v>25</v>
      </c>
      <c r="Y93" s="116">
        <v>34</v>
      </c>
      <c r="Z93" s="116">
        <v>31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33</v>
      </c>
      <c r="X94" s="116">
        <v>36</v>
      </c>
      <c r="Y94" s="116">
        <v>45</v>
      </c>
      <c r="Z94" s="116">
        <v>50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11</v>
      </c>
      <c r="X95" s="116">
        <v>11</v>
      </c>
      <c r="Y95" s="116">
        <v>12</v>
      </c>
      <c r="Z95" s="116">
        <v>12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42</v>
      </c>
      <c r="X96" s="116">
        <v>47</v>
      </c>
      <c r="Y96" s="116">
        <v>62</v>
      </c>
      <c r="Z96" s="116">
        <v>53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51</v>
      </c>
      <c r="X97" s="116">
        <v>54</v>
      </c>
      <c r="Y97" s="116">
        <v>59</v>
      </c>
      <c r="Z97" s="116">
        <v>59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16</v>
      </c>
      <c r="X98" s="116">
        <v>21</v>
      </c>
      <c r="Y98" s="116">
        <v>25</v>
      </c>
      <c r="Z98" s="116">
        <v>22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13</v>
      </c>
      <c r="X99" s="116">
        <v>5</v>
      </c>
      <c r="Y99" s="116">
        <v>7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50</v>
      </c>
      <c r="X100" s="116">
        <v>52</v>
      </c>
      <c r="Y100" s="116">
        <v>78</v>
      </c>
      <c r="Z100" s="116">
        <v>61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300</v>
      </c>
      <c r="X101" s="116">
        <v>325</v>
      </c>
      <c r="Y101" s="116">
        <v>483</v>
      </c>
      <c r="Z101" s="116">
        <v>370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441</v>
      </c>
      <c r="X104" s="116">
        <v>585</v>
      </c>
      <c r="Y104" s="116">
        <v>887</v>
      </c>
      <c r="Z104" s="116">
        <v>671</v>
      </c>
      <c r="AB104" s="113" t="str">
        <f>TEXT(Z104,"###,###")</f>
        <v>671</v>
      </c>
      <c r="AD104" s="134">
        <f>Z104/($Z$4)*100</f>
        <v>56.291946308724825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309</v>
      </c>
      <c r="X105" s="116">
        <v>274</v>
      </c>
      <c r="Y105" s="116">
        <v>323</v>
      </c>
      <c r="Z105" s="116">
        <v>304</v>
      </c>
      <c r="AB105" s="113" t="str">
        <f>TEXT(Z105,"###,###")</f>
        <v>304</v>
      </c>
      <c r="AD105" s="134">
        <f>Z105/($Z$4)*100</f>
        <v>25.503355704697988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750</v>
      </c>
      <c r="X106" s="124">
        <v>859</v>
      </c>
      <c r="Y106" s="124">
        <v>1210</v>
      </c>
      <c r="Z106" s="124">
        <v>975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189</v>
      </c>
      <c r="X108" s="116">
        <v>268</v>
      </c>
      <c r="Y108" s="116">
        <v>396</v>
      </c>
      <c r="Z108" s="116">
        <v>239</v>
      </c>
      <c r="AB108" s="113" t="str">
        <f>TEXT(Z108,"###,###")</f>
        <v>239</v>
      </c>
      <c r="AD108" s="134">
        <f>Z108/($Z$4)*100</f>
        <v>20.050335570469798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137</v>
      </c>
      <c r="X109" s="116">
        <v>134</v>
      </c>
      <c r="Y109" s="116">
        <v>205</v>
      </c>
      <c r="Z109" s="116">
        <v>196</v>
      </c>
      <c r="AB109" s="113" t="str">
        <f>TEXT(Z109,"###,###")</f>
        <v>196</v>
      </c>
      <c r="AD109" s="134">
        <f>Z109/($Z$4)*100</f>
        <v>16.44295302013423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169</v>
      </c>
      <c r="X110" s="116">
        <v>197</v>
      </c>
      <c r="Y110" s="116">
        <v>246</v>
      </c>
      <c r="Z110" s="116">
        <v>243</v>
      </c>
      <c r="AB110" s="113" t="str">
        <f>TEXT(Z110,"###,###")</f>
        <v>243</v>
      </c>
      <c r="AD110" s="134">
        <f>Z110/($Z$4)*100</f>
        <v>20.385906040268456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263</v>
      </c>
      <c r="X111" s="116">
        <v>260</v>
      </c>
      <c r="Y111" s="116">
        <v>360</v>
      </c>
      <c r="Z111" s="116">
        <v>292</v>
      </c>
      <c r="AB111" s="113" t="str">
        <f>TEXT(Z111,"###,###")</f>
        <v>292</v>
      </c>
      <c r="AD111" s="134">
        <f>Z111/($Z$4)*100</f>
        <v>24.496644295302016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899</v>
      </c>
      <c r="X112" s="116">
        <v>1042</v>
      </c>
      <c r="Y112" s="116">
        <v>1566</v>
      </c>
      <c r="Z112" s="116">
        <v>1190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41.55</v>
      </c>
      <c r="W118" s="135">
        <v>42.34</v>
      </c>
      <c r="X118" s="135">
        <v>42.46</v>
      </c>
      <c r="Y118" s="135">
        <v>42.61</v>
      </c>
      <c r="Z118" s="135">
        <v>42.62</v>
      </c>
      <c r="AB118" s="113" t="str">
        <f>TEXT(Z118,"##.0")</f>
        <v>42.6</v>
      </c>
    </row>
    <row r="120" spans="19:32" x14ac:dyDescent="0.25">
      <c r="S120" s="105" t="s">
        <v>104</v>
      </c>
      <c r="T120" s="116"/>
      <c r="U120" s="116"/>
      <c r="V120" s="116">
        <v>486</v>
      </c>
      <c r="W120" s="116">
        <v>477</v>
      </c>
      <c r="X120" s="116">
        <v>494</v>
      </c>
      <c r="Y120" s="116">
        <v>655</v>
      </c>
      <c r="Z120" s="116">
        <v>541</v>
      </c>
      <c r="AB120" s="113" t="str">
        <f>TEXT(Z120,"###,###")</f>
        <v>541</v>
      </c>
    </row>
    <row r="121" spans="19:32" x14ac:dyDescent="0.25">
      <c r="S121" s="105" t="s">
        <v>105</v>
      </c>
      <c r="T121" s="116"/>
      <c r="U121" s="116"/>
      <c r="V121" s="116">
        <v>124</v>
      </c>
      <c r="W121" s="116">
        <v>90</v>
      </c>
      <c r="X121" s="116">
        <v>119</v>
      </c>
      <c r="Y121" s="116">
        <v>249</v>
      </c>
      <c r="Z121" s="116">
        <v>141</v>
      </c>
      <c r="AB121" s="113" t="str">
        <f>TEXT(Z121,"###,###")</f>
        <v>141</v>
      </c>
    </row>
    <row r="122" spans="19:32" x14ac:dyDescent="0.25">
      <c r="S122" s="105" t="s">
        <v>106</v>
      </c>
      <c r="T122" s="116"/>
      <c r="U122" s="116"/>
      <c r="V122" s="116">
        <v>87</v>
      </c>
      <c r="W122" s="116">
        <v>79</v>
      </c>
      <c r="X122" s="116">
        <v>110</v>
      </c>
      <c r="Y122" s="116">
        <v>146</v>
      </c>
      <c r="Z122" s="116">
        <v>114</v>
      </c>
      <c r="AB122" s="113" t="str">
        <f>TEXT(Z122,"###,###")</f>
        <v>114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573</v>
      </c>
      <c r="W124" s="116">
        <v>556</v>
      </c>
      <c r="X124" s="116">
        <v>604</v>
      </c>
      <c r="Y124" s="116">
        <v>801</v>
      </c>
      <c r="Z124" s="116">
        <v>655</v>
      </c>
      <c r="AB124" s="113" t="str">
        <f>TEXT(Z124,"###,###")</f>
        <v>655</v>
      </c>
      <c r="AD124" s="131">
        <f>Z124/$Z$7*100</f>
        <v>82.702020202020194</v>
      </c>
    </row>
    <row r="125" spans="19:32" x14ac:dyDescent="0.25">
      <c r="S125" s="105" t="s">
        <v>108</v>
      </c>
      <c r="T125" s="116"/>
      <c r="U125" s="116"/>
      <c r="V125" s="116">
        <v>211</v>
      </c>
      <c r="W125" s="116">
        <v>169</v>
      </c>
      <c r="X125" s="116">
        <v>229</v>
      </c>
      <c r="Y125" s="116">
        <v>395</v>
      </c>
      <c r="Z125" s="116">
        <v>255</v>
      </c>
      <c r="AB125" s="113" t="str">
        <f>TEXT(Z125,"###,###")</f>
        <v>255</v>
      </c>
      <c r="AD125" s="131">
        <f>Z125/$Z$7*100</f>
        <v>32.196969696969695</v>
      </c>
    </row>
    <row r="127" spans="19:32" x14ac:dyDescent="0.25">
      <c r="S127" s="105" t="s">
        <v>109</v>
      </c>
      <c r="T127" s="116"/>
      <c r="U127" s="116"/>
      <c r="V127" s="116">
        <v>381</v>
      </c>
      <c r="W127" s="116">
        <v>351</v>
      </c>
      <c r="X127" s="116">
        <v>398</v>
      </c>
      <c r="Y127" s="116">
        <v>559</v>
      </c>
      <c r="Z127" s="116">
        <v>425</v>
      </c>
      <c r="AB127" s="113" t="str">
        <f>TEXT(Z127,"###,###")</f>
        <v>425</v>
      </c>
      <c r="AD127" s="131">
        <f>Z127/$Z$7*100</f>
        <v>53.661616161616166</v>
      </c>
    </row>
    <row r="128" spans="19:32" x14ac:dyDescent="0.25">
      <c r="S128" s="105" t="s">
        <v>110</v>
      </c>
      <c r="T128" s="116"/>
      <c r="U128" s="116"/>
      <c r="V128" s="116">
        <v>320</v>
      </c>
      <c r="W128" s="116">
        <v>299</v>
      </c>
      <c r="X128" s="116">
        <v>325</v>
      </c>
      <c r="Y128" s="116">
        <v>488</v>
      </c>
      <c r="Z128" s="116">
        <v>371</v>
      </c>
      <c r="AB128" s="113" t="str">
        <f>TEXT(Z128,"###,###")</f>
        <v>371</v>
      </c>
      <c r="AD128" s="131">
        <f>Z128/$Z$7*100</f>
        <v>46.843434343434339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456EF53-C530-4459-9B3D-230426FE10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3879594-4637-4730-8155-D2A6AFE444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8F7E1E8-40AA-4A56-925F-02D0DF6E35B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8BEBEDA-0D8E-4575-BC96-35B2AAFAEDF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BEDB5-5ADD-4A49-8724-054D93A6460D}">
  <sheetPr codeName="Sheet9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Fraser Coast</v>
      </c>
      <c r="T1" s="103"/>
      <c r="U1" s="103"/>
      <c r="V1" s="103"/>
      <c r="W1" s="103"/>
      <c r="X1" s="103"/>
      <c r="Y1" s="104" t="str">
        <f>Y3</f>
        <v>9.27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139</v>
      </c>
      <c r="Y3" s="109" t="s">
        <v>234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9.27 Fraser Coast,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55880</v>
      </c>
      <c r="W4" s="112">
        <v>53788</v>
      </c>
      <c r="X4" s="112">
        <v>55761</v>
      </c>
      <c r="Y4" s="112">
        <v>58987</v>
      </c>
      <c r="Z4" s="112">
        <v>59756</v>
      </c>
      <c r="AB4" s="113" t="str">
        <f>TEXT(Z4,"###,###")</f>
        <v>59,756</v>
      </c>
      <c r="AD4" s="114">
        <f>Z4/Y4-1</f>
        <v>1.3036770813908083E-2</v>
      </c>
      <c r="AF4" s="114">
        <f>Z4/V4-1</f>
        <v>6.9362920544022932E-2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28850</v>
      </c>
      <c r="W5" s="112">
        <v>27608</v>
      </c>
      <c r="X5" s="112">
        <v>28377</v>
      </c>
      <c r="Y5" s="112">
        <v>30304</v>
      </c>
      <c r="Z5" s="112">
        <v>30179</v>
      </c>
      <c r="AB5" s="113" t="str">
        <f>TEXT(Z5,"###,###")</f>
        <v>30,179</v>
      </c>
      <c r="AD5" s="114">
        <f t="shared" ref="AD5:AD9" si="0">Z5/Y5-1</f>
        <v>-4.1248680042238473E-3</v>
      </c>
      <c r="AF5" s="114">
        <f t="shared" ref="AF5:AF9" si="1">Z5/V5-1</f>
        <v>4.6065857885615236E-2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27030</v>
      </c>
      <c r="W6" s="112">
        <v>26179</v>
      </c>
      <c r="X6" s="112">
        <v>27384</v>
      </c>
      <c r="Y6" s="112">
        <v>28683</v>
      </c>
      <c r="Z6" s="112">
        <v>29579</v>
      </c>
      <c r="AB6" s="113" t="str">
        <f>TEXT(Z6,"###,###")</f>
        <v>29,579</v>
      </c>
      <c r="AD6" s="114">
        <f t="shared" si="0"/>
        <v>3.1238015549279963E-2</v>
      </c>
      <c r="AF6" s="114">
        <f t="shared" si="1"/>
        <v>9.4302626711061821E-2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41075</v>
      </c>
      <c r="W7" s="112">
        <v>40427</v>
      </c>
      <c r="X7" s="112">
        <v>41652</v>
      </c>
      <c r="Y7" s="112">
        <v>43670</v>
      </c>
      <c r="Z7" s="112">
        <v>44322</v>
      </c>
      <c r="AB7" s="113" t="str">
        <f>TEXT(Z7,"###,###")</f>
        <v>44,322</v>
      </c>
      <c r="AD7" s="114">
        <f t="shared" si="0"/>
        <v>1.4930158003205962E-2</v>
      </c>
      <c r="AF7" s="114">
        <f t="shared" si="1"/>
        <v>7.9050517346317628E-2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59,756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44,322</v>
      </c>
      <c r="P8" s="71"/>
      <c r="S8" s="111" t="s">
        <v>87</v>
      </c>
      <c r="T8" s="112"/>
      <c r="U8" s="112"/>
      <c r="V8" s="112">
        <v>37358</v>
      </c>
      <c r="W8" s="112">
        <v>38707</v>
      </c>
      <c r="X8" s="112">
        <v>39401</v>
      </c>
      <c r="Y8" s="112">
        <v>40601.379999999997</v>
      </c>
      <c r="Z8" s="112">
        <v>42244.73</v>
      </c>
      <c r="AB8" s="113" t="str">
        <f>TEXT(Z8,"$###,###")</f>
        <v>$42,245</v>
      </c>
      <c r="AD8" s="114">
        <f t="shared" si="0"/>
        <v>4.0475225226334732E-2</v>
      </c>
      <c r="AF8" s="114">
        <f t="shared" si="1"/>
        <v>0.13080812677338205</v>
      </c>
    </row>
    <row r="9" spans="1:32" x14ac:dyDescent="0.25">
      <c r="A9" s="32" t="s">
        <v>15</v>
      </c>
      <c r="B9" s="75"/>
      <c r="C9" s="76"/>
      <c r="D9" s="77">
        <f>AD104</f>
        <v>68.409866791619251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50.446730743197513</v>
      </c>
      <c r="P9" s="78" t="s">
        <v>88</v>
      </c>
      <c r="S9" s="111" t="s">
        <v>7</v>
      </c>
      <c r="T9" s="112"/>
      <c r="U9" s="112"/>
      <c r="V9" s="112">
        <v>1852742271</v>
      </c>
      <c r="W9" s="112">
        <v>1876260299</v>
      </c>
      <c r="X9" s="112">
        <v>1932938987</v>
      </c>
      <c r="Y9" s="112">
        <v>2088066591</v>
      </c>
      <c r="Z9" s="112">
        <v>2189964264</v>
      </c>
      <c r="AB9" s="113" t="str">
        <f>TEXT(Z9/1000000,"$#,###.0")&amp;" mil"</f>
        <v>$2,190.0 mil</v>
      </c>
      <c r="AD9" s="114">
        <f t="shared" si="0"/>
        <v>4.8800011186999503E-2</v>
      </c>
      <c r="AF9" s="114">
        <f t="shared" si="1"/>
        <v>0.18201235988316267</v>
      </c>
    </row>
    <row r="10" spans="1:32" x14ac:dyDescent="0.25">
      <c r="A10" s="32" t="s">
        <v>18</v>
      </c>
      <c r="B10" s="75"/>
      <c r="C10" s="76"/>
      <c r="D10" s="77">
        <f>AD105</f>
        <v>23.119017337171162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49.564550336176168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91.397048869635839</v>
      </c>
      <c r="P11" s="78" t="s">
        <v>88</v>
      </c>
      <c r="S11" s="111" t="s">
        <v>30</v>
      </c>
      <c r="T11" s="116"/>
      <c r="U11" s="116"/>
      <c r="V11" s="116">
        <v>49816</v>
      </c>
      <c r="W11" s="116">
        <v>47857</v>
      </c>
      <c r="X11" s="116">
        <v>49558</v>
      </c>
      <c r="Y11" s="116">
        <v>52502</v>
      </c>
      <c r="Z11" s="116">
        <v>53216</v>
      </c>
    </row>
    <row r="12" spans="1:32" ht="28.5" customHeight="1" x14ac:dyDescent="0.25">
      <c r="A12" s="32" t="s">
        <v>20</v>
      </c>
      <c r="B12" s="76"/>
      <c r="C12" s="76"/>
      <c r="D12" s="77">
        <f>AD108</f>
        <v>14.780105763437982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14.757908036640947</v>
      </c>
      <c r="P12" s="78" t="s">
        <v>88</v>
      </c>
      <c r="S12" s="111" t="s">
        <v>31</v>
      </c>
      <c r="T12" s="116"/>
      <c r="U12" s="116"/>
      <c r="V12" s="116">
        <v>6064</v>
      </c>
      <c r="W12" s="116">
        <v>5931</v>
      </c>
      <c r="X12" s="116">
        <v>6203</v>
      </c>
      <c r="Y12" s="116">
        <v>6482</v>
      </c>
      <c r="Z12" s="116">
        <v>6536</v>
      </c>
    </row>
    <row r="13" spans="1:32" ht="15" customHeight="1" x14ac:dyDescent="0.25">
      <c r="A13" s="32" t="s">
        <v>21</v>
      </c>
      <c r="B13" s="76"/>
      <c r="C13" s="76"/>
      <c r="D13" s="77">
        <f>AD109</f>
        <v>15.22357587522592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20.506727357922216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13.546014484579114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41.013454715844432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86.453985515420882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1513</v>
      </c>
      <c r="Z15" s="116">
        <v>1700</v>
      </c>
      <c r="AB15" s="121">
        <f t="shared" ref="AB15:AB34" si="2">IF(Z15="np",0,Z15/$Z$34)</f>
        <v>2.8449978244134283E-2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865</v>
      </c>
      <c r="Z16" s="116">
        <v>1038</v>
      </c>
      <c r="AB16" s="121">
        <f t="shared" si="2"/>
        <v>1.7371222010241993E-2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3365</v>
      </c>
      <c r="Z17" s="116">
        <v>3193</v>
      </c>
      <c r="AB17" s="121">
        <f t="shared" si="2"/>
        <v>5.3435753255012215E-2</v>
      </c>
    </row>
    <row r="18" spans="1:28" x14ac:dyDescent="0.25">
      <c r="A18" s="67" t="str">
        <f>$S$1&amp;" ("&amp;$V$2&amp;" to "&amp;$Z$2&amp;")"</f>
        <v>Fraser Coast (2014-15 to 2018-19)</v>
      </c>
      <c r="B18" s="67"/>
      <c r="C18" s="67"/>
      <c r="D18" s="67"/>
      <c r="E18" s="67"/>
      <c r="F18" s="67"/>
      <c r="G18" s="67" t="str">
        <f>$S$1&amp;" ("&amp;$V$2&amp;" to "&amp;$Z$2&amp;")"</f>
        <v>Fraser Coast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794</v>
      </c>
      <c r="Z18" s="116">
        <v>795</v>
      </c>
      <c r="AB18" s="121">
        <f t="shared" si="2"/>
        <v>1.3304548649462797E-2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5232</v>
      </c>
      <c r="Z19" s="116">
        <v>5120</v>
      </c>
      <c r="AB19" s="121">
        <f t="shared" si="2"/>
        <v>8.5684640358804437E-2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998</v>
      </c>
      <c r="Z20" s="116">
        <v>1090</v>
      </c>
      <c r="AB20" s="121">
        <f t="shared" si="2"/>
        <v>1.82414566388861E-2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6082</v>
      </c>
      <c r="Z21" s="116">
        <v>5978</v>
      </c>
      <c r="AB21" s="121">
        <f t="shared" si="2"/>
        <v>0.10004351173143221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5136</v>
      </c>
      <c r="Z22" s="116">
        <v>5079</v>
      </c>
      <c r="AB22" s="121">
        <f t="shared" si="2"/>
        <v>8.4998493824681193E-2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2043</v>
      </c>
      <c r="Z23" s="116">
        <v>2167</v>
      </c>
      <c r="AB23" s="121">
        <f t="shared" si="2"/>
        <v>3.6265354620611173E-2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371</v>
      </c>
      <c r="Z24" s="116">
        <v>367</v>
      </c>
      <c r="AB24" s="121">
        <f t="shared" si="2"/>
        <v>6.1418482444689894E-3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1918</v>
      </c>
      <c r="Z25" s="116">
        <v>1872</v>
      </c>
      <c r="AB25" s="121">
        <f t="shared" si="2"/>
        <v>3.1328446631187869E-2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1231</v>
      </c>
      <c r="Z26" s="116">
        <v>1113</v>
      </c>
      <c r="AB26" s="121">
        <f t="shared" si="2"/>
        <v>1.8626368109247917E-2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2318</v>
      </c>
      <c r="Z27" s="116">
        <v>2241</v>
      </c>
      <c r="AB27" s="121">
        <f t="shared" si="2"/>
        <v>3.7503765438297018E-2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3513</v>
      </c>
      <c r="Z28" s="116">
        <v>3793</v>
      </c>
      <c r="AB28" s="121">
        <f t="shared" si="2"/>
        <v>6.3476922047059611E-2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3231</v>
      </c>
      <c r="Z29" s="116">
        <v>3735</v>
      </c>
      <c r="AB29" s="121">
        <f t="shared" si="2"/>
        <v>6.2506275730495026E-2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4760</v>
      </c>
      <c r="Z30" s="116">
        <v>4537</v>
      </c>
      <c r="AB30" s="121">
        <f t="shared" si="2"/>
        <v>7.5927971349198375E-2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9235</v>
      </c>
      <c r="Z31" s="116">
        <v>10002</v>
      </c>
      <c r="AB31" s="121">
        <f t="shared" si="2"/>
        <v>0.16738628376343007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392</v>
      </c>
      <c r="Z32" s="116">
        <v>450</v>
      </c>
      <c r="AB32" s="121">
        <f t="shared" si="2"/>
        <v>7.5308765940355462E-3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2386</v>
      </c>
      <c r="Z33" s="116">
        <v>2492</v>
      </c>
      <c r="AB33" s="121">
        <f t="shared" si="2"/>
        <v>4.1704321049636846E-2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58987</v>
      </c>
      <c r="Z34" s="124">
        <v>59754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38319</v>
      </c>
      <c r="AB37" s="136">
        <f>Z37/Z40*100</f>
        <v>86.453985515420882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6004</v>
      </c>
      <c r="AB38" s="136">
        <f>Z38/Z40*100</f>
        <v>13.546014484579114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44323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52</v>
      </c>
      <c r="X44" s="116">
        <v>51</v>
      </c>
      <c r="Y44" s="116">
        <v>63</v>
      </c>
      <c r="Z44" s="116">
        <v>55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728</v>
      </c>
      <c r="X45" s="116">
        <v>786</v>
      </c>
      <c r="Y45" s="116">
        <v>826</v>
      </c>
      <c r="Z45" s="116">
        <v>808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1590</v>
      </c>
      <c r="X46" s="116">
        <v>1686</v>
      </c>
      <c r="Y46" s="116">
        <v>1849</v>
      </c>
      <c r="Z46" s="116">
        <v>1802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2133</v>
      </c>
      <c r="X47" s="116">
        <v>2155</v>
      </c>
      <c r="Y47" s="116">
        <v>2256</v>
      </c>
      <c r="Z47" s="116">
        <v>2281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2317</v>
      </c>
      <c r="X48" s="116">
        <v>2523</v>
      </c>
      <c r="Y48" s="116">
        <v>2790</v>
      </c>
      <c r="Z48" s="116">
        <v>2820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Fraser Coast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2624</v>
      </c>
      <c r="X49" s="116">
        <v>2605</v>
      </c>
      <c r="Y49" s="116">
        <v>2719</v>
      </c>
      <c r="Z49" s="116">
        <v>2749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2511</v>
      </c>
      <c r="X50" s="116">
        <v>2609</v>
      </c>
      <c r="Y50" s="116">
        <v>2851</v>
      </c>
      <c r="Z50" s="116">
        <v>2763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2925</v>
      </c>
      <c r="X51" s="116">
        <v>2890</v>
      </c>
      <c r="Y51" s="116">
        <v>2895</v>
      </c>
      <c r="Z51" s="116">
        <v>2777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2912</v>
      </c>
      <c r="X52" s="116">
        <v>3048</v>
      </c>
      <c r="Y52" s="116">
        <v>3233</v>
      </c>
      <c r="Z52" s="116">
        <v>3234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2944</v>
      </c>
      <c r="X53" s="116">
        <v>2877</v>
      </c>
      <c r="Y53" s="116">
        <v>3049</v>
      </c>
      <c r="Z53" s="116">
        <v>3052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2785</v>
      </c>
      <c r="X54" s="116">
        <v>2876</v>
      </c>
      <c r="Y54" s="116">
        <v>3078</v>
      </c>
      <c r="Z54" s="116">
        <v>3181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2178</v>
      </c>
      <c r="X55" s="116">
        <v>2319</v>
      </c>
      <c r="Y55" s="116">
        <v>2459</v>
      </c>
      <c r="Z55" s="116">
        <v>2517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1113</v>
      </c>
      <c r="X56" s="116">
        <v>1116</v>
      </c>
      <c r="Y56" s="116">
        <v>1289</v>
      </c>
      <c r="Z56" s="116">
        <v>1244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397</v>
      </c>
      <c r="X57" s="116">
        <v>427</v>
      </c>
      <c r="Y57" s="116">
        <v>493</v>
      </c>
      <c r="Z57" s="116">
        <v>486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234</v>
      </c>
      <c r="X58" s="116">
        <v>232</v>
      </c>
      <c r="Y58" s="116">
        <v>219</v>
      </c>
      <c r="Z58" s="116">
        <v>211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105</v>
      </c>
      <c r="X59" s="116">
        <v>116</v>
      </c>
      <c r="Y59" s="116">
        <v>143</v>
      </c>
      <c r="Z59" s="116">
        <v>147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55</v>
      </c>
      <c r="X60" s="116">
        <v>60</v>
      </c>
      <c r="Y60" s="116">
        <v>65</v>
      </c>
      <c r="Z60" s="116">
        <v>53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27608</v>
      </c>
      <c r="X61" s="116">
        <v>28377</v>
      </c>
      <c r="Y61" s="116">
        <v>30304</v>
      </c>
      <c r="Z61" s="116">
        <v>30181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52</v>
      </c>
      <c r="X63" s="116">
        <v>66</v>
      </c>
      <c r="Y63" s="116">
        <v>76</v>
      </c>
      <c r="Z63" s="116">
        <v>86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Fraser Coast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940</v>
      </c>
      <c r="X64" s="116">
        <v>906</v>
      </c>
      <c r="Y64" s="116">
        <v>984</v>
      </c>
      <c r="Z64" s="116">
        <v>1055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1729</v>
      </c>
      <c r="X65" s="116">
        <v>1857</v>
      </c>
      <c r="Y65" s="116">
        <v>1766</v>
      </c>
      <c r="Z65" s="116">
        <v>1757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1907</v>
      </c>
      <c r="X66" s="116">
        <v>1903</v>
      </c>
      <c r="Y66" s="116">
        <v>2092</v>
      </c>
      <c r="Z66" s="116">
        <v>2211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2065</v>
      </c>
      <c r="X67" s="116">
        <v>2236</v>
      </c>
      <c r="Y67" s="116">
        <v>2329</v>
      </c>
      <c r="Z67" s="116">
        <v>2362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2093</v>
      </c>
      <c r="X68" s="116">
        <v>2203</v>
      </c>
      <c r="Y68" s="116">
        <v>2317</v>
      </c>
      <c r="Z68" s="116">
        <v>2442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2355</v>
      </c>
      <c r="X69" s="116">
        <v>2500</v>
      </c>
      <c r="Y69" s="116">
        <v>2584</v>
      </c>
      <c r="Z69" s="116">
        <v>2612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2880</v>
      </c>
      <c r="X70" s="116">
        <v>2933</v>
      </c>
      <c r="Y70" s="116">
        <v>2905</v>
      </c>
      <c r="Z70" s="116">
        <v>2935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3141</v>
      </c>
      <c r="X71" s="116">
        <v>3259</v>
      </c>
      <c r="Y71" s="116">
        <v>3445</v>
      </c>
      <c r="Z71" s="116">
        <v>3519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3050</v>
      </c>
      <c r="X72" s="116">
        <v>3181</v>
      </c>
      <c r="Y72" s="116">
        <v>3284</v>
      </c>
      <c r="Z72" s="116">
        <v>3349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2745</v>
      </c>
      <c r="X73" s="116">
        <v>2937</v>
      </c>
      <c r="Y73" s="116">
        <v>3168</v>
      </c>
      <c r="Z73" s="116">
        <v>3335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1801</v>
      </c>
      <c r="X74" s="116">
        <v>1926</v>
      </c>
      <c r="Y74" s="116">
        <v>2150</v>
      </c>
      <c r="Z74" s="116">
        <v>2293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807</v>
      </c>
      <c r="X75" s="116">
        <v>836</v>
      </c>
      <c r="Y75" s="116">
        <v>906</v>
      </c>
      <c r="Z75" s="116">
        <v>942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259</v>
      </c>
      <c r="X76" s="116">
        <v>295</v>
      </c>
      <c r="Y76" s="116">
        <v>310</v>
      </c>
      <c r="Z76" s="116">
        <v>343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183</v>
      </c>
      <c r="X77" s="116">
        <v>178</v>
      </c>
      <c r="Y77" s="116">
        <v>196</v>
      </c>
      <c r="Z77" s="116">
        <v>165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100</v>
      </c>
      <c r="X78" s="116">
        <v>95</v>
      </c>
      <c r="Y78" s="116">
        <v>99</v>
      </c>
      <c r="Z78" s="116">
        <v>99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79</v>
      </c>
      <c r="X79" s="116">
        <v>73</v>
      </c>
      <c r="Y79" s="116">
        <v>69</v>
      </c>
      <c r="Z79" s="116">
        <v>72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26179</v>
      </c>
      <c r="X80" s="116">
        <v>27384</v>
      </c>
      <c r="Y80" s="116">
        <v>28683</v>
      </c>
      <c r="Z80" s="116">
        <v>29574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Fraser Coast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1672</v>
      </c>
      <c r="X83" s="116">
        <v>1742</v>
      </c>
      <c r="Y83" s="116">
        <v>1811</v>
      </c>
      <c r="Z83" s="116">
        <v>1820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1847</v>
      </c>
      <c r="X84" s="116">
        <v>1862</v>
      </c>
      <c r="Y84" s="116">
        <v>1905</v>
      </c>
      <c r="Z84" s="116">
        <v>1971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59,756</v>
      </c>
      <c r="D85" s="100">
        <f t="shared" ref="D85:D90" si="4">AD4</f>
        <v>1.3036770813908083E-2</v>
      </c>
      <c r="E85" s="101">
        <f t="shared" ref="E85:E90" si="5">AD4</f>
        <v>1.3036770813908083E-2</v>
      </c>
      <c r="F85" s="100">
        <f t="shared" ref="F85:F90" si="6">AF4</f>
        <v>6.9362920544022932E-2</v>
      </c>
      <c r="G85" s="101">
        <f t="shared" ref="G85:G90" si="7">AF4</f>
        <v>6.9362920544022932E-2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3895</v>
      </c>
      <c r="X85" s="116">
        <v>3942</v>
      </c>
      <c r="Y85" s="116">
        <v>4225</v>
      </c>
      <c r="Z85" s="116">
        <v>4312</v>
      </c>
    </row>
    <row r="86" spans="1:30" ht="15" customHeight="1" x14ac:dyDescent="0.25">
      <c r="A86" s="102" t="s">
        <v>4</v>
      </c>
      <c r="B86" s="51"/>
      <c r="C86" s="61" t="str">
        <f t="shared" si="3"/>
        <v>30,179</v>
      </c>
      <c r="D86" s="100">
        <f t="shared" si="4"/>
        <v>-4.1248680042238473E-3</v>
      </c>
      <c r="E86" s="101">
        <f t="shared" si="5"/>
        <v>-4.1248680042238473E-3</v>
      </c>
      <c r="F86" s="100">
        <f t="shared" si="6"/>
        <v>4.6065857885615236E-2</v>
      </c>
      <c r="G86" s="101">
        <f t="shared" si="7"/>
        <v>4.6065857885615236E-2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1411</v>
      </c>
      <c r="X86" s="116">
        <v>1528</v>
      </c>
      <c r="Y86" s="116">
        <v>1707</v>
      </c>
      <c r="Z86" s="116">
        <v>1821</v>
      </c>
    </row>
    <row r="87" spans="1:30" ht="15" customHeight="1" x14ac:dyDescent="0.25">
      <c r="A87" s="102" t="s">
        <v>5</v>
      </c>
      <c r="B87" s="51"/>
      <c r="C87" s="61" t="str">
        <f t="shared" si="3"/>
        <v>29,579</v>
      </c>
      <c r="D87" s="100">
        <f t="shared" si="4"/>
        <v>3.1238015549279963E-2</v>
      </c>
      <c r="E87" s="101">
        <f t="shared" si="5"/>
        <v>3.1238015549279963E-2</v>
      </c>
      <c r="F87" s="100">
        <f t="shared" si="6"/>
        <v>9.4302626711061821E-2</v>
      </c>
      <c r="G87" s="101">
        <f t="shared" si="7"/>
        <v>9.4302626711061821E-2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667</v>
      </c>
      <c r="X87" s="116">
        <v>715</v>
      </c>
      <c r="Y87" s="116">
        <v>727</v>
      </c>
      <c r="Z87" s="116">
        <v>754</v>
      </c>
    </row>
    <row r="88" spans="1:30" ht="15" customHeight="1" x14ac:dyDescent="0.25">
      <c r="A88" s="51" t="s">
        <v>6</v>
      </c>
      <c r="B88" s="51"/>
      <c r="C88" s="61" t="str">
        <f t="shared" si="3"/>
        <v>44,322</v>
      </c>
      <c r="D88" s="100">
        <f t="shared" si="4"/>
        <v>1.4930158003205962E-2</v>
      </c>
      <c r="E88" s="101">
        <f t="shared" si="5"/>
        <v>1.4930158003205962E-2</v>
      </c>
      <c r="F88" s="100">
        <f t="shared" si="6"/>
        <v>7.9050517346317628E-2</v>
      </c>
      <c r="G88" s="101">
        <f t="shared" si="7"/>
        <v>7.9050517346317628E-2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1173</v>
      </c>
      <c r="X88" s="116">
        <v>1201</v>
      </c>
      <c r="Y88" s="116">
        <v>1231</v>
      </c>
      <c r="Z88" s="116">
        <v>1268</v>
      </c>
    </row>
    <row r="89" spans="1:30" ht="15" customHeight="1" x14ac:dyDescent="0.25">
      <c r="A89" s="51" t="s">
        <v>102</v>
      </c>
      <c r="B89" s="51"/>
      <c r="C89" s="61" t="str">
        <f t="shared" si="3"/>
        <v>$42,245</v>
      </c>
      <c r="D89" s="100">
        <f t="shared" si="4"/>
        <v>4.0475225226334732E-2</v>
      </c>
      <c r="E89" s="101">
        <f t="shared" si="5"/>
        <v>4.0475225226334732E-2</v>
      </c>
      <c r="F89" s="100">
        <f t="shared" si="6"/>
        <v>0.13080812677338205</v>
      </c>
      <c r="G89" s="101">
        <f t="shared" si="7"/>
        <v>0.13080812677338205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2270</v>
      </c>
      <c r="X89" s="116">
        <v>2339</v>
      </c>
      <c r="Y89" s="116">
        <v>2566</v>
      </c>
      <c r="Z89" s="116">
        <v>2576</v>
      </c>
    </row>
    <row r="90" spans="1:30" ht="15" customHeight="1" x14ac:dyDescent="0.25">
      <c r="A90" s="51" t="s">
        <v>7</v>
      </c>
      <c r="B90" s="51"/>
      <c r="C90" s="61" t="str">
        <f t="shared" si="3"/>
        <v>$2,190.0 mil</v>
      </c>
      <c r="D90" s="100">
        <f t="shared" si="4"/>
        <v>4.8800011186999503E-2</v>
      </c>
      <c r="E90" s="101">
        <f t="shared" si="5"/>
        <v>4.8800011186999503E-2</v>
      </c>
      <c r="F90" s="100">
        <f t="shared" si="6"/>
        <v>0.18201235988316267</v>
      </c>
      <c r="G90" s="101">
        <f t="shared" si="7"/>
        <v>0.18201235988316267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2758</v>
      </c>
      <c r="X90" s="116">
        <v>2922</v>
      </c>
      <c r="Y90" s="116">
        <v>3235</v>
      </c>
      <c r="Z90" s="116">
        <v>3310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20570</v>
      </c>
      <c r="X91" s="116">
        <v>21138</v>
      </c>
      <c r="Y91" s="116">
        <v>22238</v>
      </c>
      <c r="Z91" s="116">
        <v>22358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1242</v>
      </c>
      <c r="X93" s="116">
        <v>1309</v>
      </c>
      <c r="Y93" s="116">
        <v>1425</v>
      </c>
      <c r="Z93" s="116">
        <v>1417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3359</v>
      </c>
      <c r="X94" s="116">
        <v>3469</v>
      </c>
      <c r="Y94" s="116">
        <v>3670</v>
      </c>
      <c r="Z94" s="116">
        <v>3851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619</v>
      </c>
      <c r="X95" s="116">
        <v>623</v>
      </c>
      <c r="Y95" s="116">
        <v>663</v>
      </c>
      <c r="Z95" s="116">
        <v>681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3427</v>
      </c>
      <c r="X96" s="116">
        <v>3734</v>
      </c>
      <c r="Y96" s="116">
        <v>4058</v>
      </c>
      <c r="Z96" s="116">
        <v>4457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3160</v>
      </c>
      <c r="X97" s="116">
        <v>3528</v>
      </c>
      <c r="Y97" s="116">
        <v>3604</v>
      </c>
      <c r="Z97" s="116">
        <v>3628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2274</v>
      </c>
      <c r="X98" s="116">
        <v>2289</v>
      </c>
      <c r="Y98" s="116">
        <v>2466</v>
      </c>
      <c r="Z98" s="116">
        <v>2456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131</v>
      </c>
      <c r="X99" s="116">
        <v>157</v>
      </c>
      <c r="Y99" s="116">
        <v>137</v>
      </c>
      <c r="Z99" s="116">
        <v>157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1316</v>
      </c>
      <c r="X100" s="116">
        <v>1410</v>
      </c>
      <c r="Y100" s="116">
        <v>1557</v>
      </c>
      <c r="Z100" s="116">
        <v>1614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19856</v>
      </c>
      <c r="X101" s="116">
        <v>20514</v>
      </c>
      <c r="Y101" s="116">
        <v>21432</v>
      </c>
      <c r="Z101" s="116">
        <v>21967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35084</v>
      </c>
      <c r="X104" s="116">
        <v>37998</v>
      </c>
      <c r="Y104" s="116">
        <v>40494</v>
      </c>
      <c r="Z104" s="116">
        <v>40879</v>
      </c>
      <c r="AB104" s="113" t="str">
        <f>TEXT(Z104,"###,###")</f>
        <v>40,879</v>
      </c>
      <c r="AD104" s="134">
        <f>Z104/($Z$4)*100</f>
        <v>68.409866791619251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12920</v>
      </c>
      <c r="X105" s="116">
        <v>12903</v>
      </c>
      <c r="Y105" s="116">
        <v>13092</v>
      </c>
      <c r="Z105" s="116">
        <v>13815</v>
      </c>
      <c r="AB105" s="113" t="str">
        <f>TEXT(Z105,"###,###")</f>
        <v>13,815</v>
      </c>
      <c r="AD105" s="134">
        <f>Z105/($Z$4)*100</f>
        <v>23.119017337171162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48004</v>
      </c>
      <c r="X106" s="124">
        <v>50901</v>
      </c>
      <c r="Y106" s="124">
        <v>53586</v>
      </c>
      <c r="Z106" s="124">
        <v>54694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7960</v>
      </c>
      <c r="X108" s="116">
        <v>8677</v>
      </c>
      <c r="Y108" s="116">
        <v>10040</v>
      </c>
      <c r="Z108" s="116">
        <v>8832</v>
      </c>
      <c r="AB108" s="113" t="str">
        <f>TEXT(Z108,"###,###")</f>
        <v>8,832</v>
      </c>
      <c r="AD108" s="134">
        <f>Z108/($Z$4)*100</f>
        <v>14.780105763437982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8409</v>
      </c>
      <c r="X109" s="116">
        <v>9661</v>
      </c>
      <c r="Y109" s="116">
        <v>9847</v>
      </c>
      <c r="Z109" s="116">
        <v>9097</v>
      </c>
      <c r="AB109" s="113" t="str">
        <f>TEXT(Z109,"###,###")</f>
        <v>9,097</v>
      </c>
      <c r="AD109" s="134">
        <f>Z109/($Z$4)*100</f>
        <v>15.22357587522592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9508</v>
      </c>
      <c r="X110" s="116">
        <v>9455</v>
      </c>
      <c r="Y110" s="116">
        <v>10205</v>
      </c>
      <c r="Z110" s="116">
        <v>12254</v>
      </c>
      <c r="AB110" s="113" t="str">
        <f>TEXT(Z110,"###,###")</f>
        <v>12,254</v>
      </c>
      <c r="AD110" s="134">
        <f>Z110/($Z$4)*100</f>
        <v>20.506727357922216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22125</v>
      </c>
      <c r="X111" s="116">
        <v>23108</v>
      </c>
      <c r="Y111" s="116">
        <v>23494</v>
      </c>
      <c r="Z111" s="116">
        <v>24508</v>
      </c>
      <c r="AB111" s="113" t="str">
        <f>TEXT(Z111,"###,###")</f>
        <v>24,508</v>
      </c>
      <c r="AD111" s="134">
        <f>Z111/($Z$4)*100</f>
        <v>41.013454715844432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53788</v>
      </c>
      <c r="X112" s="116">
        <v>55761</v>
      </c>
      <c r="Y112" s="116">
        <v>58987</v>
      </c>
      <c r="Z112" s="116">
        <v>59759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39.78</v>
      </c>
      <c r="W118" s="135">
        <v>40.04</v>
      </c>
      <c r="X118" s="135">
        <v>43.19</v>
      </c>
      <c r="Y118" s="135">
        <v>43.3</v>
      </c>
      <c r="Z118" s="135">
        <v>43.29</v>
      </c>
      <c r="AB118" s="113" t="str">
        <f>TEXT(Z118,"##.0")</f>
        <v>43.3</v>
      </c>
    </row>
    <row r="120" spans="19:32" x14ac:dyDescent="0.25">
      <c r="S120" s="105" t="s">
        <v>104</v>
      </c>
      <c r="T120" s="116"/>
      <c r="U120" s="116"/>
      <c r="V120" s="116">
        <v>35011</v>
      </c>
      <c r="W120" s="116">
        <v>34496</v>
      </c>
      <c r="X120" s="116">
        <v>35449</v>
      </c>
      <c r="Y120" s="116">
        <v>37185</v>
      </c>
      <c r="Z120" s="116">
        <v>37788</v>
      </c>
      <c r="AB120" s="113" t="str">
        <f>TEXT(Z120,"###,###")</f>
        <v>37,788</v>
      </c>
    </row>
    <row r="121" spans="19:32" x14ac:dyDescent="0.25">
      <c r="S121" s="105" t="s">
        <v>105</v>
      </c>
      <c r="T121" s="116"/>
      <c r="U121" s="116"/>
      <c r="V121" s="116">
        <v>3566</v>
      </c>
      <c r="W121" s="116">
        <v>3560</v>
      </c>
      <c r="X121" s="116">
        <v>3710</v>
      </c>
      <c r="Y121" s="116">
        <v>3786</v>
      </c>
      <c r="Z121" s="116">
        <v>3820</v>
      </c>
      <c r="AB121" s="113" t="str">
        <f>TEXT(Z121,"###,###")</f>
        <v>3,820</v>
      </c>
    </row>
    <row r="122" spans="19:32" x14ac:dyDescent="0.25">
      <c r="S122" s="105" t="s">
        <v>106</v>
      </c>
      <c r="T122" s="116"/>
      <c r="U122" s="116"/>
      <c r="V122" s="116">
        <v>2499</v>
      </c>
      <c r="W122" s="116">
        <v>2366</v>
      </c>
      <c r="X122" s="116">
        <v>2493</v>
      </c>
      <c r="Y122" s="116">
        <v>2701</v>
      </c>
      <c r="Z122" s="116">
        <v>2721</v>
      </c>
      <c r="AB122" s="113" t="str">
        <f>TEXT(Z122,"###,###")</f>
        <v>2,721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37510</v>
      </c>
      <c r="W124" s="116">
        <v>36862</v>
      </c>
      <c r="X124" s="116">
        <v>37942</v>
      </c>
      <c r="Y124" s="116">
        <v>39886</v>
      </c>
      <c r="Z124" s="116">
        <v>40509</v>
      </c>
      <c r="AB124" s="113" t="str">
        <f>TEXT(Z124,"###,###")</f>
        <v>40,509</v>
      </c>
      <c r="AD124" s="131">
        <f>Z124/$Z$7*100</f>
        <v>91.397048869635839</v>
      </c>
    </row>
    <row r="125" spans="19:32" x14ac:dyDescent="0.25">
      <c r="S125" s="105" t="s">
        <v>108</v>
      </c>
      <c r="T125" s="116"/>
      <c r="U125" s="116"/>
      <c r="V125" s="116">
        <v>6065</v>
      </c>
      <c r="W125" s="116">
        <v>5926</v>
      </c>
      <c r="X125" s="116">
        <v>6203</v>
      </c>
      <c r="Y125" s="116">
        <v>6487</v>
      </c>
      <c r="Z125" s="116">
        <v>6541</v>
      </c>
      <c r="AB125" s="113" t="str">
        <f>TEXT(Z125,"###,###")</f>
        <v>6,541</v>
      </c>
      <c r="AD125" s="131">
        <f>Z125/$Z$7*100</f>
        <v>14.757908036640947</v>
      </c>
    </row>
    <row r="127" spans="19:32" x14ac:dyDescent="0.25">
      <c r="S127" s="105" t="s">
        <v>109</v>
      </c>
      <c r="T127" s="116"/>
      <c r="U127" s="116"/>
      <c r="V127" s="116">
        <v>21025</v>
      </c>
      <c r="W127" s="116">
        <v>20570</v>
      </c>
      <c r="X127" s="116">
        <v>21138</v>
      </c>
      <c r="Y127" s="116">
        <v>22238</v>
      </c>
      <c r="Z127" s="116">
        <v>22359</v>
      </c>
      <c r="AB127" s="113" t="str">
        <f>TEXT(Z127,"###,###")</f>
        <v>22,359</v>
      </c>
      <c r="AD127" s="131">
        <f>Z127/$Z$7*100</f>
        <v>50.446730743197513</v>
      </c>
    </row>
    <row r="128" spans="19:32" x14ac:dyDescent="0.25">
      <c r="S128" s="105" t="s">
        <v>110</v>
      </c>
      <c r="T128" s="116"/>
      <c r="U128" s="116"/>
      <c r="V128" s="116">
        <v>20050</v>
      </c>
      <c r="W128" s="116">
        <v>19856</v>
      </c>
      <c r="X128" s="116">
        <v>20514</v>
      </c>
      <c r="Y128" s="116">
        <v>21432</v>
      </c>
      <c r="Z128" s="116">
        <v>21968</v>
      </c>
      <c r="AB128" s="113" t="str">
        <f>TEXT(Z128,"###,###")</f>
        <v>21,968</v>
      </c>
      <c r="AD128" s="131">
        <f>Z128/$Z$7*100</f>
        <v>49.564550336176168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89780B7-F838-4413-9B11-F695EE6DE20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E40862A-135A-4B25-BDBF-E8248C5503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8D483A4-1F7F-45EE-8625-F49F11A3F8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5BCEEBB-6E1B-49D5-BE17-7368F9A81D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31EBD-1F94-4539-B432-1FA631DC233B}">
  <sheetPr codeName="Sheet9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Gladstone</v>
      </c>
      <c r="T1" s="103"/>
      <c r="U1" s="103"/>
      <c r="V1" s="103"/>
      <c r="W1" s="103"/>
      <c r="X1" s="103"/>
      <c r="Y1" s="104" t="str">
        <f>Y3</f>
        <v>9.28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140</v>
      </c>
      <c r="Y3" s="109" t="s">
        <v>235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9.28 Gladstone,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53492</v>
      </c>
      <c r="W4" s="112">
        <v>48729</v>
      </c>
      <c r="X4" s="112">
        <v>48902</v>
      </c>
      <c r="Y4" s="112">
        <v>49326</v>
      </c>
      <c r="Z4" s="112">
        <v>48445</v>
      </c>
      <c r="AB4" s="113" t="str">
        <f>TEXT(Z4,"###,###")</f>
        <v>48,445</v>
      </c>
      <c r="AD4" s="114">
        <f>Z4/Y4-1</f>
        <v>-1.7860763086404718E-2</v>
      </c>
      <c r="AF4" s="114">
        <f>Z4/V4-1</f>
        <v>-9.435055709264939E-2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30865</v>
      </c>
      <c r="W5" s="112">
        <v>28472</v>
      </c>
      <c r="X5" s="112">
        <v>29067</v>
      </c>
      <c r="Y5" s="112">
        <v>29231</v>
      </c>
      <c r="Z5" s="112">
        <v>27763</v>
      </c>
      <c r="AB5" s="113" t="str">
        <f>TEXT(Z5,"###,###")</f>
        <v>27,763</v>
      </c>
      <c r="AD5" s="114">
        <f t="shared" ref="AD5:AD9" si="0">Z5/Y5-1</f>
        <v>-5.0220656152714538E-2</v>
      </c>
      <c r="AF5" s="114">
        <f t="shared" ref="AF5:AF9" si="1">Z5/V5-1</f>
        <v>-0.1005021869431395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22627</v>
      </c>
      <c r="W6" s="112">
        <v>20257</v>
      </c>
      <c r="X6" s="112">
        <v>19835</v>
      </c>
      <c r="Y6" s="112">
        <v>20095</v>
      </c>
      <c r="Z6" s="112">
        <v>20686</v>
      </c>
      <c r="AB6" s="113" t="str">
        <f>TEXT(Z6,"###,###")</f>
        <v>20,686</v>
      </c>
      <c r="AD6" s="114">
        <f t="shared" si="0"/>
        <v>2.9410301069917821E-2</v>
      </c>
      <c r="AF6" s="114">
        <f t="shared" si="1"/>
        <v>-8.5782472267644794E-2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37606</v>
      </c>
      <c r="W7" s="112">
        <v>34456</v>
      </c>
      <c r="X7" s="112">
        <v>32875</v>
      </c>
      <c r="Y7" s="112">
        <v>33160</v>
      </c>
      <c r="Z7" s="112">
        <v>33237</v>
      </c>
      <c r="AB7" s="113" t="str">
        <f>TEXT(Z7,"###,###")</f>
        <v>33,237</v>
      </c>
      <c r="AD7" s="114">
        <f t="shared" si="0"/>
        <v>2.3220747889023396E-3</v>
      </c>
      <c r="AF7" s="114">
        <f t="shared" si="1"/>
        <v>-0.1161782694250918</v>
      </c>
    </row>
    <row r="8" spans="1:32" ht="17.25" customHeight="1" x14ac:dyDescent="0.25">
      <c r="A8" s="68" t="s">
        <v>13</v>
      </c>
      <c r="B8" s="69"/>
      <c r="C8" s="31"/>
      <c r="D8" s="70" t="str">
        <f>AB4</f>
        <v>48,445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33,237</v>
      </c>
      <c r="P8" s="71"/>
      <c r="S8" s="111" t="s">
        <v>87</v>
      </c>
      <c r="T8" s="112"/>
      <c r="U8" s="112"/>
      <c r="V8" s="112">
        <v>58051.08</v>
      </c>
      <c r="W8" s="112">
        <v>55686.5</v>
      </c>
      <c r="X8" s="112">
        <v>52750.38</v>
      </c>
      <c r="Y8" s="112">
        <v>53546</v>
      </c>
      <c r="Z8" s="112">
        <v>52631.74</v>
      </c>
      <c r="AB8" s="113" t="str">
        <f>TEXT(Z8,"$###,###")</f>
        <v>$52,632</v>
      </c>
      <c r="AD8" s="114">
        <f t="shared" si="0"/>
        <v>-1.7074291263586505E-2</v>
      </c>
      <c r="AF8" s="114">
        <f t="shared" si="1"/>
        <v>-9.3354680050741545E-2</v>
      </c>
    </row>
    <row r="9" spans="1:32" x14ac:dyDescent="0.25">
      <c r="A9" s="32" t="s">
        <v>15</v>
      </c>
      <c r="B9" s="75"/>
      <c r="C9" s="76"/>
      <c r="D9" s="77">
        <f>AD104</f>
        <v>78.579832800082571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55.423172969882962</v>
      </c>
      <c r="P9" s="78" t="s">
        <v>88</v>
      </c>
      <c r="S9" s="111" t="s">
        <v>7</v>
      </c>
      <c r="T9" s="112"/>
      <c r="U9" s="112"/>
      <c r="V9" s="112">
        <v>3113177814</v>
      </c>
      <c r="W9" s="112">
        <v>2637034596</v>
      </c>
      <c r="X9" s="112">
        <v>2278835022</v>
      </c>
      <c r="Y9" s="112">
        <v>2316909090</v>
      </c>
      <c r="Z9" s="112">
        <v>2313916768</v>
      </c>
      <c r="AB9" s="113" t="str">
        <f>TEXT(Z9/1000000,"$#,###.0")&amp;" mil"</f>
        <v>$2,313.9 mil</v>
      </c>
      <c r="AD9" s="114">
        <f t="shared" si="0"/>
        <v>-1.2915146359928631E-3</v>
      </c>
      <c r="AF9" s="114">
        <f t="shared" si="1"/>
        <v>-0.25673478797314853</v>
      </c>
    </row>
    <row r="10" spans="1:32" x14ac:dyDescent="0.25">
      <c r="A10" s="32" t="s">
        <v>18</v>
      </c>
      <c r="B10" s="75"/>
      <c r="C10" s="76"/>
      <c r="D10" s="77">
        <f>AD105</f>
        <v>15.087212302611208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44.579835725245957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94.337635767367686</v>
      </c>
      <c r="P11" s="78" t="s">
        <v>88</v>
      </c>
      <c r="S11" s="111" t="s">
        <v>30</v>
      </c>
      <c r="T11" s="116"/>
      <c r="U11" s="116"/>
      <c r="V11" s="116">
        <v>49449</v>
      </c>
      <c r="W11" s="116">
        <v>44764</v>
      </c>
      <c r="X11" s="116">
        <v>44956</v>
      </c>
      <c r="Y11" s="116">
        <v>45467</v>
      </c>
      <c r="Z11" s="116">
        <v>44578</v>
      </c>
    </row>
    <row r="12" spans="1:32" ht="28.5" customHeight="1" x14ac:dyDescent="0.25">
      <c r="A12" s="32" t="s">
        <v>20</v>
      </c>
      <c r="B12" s="76"/>
      <c r="C12" s="76"/>
      <c r="D12" s="77">
        <f>AD108</f>
        <v>10.457219527298998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11.646658844059331</v>
      </c>
      <c r="P12" s="78" t="s">
        <v>88</v>
      </c>
      <c r="S12" s="111" t="s">
        <v>31</v>
      </c>
      <c r="T12" s="116"/>
      <c r="U12" s="116"/>
      <c r="V12" s="116">
        <v>4040</v>
      </c>
      <c r="W12" s="116">
        <v>3966</v>
      </c>
      <c r="X12" s="116">
        <v>3946</v>
      </c>
      <c r="Y12" s="116">
        <v>3859</v>
      </c>
      <c r="Z12" s="116">
        <v>3866</v>
      </c>
    </row>
    <row r="13" spans="1:32" ht="15" customHeight="1" x14ac:dyDescent="0.25">
      <c r="A13" s="32" t="s">
        <v>21</v>
      </c>
      <c r="B13" s="76"/>
      <c r="C13" s="76"/>
      <c r="D13" s="77">
        <f>AD109</f>
        <v>13.415213128289812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41.0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21.795850965011869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16.88276525976956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48.013210857673648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83.117234740230444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957</v>
      </c>
      <c r="Z15" s="116">
        <v>1031</v>
      </c>
      <c r="AB15" s="121">
        <f t="shared" ref="AB15:AB34" si="2">IF(Z15="np",0,Z15/$Z$34)</f>
        <v>2.1282305342250847E-2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1949</v>
      </c>
      <c r="Z16" s="116">
        <v>1989</v>
      </c>
      <c r="AB16" s="121">
        <f t="shared" si="2"/>
        <v>4.1057716125836016E-2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4892</v>
      </c>
      <c r="Z17" s="116">
        <v>4455</v>
      </c>
      <c r="AB17" s="121">
        <f t="shared" si="2"/>
        <v>9.196185286103542E-2</v>
      </c>
    </row>
    <row r="18" spans="1:28" x14ac:dyDescent="0.25">
      <c r="A18" s="67" t="str">
        <f>$S$1&amp;" ("&amp;$V$2&amp;" to "&amp;$Z$2&amp;")"</f>
        <v>Gladstone (2014-15 to 2018-19)</v>
      </c>
      <c r="B18" s="67"/>
      <c r="C18" s="67"/>
      <c r="D18" s="67"/>
      <c r="E18" s="67"/>
      <c r="F18" s="67"/>
      <c r="G18" s="67" t="str">
        <f>$S$1&amp;" ("&amp;$V$2&amp;" to "&amp;$Z$2&amp;")"</f>
        <v>Gladstone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928</v>
      </c>
      <c r="Z18" s="116">
        <v>991</v>
      </c>
      <c r="AB18" s="121">
        <f t="shared" si="2"/>
        <v>2.0456609693666913E-2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6523</v>
      </c>
      <c r="Z19" s="116">
        <v>5700</v>
      </c>
      <c r="AB19" s="121">
        <f t="shared" si="2"/>
        <v>0.1176616299232103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969</v>
      </c>
      <c r="Z20" s="116">
        <v>1042</v>
      </c>
      <c r="AB20" s="121">
        <f t="shared" si="2"/>
        <v>2.1509371645611428E-2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3714</v>
      </c>
      <c r="Z21" s="116">
        <v>3686</v>
      </c>
      <c r="AB21" s="121">
        <f t="shared" si="2"/>
        <v>7.6087854017009335E-2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3470</v>
      </c>
      <c r="Z22" s="116">
        <v>3406</v>
      </c>
      <c r="AB22" s="121">
        <f t="shared" si="2"/>
        <v>7.0307984476921812E-2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2933</v>
      </c>
      <c r="Z23" s="116">
        <v>2993</v>
      </c>
      <c r="AB23" s="121">
        <f t="shared" si="2"/>
        <v>6.1782676905292711E-2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177</v>
      </c>
      <c r="Z24" s="116">
        <v>175</v>
      </c>
      <c r="AB24" s="121">
        <f t="shared" si="2"/>
        <v>3.6124184625547025E-3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1032</v>
      </c>
      <c r="Z25" s="116">
        <v>1018</v>
      </c>
      <c r="AB25" s="121">
        <f t="shared" si="2"/>
        <v>2.1013954256461069E-2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1129</v>
      </c>
      <c r="Z26" s="116">
        <v>1267</v>
      </c>
      <c r="AB26" s="121">
        <f t="shared" si="2"/>
        <v>2.6153909668896046E-2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3256</v>
      </c>
      <c r="Z27" s="116">
        <v>3120</v>
      </c>
      <c r="AB27" s="121">
        <f t="shared" si="2"/>
        <v>6.4404260589546694E-2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4695</v>
      </c>
      <c r="Z28" s="116">
        <v>4340</v>
      </c>
      <c r="AB28" s="121">
        <f t="shared" si="2"/>
        <v>8.9587977871356611E-2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1922</v>
      </c>
      <c r="Z29" s="116">
        <v>2167</v>
      </c>
      <c r="AB29" s="121">
        <f t="shared" si="2"/>
        <v>4.4732061762034515E-2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2893</v>
      </c>
      <c r="Z30" s="116">
        <v>2992</v>
      </c>
      <c r="AB30" s="121">
        <f t="shared" si="2"/>
        <v>6.1762034514078114E-2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3348</v>
      </c>
      <c r="Z31" s="116">
        <v>3483</v>
      </c>
      <c r="AB31" s="121">
        <f t="shared" si="2"/>
        <v>7.1897448600445876E-2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318</v>
      </c>
      <c r="Z32" s="116">
        <v>285</v>
      </c>
      <c r="AB32" s="121">
        <f t="shared" si="2"/>
        <v>5.8830814961605155E-3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2181</v>
      </c>
      <c r="Z33" s="116">
        <v>2568</v>
      </c>
      <c r="AB33" s="121">
        <f t="shared" si="2"/>
        <v>5.3009660639088435E-2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49326</v>
      </c>
      <c r="Z34" s="124">
        <v>48444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27629</v>
      </c>
      <c r="AB37" s="136">
        <f>Z37/Z40*100</f>
        <v>83.117234740230444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5612</v>
      </c>
      <c r="AB38" s="136">
        <f>Z38/Z40*100</f>
        <v>16.88276525976956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33241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39</v>
      </c>
      <c r="X44" s="116">
        <v>31</v>
      </c>
      <c r="Y44" s="116">
        <v>31</v>
      </c>
      <c r="Z44" s="116">
        <v>39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583</v>
      </c>
      <c r="X45" s="116">
        <v>534</v>
      </c>
      <c r="Y45" s="116">
        <v>607</v>
      </c>
      <c r="Z45" s="116">
        <v>558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1453</v>
      </c>
      <c r="X46" s="116">
        <v>1399</v>
      </c>
      <c r="Y46" s="116">
        <v>1585</v>
      </c>
      <c r="Z46" s="116">
        <v>1508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2428</v>
      </c>
      <c r="X47" s="116">
        <v>2363</v>
      </c>
      <c r="Y47" s="116">
        <v>2352</v>
      </c>
      <c r="Z47" s="116">
        <v>1997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3359</v>
      </c>
      <c r="X48" s="116">
        <v>3293</v>
      </c>
      <c r="Y48" s="116">
        <v>3417</v>
      </c>
      <c r="Z48" s="116">
        <v>3153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Gladstone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3441</v>
      </c>
      <c r="X49" s="116">
        <v>3462</v>
      </c>
      <c r="Y49" s="116">
        <v>3328</v>
      </c>
      <c r="Z49" s="116">
        <v>3116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3143</v>
      </c>
      <c r="X50" s="116">
        <v>3222</v>
      </c>
      <c r="Y50" s="116">
        <v>3157</v>
      </c>
      <c r="Z50" s="116">
        <v>3094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3229</v>
      </c>
      <c r="X51" s="116">
        <v>3295</v>
      </c>
      <c r="Y51" s="116">
        <v>2986</v>
      </c>
      <c r="Z51" s="116">
        <v>2802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3103</v>
      </c>
      <c r="X52" s="116">
        <v>3328</v>
      </c>
      <c r="Y52" s="116">
        <v>3303</v>
      </c>
      <c r="Z52" s="116">
        <v>3267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2760</v>
      </c>
      <c r="X53" s="116">
        <v>2895</v>
      </c>
      <c r="Y53" s="116">
        <v>2978</v>
      </c>
      <c r="Z53" s="116">
        <v>2836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2422</v>
      </c>
      <c r="X54" s="116">
        <v>2538</v>
      </c>
      <c r="Y54" s="116">
        <v>2653</v>
      </c>
      <c r="Z54" s="116">
        <v>2533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1525</v>
      </c>
      <c r="X55" s="116">
        <v>1661</v>
      </c>
      <c r="Y55" s="116">
        <v>1715</v>
      </c>
      <c r="Z55" s="116">
        <v>1729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655</v>
      </c>
      <c r="X56" s="116">
        <v>676</v>
      </c>
      <c r="Y56" s="116">
        <v>701</v>
      </c>
      <c r="Z56" s="116">
        <v>745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202</v>
      </c>
      <c r="X57" s="116">
        <v>223</v>
      </c>
      <c r="Y57" s="116">
        <v>219</v>
      </c>
      <c r="Z57" s="116">
        <v>219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88</v>
      </c>
      <c r="X58" s="116">
        <v>89</v>
      </c>
      <c r="Y58" s="116">
        <v>99</v>
      </c>
      <c r="Z58" s="116">
        <v>96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30</v>
      </c>
      <c r="X59" s="116">
        <v>38</v>
      </c>
      <c r="Y59" s="116">
        <v>44</v>
      </c>
      <c r="Z59" s="116">
        <v>38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18</v>
      </c>
      <c r="X60" s="116">
        <v>20</v>
      </c>
      <c r="Y60" s="116">
        <v>25</v>
      </c>
      <c r="Z60" s="116">
        <v>16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28472</v>
      </c>
      <c r="X61" s="116">
        <v>29067</v>
      </c>
      <c r="Y61" s="116">
        <v>29231</v>
      </c>
      <c r="Z61" s="116">
        <v>27763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56</v>
      </c>
      <c r="X63" s="116">
        <v>43</v>
      </c>
      <c r="Y63" s="116">
        <v>41</v>
      </c>
      <c r="Z63" s="116">
        <v>47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Gladstone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727</v>
      </c>
      <c r="X64" s="116">
        <v>657</v>
      </c>
      <c r="Y64" s="116">
        <v>710</v>
      </c>
      <c r="Z64" s="116">
        <v>715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1355</v>
      </c>
      <c r="X65" s="116">
        <v>1248</v>
      </c>
      <c r="Y65" s="116">
        <v>1366</v>
      </c>
      <c r="Z65" s="116">
        <v>1364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1932</v>
      </c>
      <c r="X66" s="116">
        <v>1727</v>
      </c>
      <c r="Y66" s="116">
        <v>1720</v>
      </c>
      <c r="Z66" s="116">
        <v>1729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2323</v>
      </c>
      <c r="X67" s="116">
        <v>2172</v>
      </c>
      <c r="Y67" s="116">
        <v>2171</v>
      </c>
      <c r="Z67" s="116">
        <v>2209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2157</v>
      </c>
      <c r="X68" s="116">
        <v>2106</v>
      </c>
      <c r="Y68" s="116">
        <v>2064</v>
      </c>
      <c r="Z68" s="116">
        <v>2111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1999</v>
      </c>
      <c r="X69" s="116">
        <v>1983</v>
      </c>
      <c r="Y69" s="116">
        <v>2029</v>
      </c>
      <c r="Z69" s="116">
        <v>2162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2390</v>
      </c>
      <c r="X70" s="116">
        <v>2260</v>
      </c>
      <c r="Y70" s="116">
        <v>2230</v>
      </c>
      <c r="Z70" s="116">
        <v>2199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2332</v>
      </c>
      <c r="X71" s="116">
        <v>2426</v>
      </c>
      <c r="Y71" s="116">
        <v>2381</v>
      </c>
      <c r="Z71" s="116">
        <v>2498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2150</v>
      </c>
      <c r="X72" s="116">
        <v>2152</v>
      </c>
      <c r="Y72" s="116">
        <v>2146</v>
      </c>
      <c r="Z72" s="116">
        <v>2154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1504</v>
      </c>
      <c r="X73" s="116">
        <v>1599</v>
      </c>
      <c r="Y73" s="116">
        <v>1693</v>
      </c>
      <c r="Z73" s="116">
        <v>1823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803</v>
      </c>
      <c r="X74" s="116">
        <v>893</v>
      </c>
      <c r="Y74" s="116">
        <v>988</v>
      </c>
      <c r="Z74" s="116">
        <v>1020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316</v>
      </c>
      <c r="X75" s="116">
        <v>333</v>
      </c>
      <c r="Y75" s="116">
        <v>330</v>
      </c>
      <c r="Z75" s="116">
        <v>415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121</v>
      </c>
      <c r="X76" s="116">
        <v>139</v>
      </c>
      <c r="Y76" s="116">
        <v>132</v>
      </c>
      <c r="Z76" s="116">
        <v>137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44</v>
      </c>
      <c r="X77" s="116">
        <v>58</v>
      </c>
      <c r="Y77" s="116">
        <v>62</v>
      </c>
      <c r="Z77" s="116">
        <v>60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20</v>
      </c>
      <c r="X78" s="116">
        <v>19</v>
      </c>
      <c r="Y78" s="116">
        <v>16</v>
      </c>
      <c r="Z78" s="116">
        <v>22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20</v>
      </c>
      <c r="X79" s="116">
        <v>20</v>
      </c>
      <c r="Y79" s="116">
        <v>26</v>
      </c>
      <c r="Z79" s="116">
        <v>13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20257</v>
      </c>
      <c r="X80" s="116">
        <v>19835</v>
      </c>
      <c r="Y80" s="116">
        <v>20095</v>
      </c>
      <c r="Z80" s="116">
        <v>20687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Gladstone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1336</v>
      </c>
      <c r="X83" s="116">
        <v>1293</v>
      </c>
      <c r="Y83" s="116">
        <v>1274</v>
      </c>
      <c r="Z83" s="116">
        <v>1263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1680</v>
      </c>
      <c r="X84" s="116">
        <v>1577</v>
      </c>
      <c r="Y84" s="116">
        <v>1567</v>
      </c>
      <c r="Z84" s="116">
        <v>1553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48,445</v>
      </c>
      <c r="D85" s="100">
        <f t="shared" ref="D85:D90" si="4">AD4</f>
        <v>-1.7860763086404718E-2</v>
      </c>
      <c r="E85" s="101">
        <f t="shared" ref="E85:E90" si="5">AD4</f>
        <v>-1.7860763086404718E-2</v>
      </c>
      <c r="F85" s="100">
        <f t="shared" ref="F85:F90" si="6">AF4</f>
        <v>-9.435055709264939E-2</v>
      </c>
      <c r="G85" s="101">
        <f t="shared" ref="G85:G90" si="7">AF4</f>
        <v>-9.435055709264939E-2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5907</v>
      </c>
      <c r="X85" s="116">
        <v>5561</v>
      </c>
      <c r="Y85" s="116">
        <v>5624</v>
      </c>
      <c r="Z85" s="116">
        <v>5580</v>
      </c>
    </row>
    <row r="86" spans="1:30" ht="15" customHeight="1" x14ac:dyDescent="0.25">
      <c r="A86" s="102" t="s">
        <v>4</v>
      </c>
      <c r="B86" s="51"/>
      <c r="C86" s="61" t="str">
        <f t="shared" si="3"/>
        <v>27,763</v>
      </c>
      <c r="D86" s="100">
        <f t="shared" si="4"/>
        <v>-5.0220656152714538E-2</v>
      </c>
      <c r="E86" s="101">
        <f t="shared" si="5"/>
        <v>-5.0220656152714538E-2</v>
      </c>
      <c r="F86" s="100">
        <f t="shared" si="6"/>
        <v>-0.1005021869431395</v>
      </c>
      <c r="G86" s="101">
        <f t="shared" si="7"/>
        <v>-0.1005021869431395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536</v>
      </c>
      <c r="X86" s="116">
        <v>572</v>
      </c>
      <c r="Y86" s="116">
        <v>585</v>
      </c>
      <c r="Z86" s="116">
        <v>610</v>
      </c>
    </row>
    <row r="87" spans="1:30" ht="15" customHeight="1" x14ac:dyDescent="0.25">
      <c r="A87" s="102" t="s">
        <v>5</v>
      </c>
      <c r="B87" s="51"/>
      <c r="C87" s="61" t="str">
        <f t="shared" si="3"/>
        <v>20,686</v>
      </c>
      <c r="D87" s="100">
        <f t="shared" si="4"/>
        <v>2.9410301069917821E-2</v>
      </c>
      <c r="E87" s="101">
        <f t="shared" si="5"/>
        <v>2.9410301069917821E-2</v>
      </c>
      <c r="F87" s="100">
        <f t="shared" si="6"/>
        <v>-8.5782472267644794E-2</v>
      </c>
      <c r="G87" s="101">
        <f t="shared" si="7"/>
        <v>-8.5782472267644794E-2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410</v>
      </c>
      <c r="X87" s="116">
        <v>397</v>
      </c>
      <c r="Y87" s="116">
        <v>362</v>
      </c>
      <c r="Z87" s="116">
        <v>353</v>
      </c>
    </row>
    <row r="88" spans="1:30" ht="15" customHeight="1" x14ac:dyDescent="0.25">
      <c r="A88" s="51" t="s">
        <v>6</v>
      </c>
      <c r="B88" s="51"/>
      <c r="C88" s="61" t="str">
        <f t="shared" si="3"/>
        <v>33,237</v>
      </c>
      <c r="D88" s="100">
        <f t="shared" si="4"/>
        <v>2.3220747889023396E-3</v>
      </c>
      <c r="E88" s="101">
        <f t="shared" si="5"/>
        <v>2.3220747889023396E-3</v>
      </c>
      <c r="F88" s="100">
        <f t="shared" si="6"/>
        <v>-0.1161782694250918</v>
      </c>
      <c r="G88" s="101">
        <f t="shared" si="7"/>
        <v>-0.1161782694250918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473</v>
      </c>
      <c r="X88" s="116">
        <v>513</v>
      </c>
      <c r="Y88" s="116">
        <v>556</v>
      </c>
      <c r="Z88" s="116">
        <v>558</v>
      </c>
    </row>
    <row r="89" spans="1:30" ht="15" customHeight="1" x14ac:dyDescent="0.25">
      <c r="A89" s="51" t="s">
        <v>102</v>
      </c>
      <c r="B89" s="51"/>
      <c r="C89" s="61" t="str">
        <f t="shared" si="3"/>
        <v>$52,632</v>
      </c>
      <c r="D89" s="100">
        <f t="shared" si="4"/>
        <v>-1.7074291263586505E-2</v>
      </c>
      <c r="E89" s="101">
        <f t="shared" si="5"/>
        <v>-1.7074291263586505E-2</v>
      </c>
      <c r="F89" s="100">
        <f t="shared" si="6"/>
        <v>-9.3354680050741545E-2</v>
      </c>
      <c r="G89" s="101">
        <f t="shared" si="7"/>
        <v>-9.3354680050741545E-2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2461</v>
      </c>
      <c r="X89" s="116">
        <v>2373</v>
      </c>
      <c r="Y89" s="116">
        <v>2446</v>
      </c>
      <c r="Z89" s="116">
        <v>2514</v>
      </c>
    </row>
    <row r="90" spans="1:30" ht="15" customHeight="1" x14ac:dyDescent="0.25">
      <c r="A90" s="51" t="s">
        <v>7</v>
      </c>
      <c r="B90" s="51"/>
      <c r="C90" s="61" t="str">
        <f t="shared" si="3"/>
        <v>$2,313.9 mil</v>
      </c>
      <c r="D90" s="100">
        <f t="shared" si="4"/>
        <v>-1.2915146359928631E-3</v>
      </c>
      <c r="E90" s="101">
        <f t="shared" si="5"/>
        <v>-1.2915146359928631E-3</v>
      </c>
      <c r="F90" s="100">
        <f t="shared" si="6"/>
        <v>-0.25673478797314853</v>
      </c>
      <c r="G90" s="101">
        <f t="shared" si="7"/>
        <v>-0.25673478797314853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3267</v>
      </c>
      <c r="X90" s="116">
        <v>3098</v>
      </c>
      <c r="Y90" s="116">
        <v>3352</v>
      </c>
      <c r="Z90" s="116">
        <v>3253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19585</v>
      </c>
      <c r="X91" s="116">
        <v>18550</v>
      </c>
      <c r="Y91" s="116">
        <v>18673</v>
      </c>
      <c r="Z91" s="116">
        <v>18420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967</v>
      </c>
      <c r="X93" s="116">
        <v>981</v>
      </c>
      <c r="Y93" s="116">
        <v>1010</v>
      </c>
      <c r="Z93" s="116">
        <v>1034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2263</v>
      </c>
      <c r="X94" s="116">
        <v>2240</v>
      </c>
      <c r="Y94" s="116">
        <v>2285</v>
      </c>
      <c r="Z94" s="116">
        <v>2386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608</v>
      </c>
      <c r="X95" s="116">
        <v>591</v>
      </c>
      <c r="Y95" s="116">
        <v>624</v>
      </c>
      <c r="Z95" s="116">
        <v>660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1958</v>
      </c>
      <c r="X96" s="116">
        <v>2121</v>
      </c>
      <c r="Y96" s="116">
        <v>2288</v>
      </c>
      <c r="Z96" s="116">
        <v>2390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2590</v>
      </c>
      <c r="X97" s="116">
        <v>2552</v>
      </c>
      <c r="Y97" s="116">
        <v>2513</v>
      </c>
      <c r="Z97" s="116">
        <v>2530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1768</v>
      </c>
      <c r="X98" s="116">
        <v>1713</v>
      </c>
      <c r="Y98" s="116">
        <v>1739</v>
      </c>
      <c r="Z98" s="116">
        <v>1770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335</v>
      </c>
      <c r="X99" s="116">
        <v>290</v>
      </c>
      <c r="Y99" s="116">
        <v>342</v>
      </c>
      <c r="Z99" s="116">
        <v>397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1367</v>
      </c>
      <c r="X100" s="116">
        <v>1295</v>
      </c>
      <c r="Y100" s="116">
        <v>1363</v>
      </c>
      <c r="Z100" s="116">
        <v>1377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14871</v>
      </c>
      <c r="X101" s="116">
        <v>14325</v>
      </c>
      <c r="Y101" s="116">
        <v>14487</v>
      </c>
      <c r="Z101" s="116">
        <v>14815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37186</v>
      </c>
      <c r="X104" s="116">
        <v>38699</v>
      </c>
      <c r="Y104" s="116">
        <v>39352</v>
      </c>
      <c r="Z104" s="116">
        <v>38068</v>
      </c>
      <c r="AB104" s="113" t="str">
        <f>TEXT(Z104,"###,###")</f>
        <v>38,068</v>
      </c>
      <c r="AD104" s="134">
        <f>Z104/($Z$4)*100</f>
        <v>78.579832800082571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7631</v>
      </c>
      <c r="X105" s="116">
        <v>6949</v>
      </c>
      <c r="Y105" s="116">
        <v>6774</v>
      </c>
      <c r="Z105" s="116">
        <v>7309</v>
      </c>
      <c r="AB105" s="113" t="str">
        <f>TEXT(Z105,"###,###")</f>
        <v>7,309</v>
      </c>
      <c r="AD105" s="134">
        <f>Z105/($Z$4)*100</f>
        <v>15.087212302611208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44817</v>
      </c>
      <c r="X106" s="124">
        <v>45648</v>
      </c>
      <c r="Y106" s="124">
        <v>46126</v>
      </c>
      <c r="Z106" s="124">
        <v>45377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5005</v>
      </c>
      <c r="X108" s="116">
        <v>5353</v>
      </c>
      <c r="Y108" s="116">
        <v>5868</v>
      </c>
      <c r="Z108" s="116">
        <v>5066</v>
      </c>
      <c r="AB108" s="113" t="str">
        <f>TEXT(Z108,"###,###")</f>
        <v>5,066</v>
      </c>
      <c r="AD108" s="134">
        <f>Z108/($Z$4)*100</f>
        <v>10.457219527298998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6249</v>
      </c>
      <c r="X109" s="116">
        <v>6672</v>
      </c>
      <c r="Y109" s="116">
        <v>6294</v>
      </c>
      <c r="Z109" s="116">
        <v>6499</v>
      </c>
      <c r="AB109" s="113" t="str">
        <f>TEXT(Z109,"###,###")</f>
        <v>6,499</v>
      </c>
      <c r="AD109" s="134">
        <f>Z109/($Z$4)*100</f>
        <v>13.415213128289812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9368</v>
      </c>
      <c r="X110" s="116">
        <v>9901</v>
      </c>
      <c r="Y110" s="116">
        <v>10605</v>
      </c>
      <c r="Z110" s="116">
        <v>10559</v>
      </c>
      <c r="AB110" s="113" t="str">
        <f>TEXT(Z110,"###,###")</f>
        <v>10,559</v>
      </c>
      <c r="AD110" s="134">
        <f>Z110/($Z$4)*100</f>
        <v>21.795850965011869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24191</v>
      </c>
      <c r="X111" s="116">
        <v>23722</v>
      </c>
      <c r="Y111" s="116">
        <v>23358</v>
      </c>
      <c r="Z111" s="116">
        <v>23260</v>
      </c>
      <c r="AB111" s="113" t="str">
        <f>TEXT(Z111,"###,###")</f>
        <v>23,260</v>
      </c>
      <c r="AD111" s="134">
        <f>Z111/($Z$4)*100</f>
        <v>48.013210857673648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48729</v>
      </c>
      <c r="X112" s="116">
        <v>48902</v>
      </c>
      <c r="Y112" s="116">
        <v>49326</v>
      </c>
      <c r="Z112" s="116">
        <v>48448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37.56</v>
      </c>
      <c r="W118" s="135">
        <v>38.130000000000003</v>
      </c>
      <c r="X118" s="135">
        <v>40.76</v>
      </c>
      <c r="Y118" s="135">
        <v>40.9</v>
      </c>
      <c r="Z118" s="135">
        <v>41.03</v>
      </c>
      <c r="AB118" s="113" t="str">
        <f>TEXT(Z118,"##.0")</f>
        <v>41.0</v>
      </c>
    </row>
    <row r="120" spans="19:32" x14ac:dyDescent="0.25">
      <c r="S120" s="105" t="s">
        <v>104</v>
      </c>
      <c r="T120" s="116"/>
      <c r="U120" s="116"/>
      <c r="V120" s="116">
        <v>33563</v>
      </c>
      <c r="W120" s="116">
        <v>30491</v>
      </c>
      <c r="X120" s="116">
        <v>28929</v>
      </c>
      <c r="Y120" s="116">
        <v>29301</v>
      </c>
      <c r="Z120" s="116">
        <v>29370</v>
      </c>
      <c r="AB120" s="113" t="str">
        <f>TEXT(Z120,"###,###")</f>
        <v>29,370</v>
      </c>
    </row>
    <row r="121" spans="19:32" x14ac:dyDescent="0.25">
      <c r="S121" s="105" t="s">
        <v>105</v>
      </c>
      <c r="T121" s="116"/>
      <c r="U121" s="116"/>
      <c r="V121" s="116">
        <v>1826</v>
      </c>
      <c r="W121" s="116">
        <v>1803</v>
      </c>
      <c r="X121" s="116">
        <v>1780</v>
      </c>
      <c r="Y121" s="116">
        <v>1877</v>
      </c>
      <c r="Z121" s="116">
        <v>1886</v>
      </c>
      <c r="AB121" s="113" t="str">
        <f>TEXT(Z121,"###,###")</f>
        <v>1,886</v>
      </c>
    </row>
    <row r="122" spans="19:32" x14ac:dyDescent="0.25">
      <c r="S122" s="105" t="s">
        <v>106</v>
      </c>
      <c r="T122" s="116"/>
      <c r="U122" s="116"/>
      <c r="V122" s="116">
        <v>2218</v>
      </c>
      <c r="W122" s="116">
        <v>2164</v>
      </c>
      <c r="X122" s="116">
        <v>2166</v>
      </c>
      <c r="Y122" s="116">
        <v>1981</v>
      </c>
      <c r="Z122" s="116">
        <v>1985</v>
      </c>
      <c r="AB122" s="113" t="str">
        <f>TEXT(Z122,"###,###")</f>
        <v>1,985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35781</v>
      </c>
      <c r="W124" s="116">
        <v>32655</v>
      </c>
      <c r="X124" s="116">
        <v>31095</v>
      </c>
      <c r="Y124" s="116">
        <v>31282</v>
      </c>
      <c r="Z124" s="116">
        <v>31355</v>
      </c>
      <c r="AB124" s="113" t="str">
        <f>TEXT(Z124,"###,###")</f>
        <v>31,355</v>
      </c>
      <c r="AD124" s="131">
        <f>Z124/$Z$7*100</f>
        <v>94.337635767367686</v>
      </c>
    </row>
    <row r="125" spans="19:32" x14ac:dyDescent="0.25">
      <c r="S125" s="105" t="s">
        <v>108</v>
      </c>
      <c r="T125" s="116"/>
      <c r="U125" s="116"/>
      <c r="V125" s="116">
        <v>4044</v>
      </c>
      <c r="W125" s="116">
        <v>3967</v>
      </c>
      <c r="X125" s="116">
        <v>3946</v>
      </c>
      <c r="Y125" s="116">
        <v>3858</v>
      </c>
      <c r="Z125" s="116">
        <v>3871</v>
      </c>
      <c r="AB125" s="113" t="str">
        <f>TEXT(Z125,"###,###")</f>
        <v>3,871</v>
      </c>
      <c r="AD125" s="131">
        <f>Z125/$Z$7*100</f>
        <v>11.646658844059331</v>
      </c>
    </row>
    <row r="127" spans="19:32" x14ac:dyDescent="0.25">
      <c r="S127" s="105" t="s">
        <v>109</v>
      </c>
      <c r="T127" s="116"/>
      <c r="U127" s="116"/>
      <c r="V127" s="116">
        <v>21622</v>
      </c>
      <c r="W127" s="116">
        <v>19585</v>
      </c>
      <c r="X127" s="116">
        <v>18550</v>
      </c>
      <c r="Y127" s="116">
        <v>18673</v>
      </c>
      <c r="Z127" s="116">
        <v>18421</v>
      </c>
      <c r="AB127" s="113" t="str">
        <f>TEXT(Z127,"###,###")</f>
        <v>18,421</v>
      </c>
      <c r="AD127" s="131">
        <f>Z127/$Z$7*100</f>
        <v>55.423172969882962</v>
      </c>
    </row>
    <row r="128" spans="19:32" x14ac:dyDescent="0.25">
      <c r="S128" s="105" t="s">
        <v>110</v>
      </c>
      <c r="T128" s="116"/>
      <c r="U128" s="116"/>
      <c r="V128" s="116">
        <v>15984</v>
      </c>
      <c r="W128" s="116">
        <v>14871</v>
      </c>
      <c r="X128" s="116">
        <v>14325</v>
      </c>
      <c r="Y128" s="116">
        <v>14487</v>
      </c>
      <c r="Z128" s="116">
        <v>14817</v>
      </c>
      <c r="AB128" s="113" t="str">
        <f>TEXT(Z128,"###,###")</f>
        <v>14,817</v>
      </c>
      <c r="AD128" s="131">
        <f>Z128/$Z$7*100</f>
        <v>44.579835725245957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00A070C-0E95-48C8-9219-E4EE96D3EE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06A6B3F-3725-4F9A-9AFB-C50E7382D91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5B54C90-BA55-4F7F-9F4F-F91B2CABB7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031A6AC4-8F25-4EF4-BE8F-FEF09620130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BB5D8-9098-49CA-9CFF-ED20D48B3775}">
  <sheetPr codeName="Sheet6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Balonne</v>
      </c>
      <c r="T1" s="103"/>
      <c r="U1" s="103"/>
      <c r="V1" s="103"/>
      <c r="W1" s="103"/>
      <c r="X1" s="103"/>
      <c r="Y1" s="104" t="str">
        <f>Y3</f>
        <v>9.2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112</v>
      </c>
      <c r="Y3" s="109" t="s">
        <v>211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 Balonne,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3532</v>
      </c>
      <c r="W4" s="112">
        <v>3395</v>
      </c>
      <c r="X4" s="112">
        <v>3680</v>
      </c>
      <c r="Y4" s="112">
        <v>4511</v>
      </c>
      <c r="Z4" s="112">
        <v>3694</v>
      </c>
      <c r="AB4" s="113" t="str">
        <f>TEXT(Z4,"###,###")</f>
        <v>3,694</v>
      </c>
      <c r="AD4" s="114">
        <f>Z4/Y4-1</f>
        <v>-0.18111283529150968</v>
      </c>
      <c r="AF4" s="114">
        <f>Z4/V4-1</f>
        <v>4.5866364665911652E-2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1898</v>
      </c>
      <c r="W5" s="112">
        <v>1773</v>
      </c>
      <c r="X5" s="112">
        <v>1960</v>
      </c>
      <c r="Y5" s="112">
        <v>2437</v>
      </c>
      <c r="Z5" s="112">
        <v>1918</v>
      </c>
      <c r="AB5" s="113" t="str">
        <f>TEXT(Z5,"###,###")</f>
        <v>1,918</v>
      </c>
      <c r="AD5" s="114">
        <f t="shared" ref="AD5:AD9" si="0">Z5/Y5-1</f>
        <v>-0.21296676241280266</v>
      </c>
      <c r="AF5" s="114">
        <f t="shared" ref="AF5:AF9" si="1">Z5/V5-1</f>
        <v>1.0537407797681864E-2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1637</v>
      </c>
      <c r="W6" s="112">
        <v>1614</v>
      </c>
      <c r="X6" s="112">
        <v>1720</v>
      </c>
      <c r="Y6" s="112">
        <v>2074</v>
      </c>
      <c r="Z6" s="112">
        <v>1775</v>
      </c>
      <c r="AB6" s="113" t="str">
        <f>TEXT(Z6,"###,###")</f>
        <v>1,775</v>
      </c>
      <c r="AD6" s="114">
        <f t="shared" si="0"/>
        <v>-0.14416586306653811</v>
      </c>
      <c r="AF6" s="114">
        <f t="shared" si="1"/>
        <v>8.4300549786194168E-2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2305</v>
      </c>
      <c r="W7" s="112">
        <v>2208</v>
      </c>
      <c r="X7" s="112">
        <v>2308</v>
      </c>
      <c r="Y7" s="112">
        <v>2892</v>
      </c>
      <c r="Z7" s="112">
        <v>2436</v>
      </c>
      <c r="AB7" s="113" t="str">
        <f>TEXT(Z7,"###,###")</f>
        <v>2,436</v>
      </c>
      <c r="AD7" s="114">
        <f t="shared" si="0"/>
        <v>-0.15767634854771784</v>
      </c>
      <c r="AF7" s="114">
        <f t="shared" si="1"/>
        <v>5.6832971800433896E-2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3,694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2,436</v>
      </c>
      <c r="P8" s="71"/>
      <c r="S8" s="111" t="s">
        <v>87</v>
      </c>
      <c r="T8" s="112"/>
      <c r="U8" s="112"/>
      <c r="V8" s="112">
        <v>33133.93</v>
      </c>
      <c r="W8" s="112">
        <v>32116.5</v>
      </c>
      <c r="X8" s="112">
        <v>33276</v>
      </c>
      <c r="Y8" s="112">
        <v>32010.53</v>
      </c>
      <c r="Z8" s="112">
        <v>36389.199999999997</v>
      </c>
      <c r="AB8" s="113" t="str">
        <f>TEXT(Z8,"$###,###")</f>
        <v>$36,389</v>
      </c>
      <c r="AD8" s="114">
        <f t="shared" si="0"/>
        <v>0.13678842555871462</v>
      </c>
      <c r="AF8" s="114">
        <f t="shared" si="1"/>
        <v>9.824581629767426E-2</v>
      </c>
    </row>
    <row r="9" spans="1:32" x14ac:dyDescent="0.25">
      <c r="A9" s="32" t="s">
        <v>15</v>
      </c>
      <c r="B9" s="75"/>
      <c r="C9" s="76"/>
      <c r="D9" s="77">
        <f>AD104</f>
        <v>67.162966973470489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52.422003284072247</v>
      </c>
      <c r="P9" s="78" t="s">
        <v>88</v>
      </c>
      <c r="S9" s="111" t="s">
        <v>7</v>
      </c>
      <c r="T9" s="112"/>
      <c r="U9" s="112"/>
      <c r="V9" s="112">
        <v>92163797</v>
      </c>
      <c r="W9" s="112">
        <v>99033067</v>
      </c>
      <c r="X9" s="112">
        <v>110920817</v>
      </c>
      <c r="Y9" s="112">
        <v>115930926</v>
      </c>
      <c r="Z9" s="112">
        <v>100979768</v>
      </c>
      <c r="AB9" s="113" t="str">
        <f>TEXT(Z9/1000000,"$#,###.0")&amp;" mil"</f>
        <v>$101.0 mil</v>
      </c>
      <c r="AD9" s="114">
        <f t="shared" si="0"/>
        <v>-0.12896608796172304</v>
      </c>
      <c r="AF9" s="114">
        <f t="shared" si="1"/>
        <v>9.5655466538558498E-2</v>
      </c>
    </row>
    <row r="10" spans="1:32" x14ac:dyDescent="0.25">
      <c r="A10" s="32" t="s">
        <v>18</v>
      </c>
      <c r="B10" s="75"/>
      <c r="C10" s="76"/>
      <c r="D10" s="77">
        <f>AD105</f>
        <v>18.706009745533297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47.742200328407222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88.054187192118221</v>
      </c>
      <c r="P11" s="78" t="s">
        <v>88</v>
      </c>
      <c r="S11" s="111" t="s">
        <v>30</v>
      </c>
      <c r="T11" s="116"/>
      <c r="U11" s="116"/>
      <c r="V11" s="116">
        <v>2929</v>
      </c>
      <c r="W11" s="116">
        <v>2822</v>
      </c>
      <c r="X11" s="116">
        <v>3100</v>
      </c>
      <c r="Y11" s="116">
        <v>3664</v>
      </c>
      <c r="Z11" s="116">
        <v>3069</v>
      </c>
    </row>
    <row r="12" spans="1:32" ht="28.5" customHeight="1" x14ac:dyDescent="0.25">
      <c r="A12" s="32" t="s">
        <v>20</v>
      </c>
      <c r="B12" s="76"/>
      <c r="C12" s="76"/>
      <c r="D12" s="77">
        <f>AD108</f>
        <v>19.761775852734164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25.492610837438423</v>
      </c>
      <c r="P12" s="78" t="s">
        <v>88</v>
      </c>
      <c r="S12" s="111" t="s">
        <v>31</v>
      </c>
      <c r="T12" s="116"/>
      <c r="U12" s="116"/>
      <c r="V12" s="116">
        <v>597</v>
      </c>
      <c r="W12" s="116">
        <v>565</v>
      </c>
      <c r="X12" s="116">
        <v>580</v>
      </c>
      <c r="Y12" s="116">
        <v>844</v>
      </c>
      <c r="Z12" s="116">
        <v>624</v>
      </c>
    </row>
    <row r="13" spans="1:32" ht="15" customHeight="1" x14ac:dyDescent="0.25">
      <c r="A13" s="32" t="s">
        <v>21</v>
      </c>
      <c r="B13" s="76"/>
      <c r="C13" s="76"/>
      <c r="D13" s="77">
        <f>AD109</f>
        <v>21.115322144017327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20.438548998375744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17.838060008220307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24.607471575527885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82.161939991779704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1251</v>
      </c>
      <c r="Z15" s="116">
        <v>1007</v>
      </c>
      <c r="AB15" s="121">
        <f t="shared" ref="AB15:AB34" si="2">IF(Z15="np",0,Z15/$Z$34)</f>
        <v>0.27260422306442883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</v>
      </c>
      <c r="Z16" s="116">
        <v>15</v>
      </c>
      <c r="AB16" s="121">
        <f t="shared" si="2"/>
        <v>4.0606388738494859E-3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139</v>
      </c>
      <c r="Z17" s="116">
        <v>71</v>
      </c>
      <c r="AB17" s="121">
        <f t="shared" si="2"/>
        <v>1.9220357336220899E-2</v>
      </c>
    </row>
    <row r="18" spans="1:28" x14ac:dyDescent="0.25">
      <c r="A18" s="67" t="str">
        <f>$S$1&amp;" ("&amp;$V$2&amp;" to "&amp;$Z$2&amp;")"</f>
        <v>Balonne (2014-15 to 2018-19)</v>
      </c>
      <c r="B18" s="67"/>
      <c r="C18" s="67"/>
      <c r="D18" s="67"/>
      <c r="E18" s="67"/>
      <c r="F18" s="67"/>
      <c r="G18" s="67" t="str">
        <f>$S$1&amp;" ("&amp;$V$2&amp;" to "&amp;$Z$2&amp;")"</f>
        <v>Balonne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30</v>
      </c>
      <c r="Z18" s="116">
        <v>31</v>
      </c>
      <c r="AB18" s="121">
        <f t="shared" si="2"/>
        <v>8.3919870059556041E-3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219</v>
      </c>
      <c r="Z19" s="116">
        <v>197</v>
      </c>
      <c r="AB19" s="121">
        <f t="shared" si="2"/>
        <v>5.332972387655658E-2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184</v>
      </c>
      <c r="Z20" s="116">
        <v>141</v>
      </c>
      <c r="AB20" s="121">
        <f t="shared" si="2"/>
        <v>3.8170005414185165E-2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305</v>
      </c>
      <c r="Z21" s="116">
        <v>228</v>
      </c>
      <c r="AB21" s="121">
        <f t="shared" si="2"/>
        <v>6.172171088251218E-2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185</v>
      </c>
      <c r="Z22" s="116">
        <v>182</v>
      </c>
      <c r="AB22" s="121">
        <f t="shared" si="2"/>
        <v>4.9269085002707096E-2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127</v>
      </c>
      <c r="Z23" s="116">
        <v>95</v>
      </c>
      <c r="AB23" s="121">
        <f t="shared" si="2"/>
        <v>2.5717379534380077E-2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</v>
      </c>
      <c r="Z24" s="116">
        <v>7</v>
      </c>
      <c r="AB24" s="121">
        <f t="shared" si="2"/>
        <v>1.8949648077964266E-3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78</v>
      </c>
      <c r="Z25" s="116">
        <v>73</v>
      </c>
      <c r="AB25" s="121">
        <f t="shared" si="2"/>
        <v>1.9761775852734163E-2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53</v>
      </c>
      <c r="Z26" s="116">
        <v>52</v>
      </c>
      <c r="AB26" s="121">
        <f t="shared" si="2"/>
        <v>1.4076881429344884E-2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84</v>
      </c>
      <c r="Z27" s="116">
        <v>86</v>
      </c>
      <c r="AB27" s="121">
        <f t="shared" si="2"/>
        <v>2.3280996210070383E-2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261</v>
      </c>
      <c r="Z28" s="116">
        <v>174</v>
      </c>
      <c r="AB28" s="121">
        <f t="shared" si="2"/>
        <v>4.710341093665403E-2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204</v>
      </c>
      <c r="Z29" s="116">
        <v>208</v>
      </c>
      <c r="AB29" s="121">
        <f t="shared" si="2"/>
        <v>5.6307525717379535E-2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331</v>
      </c>
      <c r="Z30" s="116">
        <v>326</v>
      </c>
      <c r="AB30" s="121">
        <f t="shared" si="2"/>
        <v>8.8251218191662151E-2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336</v>
      </c>
      <c r="Z31" s="116">
        <v>311</v>
      </c>
      <c r="AB31" s="121">
        <f t="shared" si="2"/>
        <v>8.4190579317812667E-2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15</v>
      </c>
      <c r="Z32" s="116">
        <v>16</v>
      </c>
      <c r="AB32" s="121">
        <f t="shared" si="2"/>
        <v>4.3313481321061182E-3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111</v>
      </c>
      <c r="Z33" s="116">
        <v>123</v>
      </c>
      <c r="AB33" s="121">
        <f t="shared" si="2"/>
        <v>3.3297238765565784E-2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4511</v>
      </c>
      <c r="Z34" s="124">
        <v>3694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1999</v>
      </c>
      <c r="AB37" s="136">
        <f>Z37/Z40*100</f>
        <v>82.161939991779704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434</v>
      </c>
      <c r="AB38" s="136">
        <f>Z38/Z40*100</f>
        <v>17.838060008220307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2433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13</v>
      </c>
      <c r="Y44" s="116">
        <v>18</v>
      </c>
      <c r="Z44" s="116">
        <v>13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61</v>
      </c>
      <c r="X45" s="116">
        <v>53</v>
      </c>
      <c r="Y45" s="116">
        <v>83</v>
      </c>
      <c r="Z45" s="116">
        <v>65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133</v>
      </c>
      <c r="X46" s="116">
        <v>174</v>
      </c>
      <c r="Y46" s="116">
        <v>188</v>
      </c>
      <c r="Z46" s="116">
        <v>121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182</v>
      </c>
      <c r="X47" s="116">
        <v>235</v>
      </c>
      <c r="Y47" s="116">
        <v>260</v>
      </c>
      <c r="Z47" s="116">
        <v>192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200</v>
      </c>
      <c r="X48" s="116">
        <v>208</v>
      </c>
      <c r="Y48" s="116">
        <v>328</v>
      </c>
      <c r="Z48" s="116">
        <v>259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Balonne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169</v>
      </c>
      <c r="X49" s="116">
        <v>233</v>
      </c>
      <c r="Y49" s="116">
        <v>245</v>
      </c>
      <c r="Z49" s="116">
        <v>227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153</v>
      </c>
      <c r="X50" s="116">
        <v>142</v>
      </c>
      <c r="Y50" s="116">
        <v>151</v>
      </c>
      <c r="Z50" s="116">
        <v>131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170</v>
      </c>
      <c r="X51" s="116">
        <v>172</v>
      </c>
      <c r="Y51" s="116">
        <v>169</v>
      </c>
      <c r="Z51" s="116">
        <v>145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156</v>
      </c>
      <c r="X52" s="116">
        <v>176</v>
      </c>
      <c r="Y52" s="116">
        <v>259</v>
      </c>
      <c r="Z52" s="116">
        <v>179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157</v>
      </c>
      <c r="X53" s="116">
        <v>167</v>
      </c>
      <c r="Y53" s="116">
        <v>201</v>
      </c>
      <c r="Z53" s="116">
        <v>170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146</v>
      </c>
      <c r="X54" s="116">
        <v>133</v>
      </c>
      <c r="Y54" s="116">
        <v>173</v>
      </c>
      <c r="Z54" s="116">
        <v>150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119</v>
      </c>
      <c r="X55" s="116">
        <v>119</v>
      </c>
      <c r="Y55" s="116">
        <v>133</v>
      </c>
      <c r="Z55" s="116">
        <v>132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86</v>
      </c>
      <c r="X56" s="116">
        <v>75</v>
      </c>
      <c r="Y56" s="116">
        <v>96</v>
      </c>
      <c r="Z56" s="116">
        <v>80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19</v>
      </c>
      <c r="X57" s="116">
        <v>28</v>
      </c>
      <c r="Y57" s="116">
        <v>50</v>
      </c>
      <c r="Z57" s="116">
        <v>44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14</v>
      </c>
      <c r="X58" s="116">
        <v>14</v>
      </c>
      <c r="Y58" s="116">
        <v>24</v>
      </c>
      <c r="Z58" s="116">
        <v>14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7</v>
      </c>
      <c r="X59" s="116">
        <v>7</v>
      </c>
      <c r="Y59" s="116">
        <v>19</v>
      </c>
      <c r="Z59" s="116">
        <v>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</v>
      </c>
      <c r="X60" s="116">
        <v>7</v>
      </c>
      <c r="Y60" s="116">
        <v>9</v>
      </c>
      <c r="Z60" s="116">
        <v>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1775</v>
      </c>
      <c r="X61" s="116">
        <v>1960</v>
      </c>
      <c r="Y61" s="116">
        <v>2434</v>
      </c>
      <c r="Z61" s="116">
        <v>1917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20</v>
      </c>
      <c r="X63" s="116">
        <v>11</v>
      </c>
      <c r="Y63" s="116">
        <v>20</v>
      </c>
      <c r="Z63" s="116">
        <v>13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Balonne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76</v>
      </c>
      <c r="X64" s="116">
        <v>59</v>
      </c>
      <c r="Y64" s="116">
        <v>62</v>
      </c>
      <c r="Z64" s="116">
        <v>59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150</v>
      </c>
      <c r="X65" s="116">
        <v>135</v>
      </c>
      <c r="Y65" s="116">
        <v>141</v>
      </c>
      <c r="Z65" s="116">
        <v>136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169</v>
      </c>
      <c r="X66" s="116">
        <v>173</v>
      </c>
      <c r="Y66" s="116">
        <v>261</v>
      </c>
      <c r="Z66" s="116">
        <v>178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180</v>
      </c>
      <c r="X67" s="116">
        <v>233</v>
      </c>
      <c r="Y67" s="116">
        <v>241</v>
      </c>
      <c r="Z67" s="116">
        <v>226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169</v>
      </c>
      <c r="X68" s="116">
        <v>179</v>
      </c>
      <c r="Y68" s="116">
        <v>175</v>
      </c>
      <c r="Z68" s="116">
        <v>147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134</v>
      </c>
      <c r="X69" s="116">
        <v>142</v>
      </c>
      <c r="Y69" s="116">
        <v>158</v>
      </c>
      <c r="Z69" s="116">
        <v>146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112</v>
      </c>
      <c r="X70" s="116">
        <v>145</v>
      </c>
      <c r="Y70" s="116">
        <v>183</v>
      </c>
      <c r="Z70" s="116">
        <v>157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164</v>
      </c>
      <c r="X71" s="116">
        <v>190</v>
      </c>
      <c r="Y71" s="116">
        <v>224</v>
      </c>
      <c r="Z71" s="116">
        <v>173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140</v>
      </c>
      <c r="X72" s="116">
        <v>140</v>
      </c>
      <c r="Y72" s="116">
        <v>199</v>
      </c>
      <c r="Z72" s="116">
        <v>199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131</v>
      </c>
      <c r="X73" s="116">
        <v>144</v>
      </c>
      <c r="Y73" s="116">
        <v>178</v>
      </c>
      <c r="Z73" s="116">
        <v>163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91</v>
      </c>
      <c r="X74" s="116">
        <v>94</v>
      </c>
      <c r="Y74" s="116">
        <v>110</v>
      </c>
      <c r="Z74" s="116">
        <v>95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41</v>
      </c>
      <c r="X75" s="116">
        <v>39</v>
      </c>
      <c r="Y75" s="116">
        <v>70</v>
      </c>
      <c r="Z75" s="116">
        <v>55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21</v>
      </c>
      <c r="X76" s="116">
        <v>18</v>
      </c>
      <c r="Y76" s="116">
        <v>21</v>
      </c>
      <c r="Z76" s="116">
        <v>12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11</v>
      </c>
      <c r="X77" s="116">
        <v>11</v>
      </c>
      <c r="Y77" s="116">
        <v>11</v>
      </c>
      <c r="Z77" s="116">
        <v>11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5</v>
      </c>
      <c r="Z78" s="116">
        <v>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7</v>
      </c>
      <c r="X79" s="116">
        <v>7</v>
      </c>
      <c r="Y79" s="116">
        <v>9</v>
      </c>
      <c r="Z79" s="116">
        <v>10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1615</v>
      </c>
      <c r="X80" s="116">
        <v>1720</v>
      </c>
      <c r="Y80" s="116">
        <v>2075</v>
      </c>
      <c r="Z80" s="116">
        <v>1779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Balonne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113</v>
      </c>
      <c r="X83" s="116">
        <v>132</v>
      </c>
      <c r="Y83" s="116">
        <v>186</v>
      </c>
      <c r="Z83" s="116">
        <v>175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49</v>
      </c>
      <c r="X84" s="116">
        <v>59</v>
      </c>
      <c r="Y84" s="116">
        <v>65</v>
      </c>
      <c r="Z84" s="116">
        <v>61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3,694</v>
      </c>
      <c r="D85" s="100">
        <f t="shared" ref="D85:D90" si="4">AD4</f>
        <v>-0.18111283529150968</v>
      </c>
      <c r="E85" s="101">
        <f t="shared" ref="E85:E90" si="5">AD4</f>
        <v>-0.18111283529150968</v>
      </c>
      <c r="F85" s="100">
        <f t="shared" ref="F85:F90" si="6">AF4</f>
        <v>4.5866364665911652E-2</v>
      </c>
      <c r="G85" s="101">
        <f t="shared" ref="G85:G90" si="7">AF4</f>
        <v>4.5866364665911652E-2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167</v>
      </c>
      <c r="X85" s="116">
        <v>172</v>
      </c>
      <c r="Y85" s="116">
        <v>188</v>
      </c>
      <c r="Z85" s="116">
        <v>163</v>
      </c>
    </row>
    <row r="86" spans="1:30" ht="15" customHeight="1" x14ac:dyDescent="0.25">
      <c r="A86" s="102" t="s">
        <v>4</v>
      </c>
      <c r="B86" s="51"/>
      <c r="C86" s="61" t="str">
        <f t="shared" si="3"/>
        <v>1,918</v>
      </c>
      <c r="D86" s="100">
        <f t="shared" si="4"/>
        <v>-0.21296676241280266</v>
      </c>
      <c r="E86" s="101">
        <f t="shared" si="5"/>
        <v>-0.21296676241280266</v>
      </c>
      <c r="F86" s="100">
        <f t="shared" si="6"/>
        <v>1.0537407797681864E-2</v>
      </c>
      <c r="G86" s="101">
        <f t="shared" si="7"/>
        <v>1.0537407797681864E-2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38</v>
      </c>
      <c r="X86" s="116">
        <v>38</v>
      </c>
      <c r="Y86" s="116">
        <v>50</v>
      </c>
      <c r="Z86" s="116">
        <v>38</v>
      </c>
    </row>
    <row r="87" spans="1:30" ht="15" customHeight="1" x14ac:dyDescent="0.25">
      <c r="A87" s="102" t="s">
        <v>5</v>
      </c>
      <c r="B87" s="51"/>
      <c r="C87" s="61" t="str">
        <f t="shared" si="3"/>
        <v>1,775</v>
      </c>
      <c r="D87" s="100">
        <f t="shared" si="4"/>
        <v>-0.14416586306653811</v>
      </c>
      <c r="E87" s="101">
        <f t="shared" si="5"/>
        <v>-0.14416586306653811</v>
      </c>
      <c r="F87" s="100">
        <f t="shared" si="6"/>
        <v>8.4300549786194168E-2</v>
      </c>
      <c r="G87" s="101">
        <f t="shared" si="7"/>
        <v>8.4300549786194168E-2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26</v>
      </c>
      <c r="X87" s="116">
        <v>24</v>
      </c>
      <c r="Y87" s="116">
        <v>23</v>
      </c>
      <c r="Z87" s="116">
        <v>21</v>
      </c>
    </row>
    <row r="88" spans="1:30" ht="15" customHeight="1" x14ac:dyDescent="0.25">
      <c r="A88" s="51" t="s">
        <v>6</v>
      </c>
      <c r="B88" s="51"/>
      <c r="C88" s="61" t="str">
        <f t="shared" si="3"/>
        <v>2,436</v>
      </c>
      <c r="D88" s="100">
        <f t="shared" si="4"/>
        <v>-0.15767634854771784</v>
      </c>
      <c r="E88" s="101">
        <f t="shared" si="5"/>
        <v>-0.15767634854771784</v>
      </c>
      <c r="F88" s="100">
        <f t="shared" si="6"/>
        <v>5.6832971800433896E-2</v>
      </c>
      <c r="G88" s="101">
        <f t="shared" si="7"/>
        <v>5.6832971800433896E-2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42</v>
      </c>
      <c r="X88" s="116">
        <v>35</v>
      </c>
      <c r="Y88" s="116">
        <v>42</v>
      </c>
      <c r="Z88" s="116">
        <v>45</v>
      </c>
    </row>
    <row r="89" spans="1:30" ht="15" customHeight="1" x14ac:dyDescent="0.25">
      <c r="A89" s="51" t="s">
        <v>102</v>
      </c>
      <c r="B89" s="51"/>
      <c r="C89" s="61" t="str">
        <f t="shared" si="3"/>
        <v>$36,389</v>
      </c>
      <c r="D89" s="100">
        <f t="shared" si="4"/>
        <v>0.13678842555871462</v>
      </c>
      <c r="E89" s="101">
        <f t="shared" si="5"/>
        <v>0.13678842555871462</v>
      </c>
      <c r="F89" s="100">
        <f t="shared" si="6"/>
        <v>9.824581629767426E-2</v>
      </c>
      <c r="G89" s="101">
        <f t="shared" si="7"/>
        <v>9.824581629767426E-2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136</v>
      </c>
      <c r="X89" s="116">
        <v>140</v>
      </c>
      <c r="Y89" s="116">
        <v>148</v>
      </c>
      <c r="Z89" s="116">
        <v>144</v>
      </c>
    </row>
    <row r="90" spans="1:30" ht="15" customHeight="1" x14ac:dyDescent="0.25">
      <c r="A90" s="51" t="s">
        <v>7</v>
      </c>
      <c r="B90" s="51"/>
      <c r="C90" s="61" t="str">
        <f t="shared" si="3"/>
        <v>$101.0 mil</v>
      </c>
      <c r="D90" s="100">
        <f t="shared" si="4"/>
        <v>-0.12896608796172304</v>
      </c>
      <c r="E90" s="101">
        <f t="shared" si="5"/>
        <v>-0.12896608796172304</v>
      </c>
      <c r="F90" s="100">
        <f t="shared" si="6"/>
        <v>9.5655466538558498E-2</v>
      </c>
      <c r="G90" s="101">
        <f t="shared" si="7"/>
        <v>9.5655466538558498E-2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248</v>
      </c>
      <c r="X90" s="116">
        <v>281</v>
      </c>
      <c r="Y90" s="116">
        <v>321</v>
      </c>
      <c r="Z90" s="116">
        <v>265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1152</v>
      </c>
      <c r="X91" s="116">
        <v>1225</v>
      </c>
      <c r="Y91" s="116">
        <v>1572</v>
      </c>
      <c r="Z91" s="116">
        <v>1277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63</v>
      </c>
      <c r="X93" s="116">
        <v>68</v>
      </c>
      <c r="Y93" s="116">
        <v>92</v>
      </c>
      <c r="Z93" s="116">
        <v>96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149</v>
      </c>
      <c r="X94" s="116">
        <v>151</v>
      </c>
      <c r="Y94" s="116">
        <v>189</v>
      </c>
      <c r="Z94" s="116">
        <v>174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25</v>
      </c>
      <c r="X95" s="116">
        <v>27</v>
      </c>
      <c r="Y95" s="116">
        <v>30</v>
      </c>
      <c r="Z95" s="116">
        <v>27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136</v>
      </c>
      <c r="X96" s="116">
        <v>169</v>
      </c>
      <c r="Y96" s="116">
        <v>174</v>
      </c>
      <c r="Z96" s="116">
        <v>164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177</v>
      </c>
      <c r="X97" s="116">
        <v>190</v>
      </c>
      <c r="Y97" s="116">
        <v>205</v>
      </c>
      <c r="Z97" s="116">
        <v>178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95</v>
      </c>
      <c r="X98" s="116">
        <v>107</v>
      </c>
      <c r="Y98" s="116">
        <v>126</v>
      </c>
      <c r="Z98" s="116">
        <v>112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</v>
      </c>
      <c r="X99" s="116">
        <v>10</v>
      </c>
      <c r="Y99" s="116">
        <v>12</v>
      </c>
      <c r="Z99" s="116">
        <v>13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149</v>
      </c>
      <c r="X100" s="116">
        <v>135</v>
      </c>
      <c r="Y100" s="116">
        <v>173</v>
      </c>
      <c r="Z100" s="116">
        <v>153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1051</v>
      </c>
      <c r="X101" s="116">
        <v>1083</v>
      </c>
      <c r="Y101" s="116">
        <v>1315</v>
      </c>
      <c r="Z101" s="116">
        <v>1160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2259</v>
      </c>
      <c r="X104" s="116">
        <v>2494</v>
      </c>
      <c r="Y104" s="116">
        <v>3021</v>
      </c>
      <c r="Z104" s="116">
        <v>2481</v>
      </c>
      <c r="AB104" s="113" t="str">
        <f>TEXT(Z104,"###,###")</f>
        <v>2,481</v>
      </c>
      <c r="AD104" s="134">
        <f>Z104/($Z$4)*100</f>
        <v>67.162966973470489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627</v>
      </c>
      <c r="X105" s="116">
        <v>713</v>
      </c>
      <c r="Y105" s="116">
        <v>738</v>
      </c>
      <c r="Z105" s="116">
        <v>691</v>
      </c>
      <c r="AB105" s="113" t="str">
        <f>TEXT(Z105,"###,###")</f>
        <v>691</v>
      </c>
      <c r="AD105" s="134">
        <f>Z105/($Z$4)*100</f>
        <v>18.706009745533297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2886</v>
      </c>
      <c r="X106" s="124">
        <v>3207</v>
      </c>
      <c r="Y106" s="124">
        <v>3759</v>
      </c>
      <c r="Z106" s="124">
        <v>3172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621</v>
      </c>
      <c r="X108" s="116">
        <v>763</v>
      </c>
      <c r="Y108" s="116">
        <v>992</v>
      </c>
      <c r="Z108" s="116">
        <v>730</v>
      </c>
      <c r="AB108" s="113" t="str">
        <f>TEXT(Z108,"###,###")</f>
        <v>730</v>
      </c>
      <c r="AD108" s="134">
        <f>Z108/($Z$4)*100</f>
        <v>19.761775852734164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781</v>
      </c>
      <c r="X109" s="116">
        <v>826</v>
      </c>
      <c r="Y109" s="116">
        <v>926</v>
      </c>
      <c r="Z109" s="116">
        <v>780</v>
      </c>
      <c r="AB109" s="113" t="str">
        <f>TEXT(Z109,"###,###")</f>
        <v>780</v>
      </c>
      <c r="AD109" s="134">
        <f>Z109/($Z$4)*100</f>
        <v>21.115322144017327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686</v>
      </c>
      <c r="X110" s="116">
        <v>738</v>
      </c>
      <c r="Y110" s="116">
        <v>872</v>
      </c>
      <c r="Z110" s="116">
        <v>755</v>
      </c>
      <c r="AB110" s="113" t="str">
        <f>TEXT(Z110,"###,###")</f>
        <v>755</v>
      </c>
      <c r="AD110" s="134">
        <f>Z110/($Z$4)*100</f>
        <v>20.438548998375744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806</v>
      </c>
      <c r="X111" s="116">
        <v>880</v>
      </c>
      <c r="Y111" s="116">
        <v>968</v>
      </c>
      <c r="Z111" s="116">
        <v>909</v>
      </c>
      <c r="AB111" s="113" t="str">
        <f>TEXT(Z111,"###,###")</f>
        <v>909</v>
      </c>
      <c r="AD111" s="134">
        <f>Z111/($Z$4)*100</f>
        <v>24.607471575527885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3395</v>
      </c>
      <c r="X112" s="116">
        <v>3680</v>
      </c>
      <c r="Y112" s="116">
        <v>4515</v>
      </c>
      <c r="Z112" s="116">
        <v>3697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43.79</v>
      </c>
      <c r="W118" s="135">
        <v>38.72</v>
      </c>
      <c r="X118" s="135">
        <v>40.56</v>
      </c>
      <c r="Y118" s="135">
        <v>41.61</v>
      </c>
      <c r="Z118" s="135">
        <v>41.2</v>
      </c>
      <c r="AB118" s="113" t="str">
        <f>TEXT(Z118,"##.0")</f>
        <v>41.2</v>
      </c>
    </row>
    <row r="120" spans="19:32" x14ac:dyDescent="0.25">
      <c r="S120" s="105" t="s">
        <v>104</v>
      </c>
      <c r="T120" s="116"/>
      <c r="U120" s="116"/>
      <c r="V120" s="116">
        <v>1707</v>
      </c>
      <c r="W120" s="116">
        <v>1636</v>
      </c>
      <c r="X120" s="116">
        <v>1728</v>
      </c>
      <c r="Y120" s="116">
        <v>2042</v>
      </c>
      <c r="Z120" s="116">
        <v>1815</v>
      </c>
      <c r="AB120" s="113" t="str">
        <f>TEXT(Z120,"###,###")</f>
        <v>1,815</v>
      </c>
    </row>
    <row r="121" spans="19:32" x14ac:dyDescent="0.25">
      <c r="S121" s="105" t="s">
        <v>105</v>
      </c>
      <c r="T121" s="116"/>
      <c r="U121" s="116"/>
      <c r="V121" s="116">
        <v>320</v>
      </c>
      <c r="W121" s="116">
        <v>281</v>
      </c>
      <c r="X121" s="116">
        <v>261</v>
      </c>
      <c r="Y121" s="116">
        <v>432</v>
      </c>
      <c r="Z121" s="116">
        <v>291</v>
      </c>
      <c r="AB121" s="113" t="str">
        <f>TEXT(Z121,"###,###")</f>
        <v>291</v>
      </c>
    </row>
    <row r="122" spans="19:32" x14ac:dyDescent="0.25">
      <c r="S122" s="105" t="s">
        <v>106</v>
      </c>
      <c r="T122" s="116"/>
      <c r="U122" s="116"/>
      <c r="V122" s="116">
        <v>282</v>
      </c>
      <c r="W122" s="116">
        <v>290</v>
      </c>
      <c r="X122" s="116">
        <v>319</v>
      </c>
      <c r="Y122" s="116">
        <v>414</v>
      </c>
      <c r="Z122" s="116">
        <v>330</v>
      </c>
      <c r="AB122" s="113" t="str">
        <f>TEXT(Z122,"###,###")</f>
        <v>330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1989</v>
      </c>
      <c r="W124" s="116">
        <v>1926</v>
      </c>
      <c r="X124" s="116">
        <v>2047</v>
      </c>
      <c r="Y124" s="116">
        <v>2456</v>
      </c>
      <c r="Z124" s="116">
        <v>2145</v>
      </c>
      <c r="AB124" s="113" t="str">
        <f>TEXT(Z124,"###,###")</f>
        <v>2,145</v>
      </c>
      <c r="AD124" s="131">
        <f>Z124/$Z$7*100</f>
        <v>88.054187192118221</v>
      </c>
    </row>
    <row r="125" spans="19:32" x14ac:dyDescent="0.25">
      <c r="S125" s="105" t="s">
        <v>108</v>
      </c>
      <c r="T125" s="116"/>
      <c r="U125" s="116"/>
      <c r="V125" s="116">
        <v>602</v>
      </c>
      <c r="W125" s="116">
        <v>571</v>
      </c>
      <c r="X125" s="116">
        <v>580</v>
      </c>
      <c r="Y125" s="116">
        <v>846</v>
      </c>
      <c r="Z125" s="116">
        <v>621</v>
      </c>
      <c r="AB125" s="113" t="str">
        <f>TEXT(Z125,"###,###")</f>
        <v>621</v>
      </c>
      <c r="AD125" s="131">
        <f>Z125/$Z$7*100</f>
        <v>25.492610837438423</v>
      </c>
    </row>
    <row r="127" spans="19:32" x14ac:dyDescent="0.25">
      <c r="S127" s="105" t="s">
        <v>109</v>
      </c>
      <c r="T127" s="116"/>
      <c r="U127" s="116"/>
      <c r="V127" s="116">
        <v>1216</v>
      </c>
      <c r="W127" s="116">
        <v>1152</v>
      </c>
      <c r="X127" s="116">
        <v>1225</v>
      </c>
      <c r="Y127" s="116">
        <v>1570</v>
      </c>
      <c r="Z127" s="116">
        <v>1277</v>
      </c>
      <c r="AB127" s="113" t="str">
        <f>TEXT(Z127,"###,###")</f>
        <v>1,277</v>
      </c>
      <c r="AD127" s="131">
        <f>Z127/$Z$7*100</f>
        <v>52.422003284072247</v>
      </c>
    </row>
    <row r="128" spans="19:32" x14ac:dyDescent="0.25">
      <c r="S128" s="105" t="s">
        <v>110</v>
      </c>
      <c r="T128" s="116"/>
      <c r="U128" s="116"/>
      <c r="V128" s="116">
        <v>1085</v>
      </c>
      <c r="W128" s="116">
        <v>1054</v>
      </c>
      <c r="X128" s="116">
        <v>1083</v>
      </c>
      <c r="Y128" s="116">
        <v>1319</v>
      </c>
      <c r="Z128" s="116">
        <v>1163</v>
      </c>
      <c r="AB128" s="113" t="str">
        <f>TEXT(Z128,"###,###")</f>
        <v>1,163</v>
      </c>
      <c r="AD128" s="131">
        <f>Z128/$Z$7*100</f>
        <v>47.742200328407222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23ED94C-E191-4D0F-BCC6-4379DB9BA3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B66FA49-1CDB-4777-AD99-971532E35B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3E2DD08-5DB4-44B1-AB8C-16A04CD1861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E794618-65E9-4F80-82F7-2185723FF13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999A4-DC03-433F-B625-5EFD223E71FD}">
  <sheetPr codeName="Sheet9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Gold Coast</v>
      </c>
      <c r="T1" s="103"/>
      <c r="U1" s="103"/>
      <c r="V1" s="103"/>
      <c r="W1" s="103"/>
      <c r="X1" s="103"/>
      <c r="Y1" s="104" t="str">
        <f>Y3</f>
        <v>9.29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141</v>
      </c>
      <c r="Y3" s="109" t="s">
        <v>236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9.29 Gold Coast,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434708</v>
      </c>
      <c r="W4" s="112">
        <v>446624</v>
      </c>
      <c r="X4" s="112">
        <v>468848</v>
      </c>
      <c r="Y4" s="112">
        <v>489010</v>
      </c>
      <c r="Z4" s="112">
        <v>500143</v>
      </c>
      <c r="AB4" s="113" t="str">
        <f>TEXT(Z4,"###,###")</f>
        <v>500,143</v>
      </c>
      <c r="AD4" s="114">
        <f>Z4/Y4-1</f>
        <v>2.2766405594977668E-2</v>
      </c>
      <c r="AF4" s="114">
        <f>Z4/V4-1</f>
        <v>0.15052633031828266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221936</v>
      </c>
      <c r="W5" s="112">
        <v>227899</v>
      </c>
      <c r="X5" s="112">
        <v>238335</v>
      </c>
      <c r="Y5" s="112">
        <v>248395</v>
      </c>
      <c r="Z5" s="112">
        <v>251788</v>
      </c>
      <c r="AB5" s="113" t="str">
        <f>TEXT(Z5,"###,###")</f>
        <v>251,788</v>
      </c>
      <c r="AD5" s="114">
        <f t="shared" ref="AD5:AD9" si="0">Z5/Y5-1</f>
        <v>1.365969524346311E-2</v>
      </c>
      <c r="AF5" s="114">
        <f t="shared" ref="AF5:AF9" si="1">Z5/V5-1</f>
        <v>0.13450724533198755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212771</v>
      </c>
      <c r="W6" s="112">
        <v>218725</v>
      </c>
      <c r="X6" s="112">
        <v>230513</v>
      </c>
      <c r="Y6" s="112">
        <v>240609</v>
      </c>
      <c r="Z6" s="112">
        <v>248353</v>
      </c>
      <c r="AB6" s="113" t="str">
        <f>TEXT(Z6,"###,###")</f>
        <v>248,353</v>
      </c>
      <c r="AD6" s="114">
        <f t="shared" si="0"/>
        <v>3.2184997236179846E-2</v>
      </c>
      <c r="AF6" s="114">
        <f t="shared" si="1"/>
        <v>0.16723143661495232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304597</v>
      </c>
      <c r="W7" s="112">
        <v>312729</v>
      </c>
      <c r="X7" s="112">
        <v>326420</v>
      </c>
      <c r="Y7" s="112">
        <v>340823</v>
      </c>
      <c r="Z7" s="112">
        <v>346942</v>
      </c>
      <c r="AB7" s="113" t="str">
        <f>TEXT(Z7,"###,###")</f>
        <v>346,942</v>
      </c>
      <c r="AD7" s="114">
        <f t="shared" si="0"/>
        <v>1.7953600549258653E-2</v>
      </c>
      <c r="AF7" s="114">
        <f t="shared" si="1"/>
        <v>0.13901975396999977</v>
      </c>
    </row>
    <row r="8" spans="1:32" ht="17.25" customHeight="1" x14ac:dyDescent="0.25">
      <c r="A8" s="68" t="s">
        <v>13</v>
      </c>
      <c r="B8" s="69"/>
      <c r="C8" s="31"/>
      <c r="D8" s="70" t="str">
        <f>AB4</f>
        <v>500,143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346,942</v>
      </c>
      <c r="P8" s="71"/>
      <c r="S8" s="111" t="s">
        <v>87</v>
      </c>
      <c r="T8" s="112"/>
      <c r="U8" s="112"/>
      <c r="V8" s="112">
        <v>38568</v>
      </c>
      <c r="W8" s="112">
        <v>39922</v>
      </c>
      <c r="X8" s="112">
        <v>40318</v>
      </c>
      <c r="Y8" s="112">
        <v>41208</v>
      </c>
      <c r="Z8" s="112">
        <v>41784.949999999997</v>
      </c>
      <c r="AB8" s="113" t="str">
        <f>TEXT(Z8,"$###,###")</f>
        <v>$41,785</v>
      </c>
      <c r="AD8" s="114">
        <f t="shared" si="0"/>
        <v>1.4000922151038653E-2</v>
      </c>
      <c r="AF8" s="114">
        <f t="shared" si="1"/>
        <v>8.3409821613773083E-2</v>
      </c>
    </row>
    <row r="9" spans="1:32" x14ac:dyDescent="0.25">
      <c r="A9" s="32" t="s">
        <v>15</v>
      </c>
      <c r="B9" s="75"/>
      <c r="C9" s="76"/>
      <c r="D9" s="77">
        <f>AD104</f>
        <v>78.295607456267504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50.193980550063124</v>
      </c>
      <c r="P9" s="78" t="s">
        <v>88</v>
      </c>
      <c r="S9" s="111" t="s">
        <v>7</v>
      </c>
      <c r="T9" s="112"/>
      <c r="U9" s="112"/>
      <c r="V9" s="112">
        <v>15316933415</v>
      </c>
      <c r="W9" s="112">
        <v>16116949925</v>
      </c>
      <c r="X9" s="112">
        <v>17007092557</v>
      </c>
      <c r="Y9" s="112">
        <v>18231763384</v>
      </c>
      <c r="Z9" s="112">
        <v>18923278787</v>
      </c>
      <c r="AB9" s="113" t="str">
        <f>TEXT(Z9/1000000,"$#,###.0")&amp;" mil"</f>
        <v>$18,923.3 mil</v>
      </c>
      <c r="AD9" s="114">
        <f t="shared" si="0"/>
        <v>3.7929156299103095E-2</v>
      </c>
      <c r="AF9" s="114">
        <f t="shared" si="1"/>
        <v>0.23544826332327573</v>
      </c>
    </row>
    <row r="10" spans="1:32" x14ac:dyDescent="0.25">
      <c r="A10" s="32" t="s">
        <v>18</v>
      </c>
      <c r="B10" s="75"/>
      <c r="C10" s="76"/>
      <c r="D10" s="77">
        <f>AD105</f>
        <v>13.507136958829774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49.805731217321622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91.900951744095565</v>
      </c>
      <c r="P11" s="78" t="s">
        <v>88</v>
      </c>
      <c r="S11" s="111" t="s">
        <v>30</v>
      </c>
      <c r="T11" s="116"/>
      <c r="U11" s="116"/>
      <c r="V11" s="116">
        <v>389169</v>
      </c>
      <c r="W11" s="116">
        <v>399378</v>
      </c>
      <c r="X11" s="116">
        <v>418948</v>
      </c>
      <c r="Y11" s="116">
        <v>436493</v>
      </c>
      <c r="Z11" s="116">
        <v>445263</v>
      </c>
    </row>
    <row r="12" spans="1:32" ht="28.5" customHeight="1" x14ac:dyDescent="0.25">
      <c r="A12" s="32" t="s">
        <v>20</v>
      </c>
      <c r="B12" s="76"/>
      <c r="C12" s="76"/>
      <c r="D12" s="77">
        <f>AD108</f>
        <v>16.638041520125242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15.817341227063888</v>
      </c>
      <c r="P12" s="78" t="s">
        <v>88</v>
      </c>
      <c r="S12" s="111" t="s">
        <v>31</v>
      </c>
      <c r="T12" s="116"/>
      <c r="U12" s="116"/>
      <c r="V12" s="116">
        <v>45539</v>
      </c>
      <c r="W12" s="116">
        <v>47246</v>
      </c>
      <c r="X12" s="116">
        <v>49900</v>
      </c>
      <c r="Y12" s="116">
        <v>52517</v>
      </c>
      <c r="Z12" s="116">
        <v>54878</v>
      </c>
    </row>
    <row r="13" spans="1:32" ht="15" customHeight="1" x14ac:dyDescent="0.25">
      <c r="A13" s="32" t="s">
        <v>21</v>
      </c>
      <c r="B13" s="76"/>
      <c r="C13" s="76"/>
      <c r="D13" s="77">
        <f>AD109</f>
        <v>14.462663678188036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22.585740478223229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16.442517769540729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38.117298452642544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83.557482230459271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3309</v>
      </c>
      <c r="Z15" s="116">
        <v>3441</v>
      </c>
      <c r="AB15" s="121">
        <f t="shared" ref="AB15:AB34" si="2">IF(Z15="np",0,Z15/$Z$34)</f>
        <v>6.8799910426155563E-3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2576</v>
      </c>
      <c r="Z16" s="116">
        <v>2927</v>
      </c>
      <c r="AB16" s="121">
        <f t="shared" si="2"/>
        <v>5.8522911309897511E-3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23312</v>
      </c>
      <c r="Z17" s="116">
        <v>22946</v>
      </c>
      <c r="AB17" s="121">
        <f t="shared" si="2"/>
        <v>4.5878603447793244E-2</v>
      </c>
    </row>
    <row r="18" spans="1:28" x14ac:dyDescent="0.25">
      <c r="A18" s="67" t="str">
        <f>$S$1&amp;" ("&amp;$V$2&amp;" to "&amp;$Z$2&amp;")"</f>
        <v>Gold Coast (2014-15 to 2018-19)</v>
      </c>
      <c r="B18" s="67"/>
      <c r="C18" s="67"/>
      <c r="D18" s="67"/>
      <c r="E18" s="67"/>
      <c r="F18" s="67"/>
      <c r="G18" s="67" t="str">
        <f>$S$1&amp;" ("&amp;$V$2&amp;" to "&amp;$Z$2&amp;")"</f>
        <v>Gold Coast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2417</v>
      </c>
      <c r="Z18" s="116">
        <v>2725</v>
      </c>
      <c r="AB18" s="121">
        <f t="shared" si="2"/>
        <v>5.4484090645531506E-3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46242</v>
      </c>
      <c r="Z19" s="116">
        <v>46479</v>
      </c>
      <c r="AB19" s="121">
        <f t="shared" si="2"/>
        <v>9.2930864187657197E-2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15701</v>
      </c>
      <c r="Z20" s="116">
        <v>15908</v>
      </c>
      <c r="AB20" s="121">
        <f t="shared" si="2"/>
        <v>3.1806712439967529E-2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49249</v>
      </c>
      <c r="Z21" s="116">
        <v>50420</v>
      </c>
      <c r="AB21" s="121">
        <f t="shared" si="2"/>
        <v>0.10081056331551187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47408</v>
      </c>
      <c r="Z22" s="116">
        <v>47933</v>
      </c>
      <c r="AB22" s="121">
        <f t="shared" si="2"/>
        <v>9.5838015299532536E-2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14921</v>
      </c>
      <c r="Z23" s="116">
        <v>15269</v>
      </c>
      <c r="AB23" s="121">
        <f t="shared" si="2"/>
        <v>3.0529085507031945E-2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8745</v>
      </c>
      <c r="Z24" s="116">
        <v>10120</v>
      </c>
      <c r="AB24" s="121">
        <f t="shared" si="2"/>
        <v>2.023409164523959E-2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15949</v>
      </c>
      <c r="Z25" s="116">
        <v>17223</v>
      </c>
      <c r="AB25" s="121">
        <f t="shared" si="2"/>
        <v>3.443594470414639E-2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14639</v>
      </c>
      <c r="Z26" s="116">
        <v>14291</v>
      </c>
      <c r="AB26" s="121">
        <f t="shared" si="2"/>
        <v>2.8573656492304249E-2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32948</v>
      </c>
      <c r="Z27" s="116">
        <v>34686</v>
      </c>
      <c r="AB27" s="121">
        <f t="shared" si="2"/>
        <v>6.9351749289207551E-2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49285</v>
      </c>
      <c r="Z28" s="116">
        <v>49273</v>
      </c>
      <c r="AB28" s="121">
        <f t="shared" si="2"/>
        <v>9.851723296797335E-2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18112</v>
      </c>
      <c r="Z29" s="116">
        <v>19586</v>
      </c>
      <c r="AB29" s="121">
        <f t="shared" si="2"/>
        <v>3.9160565114986425E-2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33021</v>
      </c>
      <c r="Z30" s="116">
        <v>33725</v>
      </c>
      <c r="AB30" s="121">
        <f t="shared" si="2"/>
        <v>6.7430310349377978E-2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51137</v>
      </c>
      <c r="Z31" s="116">
        <v>56134</v>
      </c>
      <c r="AB31" s="121">
        <f t="shared" si="2"/>
        <v>0.11223522731362442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16077</v>
      </c>
      <c r="Z32" s="116">
        <v>16830</v>
      </c>
      <c r="AB32" s="121">
        <f t="shared" si="2"/>
        <v>3.3650174149148449E-2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18338</v>
      </c>
      <c r="Z33" s="116">
        <v>19282</v>
      </c>
      <c r="AB33" s="121">
        <f t="shared" si="2"/>
        <v>3.8552742599161048E-2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489010</v>
      </c>
      <c r="Z34" s="124">
        <v>500146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289896</v>
      </c>
      <c r="AB37" s="136">
        <f>Z37/Z40*100</f>
        <v>83.557482230459271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57046</v>
      </c>
      <c r="AB38" s="136">
        <f>Z38/Z40*100</f>
        <v>16.442517769540729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346942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261</v>
      </c>
      <c r="X44" s="116">
        <v>291</v>
      </c>
      <c r="Y44" s="116">
        <v>299</v>
      </c>
      <c r="Z44" s="116">
        <v>298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4905</v>
      </c>
      <c r="X45" s="116">
        <v>5002</v>
      </c>
      <c r="Y45" s="116">
        <v>5004</v>
      </c>
      <c r="Z45" s="116">
        <v>5393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13509</v>
      </c>
      <c r="X46" s="116">
        <v>14359</v>
      </c>
      <c r="Y46" s="116">
        <v>15231</v>
      </c>
      <c r="Z46" s="116">
        <v>14746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22460</v>
      </c>
      <c r="X47" s="116">
        <v>23789</v>
      </c>
      <c r="Y47" s="116">
        <v>24666</v>
      </c>
      <c r="Z47" s="116">
        <v>24366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30092</v>
      </c>
      <c r="X48" s="116">
        <v>31380</v>
      </c>
      <c r="Y48" s="116">
        <v>33182</v>
      </c>
      <c r="Z48" s="116">
        <v>33787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Gold Coast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28030</v>
      </c>
      <c r="X49" s="116">
        <v>29271</v>
      </c>
      <c r="Y49" s="116">
        <v>30153</v>
      </c>
      <c r="Z49" s="116">
        <v>30522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24673</v>
      </c>
      <c r="X50" s="116">
        <v>26006</v>
      </c>
      <c r="Y50" s="116">
        <v>27109</v>
      </c>
      <c r="Z50" s="116">
        <v>27985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24212</v>
      </c>
      <c r="X51" s="116">
        <v>24703</v>
      </c>
      <c r="Y51" s="116">
        <v>24842</v>
      </c>
      <c r="Z51" s="116">
        <v>24877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22220</v>
      </c>
      <c r="X52" s="116">
        <v>23289</v>
      </c>
      <c r="Y52" s="116">
        <v>24577</v>
      </c>
      <c r="Z52" s="116">
        <v>25229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19087</v>
      </c>
      <c r="X53" s="116">
        <v>19680</v>
      </c>
      <c r="Y53" s="116">
        <v>19994</v>
      </c>
      <c r="Z53" s="116">
        <v>20570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15763</v>
      </c>
      <c r="X54" s="116">
        <v>16758</v>
      </c>
      <c r="Y54" s="116">
        <v>17771</v>
      </c>
      <c r="Z54" s="116">
        <v>18073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11471</v>
      </c>
      <c r="X55" s="116">
        <v>11986</v>
      </c>
      <c r="Y55" s="116">
        <v>12716</v>
      </c>
      <c r="Z55" s="116">
        <v>12917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6778</v>
      </c>
      <c r="X56" s="116">
        <v>6951</v>
      </c>
      <c r="Y56" s="116">
        <v>7228</v>
      </c>
      <c r="Z56" s="116">
        <v>7445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2652</v>
      </c>
      <c r="X57" s="116">
        <v>3053</v>
      </c>
      <c r="Y57" s="116">
        <v>3287</v>
      </c>
      <c r="Z57" s="116">
        <v>3532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1047</v>
      </c>
      <c r="X58" s="116">
        <v>1064</v>
      </c>
      <c r="Y58" s="116">
        <v>1219</v>
      </c>
      <c r="Z58" s="116">
        <v>1262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450</v>
      </c>
      <c r="X59" s="116">
        <v>472</v>
      </c>
      <c r="Y59" s="116">
        <v>528</v>
      </c>
      <c r="Z59" s="116">
        <v>497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293</v>
      </c>
      <c r="X60" s="116">
        <v>274</v>
      </c>
      <c r="Y60" s="116">
        <v>305</v>
      </c>
      <c r="Z60" s="116">
        <v>288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227899</v>
      </c>
      <c r="X61" s="116">
        <v>238335</v>
      </c>
      <c r="Y61" s="116">
        <v>248395</v>
      </c>
      <c r="Z61" s="116">
        <v>251788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410</v>
      </c>
      <c r="X63" s="116">
        <v>368</v>
      </c>
      <c r="Y63" s="116">
        <v>396</v>
      </c>
      <c r="Z63" s="116">
        <v>475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Gold Coast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6405</v>
      </c>
      <c r="X64" s="116">
        <v>6525</v>
      </c>
      <c r="Y64" s="116">
        <v>6458</v>
      </c>
      <c r="Z64" s="116">
        <v>6922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15624</v>
      </c>
      <c r="X65" s="116">
        <v>16416</v>
      </c>
      <c r="Y65" s="116">
        <v>16848</v>
      </c>
      <c r="Z65" s="116">
        <v>16540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23441</v>
      </c>
      <c r="X66" s="116">
        <v>25162</v>
      </c>
      <c r="Y66" s="116">
        <v>26347</v>
      </c>
      <c r="Z66" s="116">
        <v>26684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28133</v>
      </c>
      <c r="X67" s="116">
        <v>29914</v>
      </c>
      <c r="Y67" s="116">
        <v>32244</v>
      </c>
      <c r="Z67" s="116">
        <v>32907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24334</v>
      </c>
      <c r="X68" s="116">
        <v>25925</v>
      </c>
      <c r="Y68" s="116">
        <v>26907</v>
      </c>
      <c r="Z68" s="116">
        <v>28259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21245</v>
      </c>
      <c r="X69" s="116">
        <v>22636</v>
      </c>
      <c r="Y69" s="116">
        <v>24091</v>
      </c>
      <c r="Z69" s="116">
        <v>25236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22078</v>
      </c>
      <c r="X70" s="116">
        <v>22380</v>
      </c>
      <c r="Y70" s="116">
        <v>22832</v>
      </c>
      <c r="Z70" s="116">
        <v>23450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21593</v>
      </c>
      <c r="X71" s="116">
        <v>23303</v>
      </c>
      <c r="Y71" s="116">
        <v>23974</v>
      </c>
      <c r="Z71" s="116">
        <v>24948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19624</v>
      </c>
      <c r="X72" s="116">
        <v>19881</v>
      </c>
      <c r="Y72" s="116">
        <v>20397</v>
      </c>
      <c r="Z72" s="116">
        <v>21005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16358</v>
      </c>
      <c r="X73" s="116">
        <v>17257</v>
      </c>
      <c r="Y73" s="116">
        <v>17838</v>
      </c>
      <c r="Z73" s="116">
        <v>18526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10835</v>
      </c>
      <c r="X74" s="116">
        <v>11569</v>
      </c>
      <c r="Y74" s="116">
        <v>12154</v>
      </c>
      <c r="Z74" s="116">
        <v>12894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5457</v>
      </c>
      <c r="X75" s="116">
        <v>5678</v>
      </c>
      <c r="Y75" s="116">
        <v>6064</v>
      </c>
      <c r="Z75" s="116">
        <v>6400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1761</v>
      </c>
      <c r="X76" s="116">
        <v>2050</v>
      </c>
      <c r="Y76" s="116">
        <v>2334</v>
      </c>
      <c r="Z76" s="116">
        <v>2555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681</v>
      </c>
      <c r="X77" s="116">
        <v>700</v>
      </c>
      <c r="Y77" s="116">
        <v>777</v>
      </c>
      <c r="Z77" s="116">
        <v>787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373</v>
      </c>
      <c r="X78" s="116">
        <v>383</v>
      </c>
      <c r="Y78" s="116">
        <v>417</v>
      </c>
      <c r="Z78" s="116">
        <v>405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363</v>
      </c>
      <c r="X79" s="116">
        <v>366</v>
      </c>
      <c r="Y79" s="116">
        <v>406</v>
      </c>
      <c r="Z79" s="116">
        <v>366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218725</v>
      </c>
      <c r="X80" s="116">
        <v>230513</v>
      </c>
      <c r="Y80" s="116">
        <v>240609</v>
      </c>
      <c r="Z80" s="116">
        <v>248357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Gold Coast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20783</v>
      </c>
      <c r="X83" s="116">
        <v>22120</v>
      </c>
      <c r="Y83" s="116">
        <v>23285</v>
      </c>
      <c r="Z83" s="116">
        <v>23586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18513</v>
      </c>
      <c r="X84" s="116">
        <v>19503</v>
      </c>
      <c r="Y84" s="116">
        <v>20549</v>
      </c>
      <c r="Z84" s="116">
        <v>21550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500,143</v>
      </c>
      <c r="D85" s="100">
        <f t="shared" ref="D85:D90" si="4">AD4</f>
        <v>2.2766405594977668E-2</v>
      </c>
      <c r="E85" s="101">
        <f t="shared" ref="E85:E90" si="5">AD4</f>
        <v>2.2766405594977668E-2</v>
      </c>
      <c r="F85" s="100">
        <f t="shared" ref="F85:F90" si="6">AF4</f>
        <v>0.15052633031828266</v>
      </c>
      <c r="G85" s="101">
        <f t="shared" ref="G85:G90" si="7">AF4</f>
        <v>0.15052633031828266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28528</v>
      </c>
      <c r="X85" s="116">
        <v>30178</v>
      </c>
      <c r="Y85" s="116">
        <v>31844</v>
      </c>
      <c r="Z85" s="116">
        <v>32491</v>
      </c>
    </row>
    <row r="86" spans="1:30" ht="15" customHeight="1" x14ac:dyDescent="0.25">
      <c r="A86" s="102" t="s">
        <v>4</v>
      </c>
      <c r="B86" s="51"/>
      <c r="C86" s="61" t="str">
        <f t="shared" si="3"/>
        <v>251,788</v>
      </c>
      <c r="D86" s="100">
        <f t="shared" si="4"/>
        <v>1.365969524346311E-2</v>
      </c>
      <c r="E86" s="101">
        <f t="shared" si="5"/>
        <v>1.365969524346311E-2</v>
      </c>
      <c r="F86" s="100">
        <f t="shared" si="6"/>
        <v>0.13450724533198755</v>
      </c>
      <c r="G86" s="101">
        <f t="shared" si="7"/>
        <v>0.13450724533198755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10102</v>
      </c>
      <c r="X86" s="116">
        <v>10759</v>
      </c>
      <c r="Y86" s="116">
        <v>11625</v>
      </c>
      <c r="Z86" s="116">
        <v>11778</v>
      </c>
    </row>
    <row r="87" spans="1:30" ht="15" customHeight="1" x14ac:dyDescent="0.25">
      <c r="A87" s="102" t="s">
        <v>5</v>
      </c>
      <c r="B87" s="51"/>
      <c r="C87" s="61" t="str">
        <f t="shared" si="3"/>
        <v>248,353</v>
      </c>
      <c r="D87" s="100">
        <f t="shared" si="4"/>
        <v>3.2184997236179846E-2</v>
      </c>
      <c r="E87" s="101">
        <f t="shared" si="5"/>
        <v>3.2184997236179846E-2</v>
      </c>
      <c r="F87" s="100">
        <f t="shared" si="6"/>
        <v>0.16723143661495232</v>
      </c>
      <c r="G87" s="101">
        <f t="shared" si="7"/>
        <v>0.16723143661495232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6249</v>
      </c>
      <c r="X87" s="116">
        <v>6826</v>
      </c>
      <c r="Y87" s="116">
        <v>7124</v>
      </c>
      <c r="Z87" s="116">
        <v>7191</v>
      </c>
    </row>
    <row r="88" spans="1:30" ht="15" customHeight="1" x14ac:dyDescent="0.25">
      <c r="A88" s="51" t="s">
        <v>6</v>
      </c>
      <c r="B88" s="51"/>
      <c r="C88" s="61" t="str">
        <f t="shared" si="3"/>
        <v>346,942</v>
      </c>
      <c r="D88" s="100">
        <f t="shared" si="4"/>
        <v>1.7953600549258653E-2</v>
      </c>
      <c r="E88" s="101">
        <f t="shared" si="5"/>
        <v>1.7953600549258653E-2</v>
      </c>
      <c r="F88" s="100">
        <f t="shared" si="6"/>
        <v>0.13901975396999977</v>
      </c>
      <c r="G88" s="101">
        <f t="shared" si="7"/>
        <v>0.13901975396999977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9824</v>
      </c>
      <c r="X88" s="116">
        <v>10341</v>
      </c>
      <c r="Y88" s="116">
        <v>10846</v>
      </c>
      <c r="Z88" s="116">
        <v>11139</v>
      </c>
    </row>
    <row r="89" spans="1:30" ht="15" customHeight="1" x14ac:dyDescent="0.25">
      <c r="A89" s="51" t="s">
        <v>102</v>
      </c>
      <c r="B89" s="51"/>
      <c r="C89" s="61" t="str">
        <f t="shared" si="3"/>
        <v>$41,785</v>
      </c>
      <c r="D89" s="100">
        <f t="shared" si="4"/>
        <v>1.4000922151038653E-2</v>
      </c>
      <c r="E89" s="101">
        <f t="shared" si="5"/>
        <v>1.4000922151038653E-2</v>
      </c>
      <c r="F89" s="100">
        <f t="shared" si="6"/>
        <v>8.3409821613773083E-2</v>
      </c>
      <c r="G89" s="101">
        <f t="shared" si="7"/>
        <v>8.3409821613773083E-2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10780</v>
      </c>
      <c r="X89" s="116">
        <v>11205</v>
      </c>
      <c r="Y89" s="116">
        <v>11963</v>
      </c>
      <c r="Z89" s="116">
        <v>12345</v>
      </c>
    </row>
    <row r="90" spans="1:30" ht="15" customHeight="1" x14ac:dyDescent="0.25">
      <c r="A90" s="51" t="s">
        <v>7</v>
      </c>
      <c r="B90" s="51"/>
      <c r="C90" s="61" t="str">
        <f t="shared" si="3"/>
        <v>$18,923.3 mil</v>
      </c>
      <c r="D90" s="100">
        <f t="shared" si="4"/>
        <v>3.7929156299103095E-2</v>
      </c>
      <c r="E90" s="101">
        <f t="shared" si="5"/>
        <v>3.7929156299103095E-2</v>
      </c>
      <c r="F90" s="100">
        <f t="shared" si="6"/>
        <v>0.23544826332327573</v>
      </c>
      <c r="G90" s="101">
        <f t="shared" si="7"/>
        <v>0.23544826332327573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16665</v>
      </c>
      <c r="X90" s="116">
        <v>17441</v>
      </c>
      <c r="Y90" s="116">
        <v>18802</v>
      </c>
      <c r="Z90" s="116">
        <v>19189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158989</v>
      </c>
      <c r="X91" s="116">
        <v>165307</v>
      </c>
      <c r="Y91" s="116">
        <v>172033</v>
      </c>
      <c r="Z91" s="116">
        <v>174142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15577</v>
      </c>
      <c r="X93" s="116">
        <v>17117</v>
      </c>
      <c r="Y93" s="116">
        <v>18242</v>
      </c>
      <c r="Z93" s="116">
        <v>18694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26693</v>
      </c>
      <c r="X94" s="116">
        <v>28801</v>
      </c>
      <c r="Y94" s="116">
        <v>30772</v>
      </c>
      <c r="Z94" s="116">
        <v>32174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4709</v>
      </c>
      <c r="X95" s="116">
        <v>4870</v>
      </c>
      <c r="Y95" s="116">
        <v>5262</v>
      </c>
      <c r="Z95" s="116">
        <v>5517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22365</v>
      </c>
      <c r="X96" s="116">
        <v>24349</v>
      </c>
      <c r="Y96" s="116">
        <v>26299</v>
      </c>
      <c r="Z96" s="116">
        <v>27546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26624</v>
      </c>
      <c r="X97" s="116">
        <v>28967</v>
      </c>
      <c r="Y97" s="116">
        <v>29755</v>
      </c>
      <c r="Z97" s="116">
        <v>30067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17754</v>
      </c>
      <c r="X98" s="116">
        <v>18560</v>
      </c>
      <c r="Y98" s="116">
        <v>19656</v>
      </c>
      <c r="Z98" s="116">
        <v>20093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1352</v>
      </c>
      <c r="X99" s="116">
        <v>1487</v>
      </c>
      <c r="Y99" s="116">
        <v>1675</v>
      </c>
      <c r="Z99" s="116">
        <v>1769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7461</v>
      </c>
      <c r="X100" s="116">
        <v>7933</v>
      </c>
      <c r="Y100" s="116">
        <v>8942</v>
      </c>
      <c r="Z100" s="116">
        <v>9196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153740</v>
      </c>
      <c r="X101" s="116">
        <v>161113</v>
      </c>
      <c r="Y101" s="116">
        <v>168784</v>
      </c>
      <c r="Z101" s="116">
        <v>172800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337577</v>
      </c>
      <c r="X104" s="116">
        <v>365706</v>
      </c>
      <c r="Y104" s="116">
        <v>382673</v>
      </c>
      <c r="Z104" s="116">
        <v>391590</v>
      </c>
      <c r="AB104" s="113" t="str">
        <f>TEXT(Z104,"###,###")</f>
        <v>391,590</v>
      </c>
      <c r="AD104" s="134">
        <f>Z104/($Z$4)*100</f>
        <v>78.295607456267504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62426</v>
      </c>
      <c r="X105" s="116">
        <v>63050</v>
      </c>
      <c r="Y105" s="116">
        <v>64364</v>
      </c>
      <c r="Z105" s="116">
        <v>67555</v>
      </c>
      <c r="AB105" s="113" t="str">
        <f>TEXT(Z105,"###,###")</f>
        <v>67,555</v>
      </c>
      <c r="AD105" s="134">
        <f>Z105/($Z$4)*100</f>
        <v>13.507136958829774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400003</v>
      </c>
      <c r="X106" s="124">
        <v>428756</v>
      </c>
      <c r="Y106" s="124">
        <v>447037</v>
      </c>
      <c r="Z106" s="124">
        <v>459145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67443</v>
      </c>
      <c r="X108" s="116">
        <v>76116</v>
      </c>
      <c r="Y108" s="116">
        <v>93029</v>
      </c>
      <c r="Z108" s="116">
        <v>83214</v>
      </c>
      <c r="AB108" s="113" t="str">
        <f>TEXT(Z108,"###,###")</f>
        <v>83,214</v>
      </c>
      <c r="AD108" s="134">
        <f>Z108/($Z$4)*100</f>
        <v>16.638041520125242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67489</v>
      </c>
      <c r="X109" s="116">
        <v>71772</v>
      </c>
      <c r="Y109" s="116">
        <v>72317</v>
      </c>
      <c r="Z109" s="116">
        <v>72334</v>
      </c>
      <c r="AB109" s="113" t="str">
        <f>TEXT(Z109,"###,###")</f>
        <v>72,334</v>
      </c>
      <c r="AD109" s="134">
        <f>Z109/($Z$4)*100</f>
        <v>14.462663678188036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96405</v>
      </c>
      <c r="X110" s="116">
        <v>105455</v>
      </c>
      <c r="Y110" s="116">
        <v>105610</v>
      </c>
      <c r="Z110" s="116">
        <v>112961</v>
      </c>
      <c r="AB110" s="113" t="str">
        <f>TEXT(Z110,"###,###")</f>
        <v>112,961</v>
      </c>
      <c r="AD110" s="134">
        <f>Z110/($Z$4)*100</f>
        <v>22.585740478223229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168666</v>
      </c>
      <c r="X111" s="116">
        <v>175413</v>
      </c>
      <c r="Y111" s="116">
        <v>176081</v>
      </c>
      <c r="Z111" s="116">
        <v>190641</v>
      </c>
      <c r="AB111" s="113" t="str">
        <f>TEXT(Z111,"###,###")</f>
        <v>190,641</v>
      </c>
      <c r="AD111" s="134">
        <f>Z111/($Z$4)*100</f>
        <v>38.117298452642544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446624</v>
      </c>
      <c r="X112" s="116">
        <v>468848</v>
      </c>
      <c r="Y112" s="116">
        <v>489010</v>
      </c>
      <c r="Z112" s="116">
        <v>500146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43.07</v>
      </c>
      <c r="W118" s="135">
        <v>40.07</v>
      </c>
      <c r="X118" s="135">
        <v>40.119999999999997</v>
      </c>
      <c r="Y118" s="135">
        <v>40.19</v>
      </c>
      <c r="Z118" s="135">
        <v>40.229999999999997</v>
      </c>
      <c r="AB118" s="113" t="str">
        <f>TEXT(Z118,"##.0")</f>
        <v>40.2</v>
      </c>
    </row>
    <row r="120" spans="19:32" x14ac:dyDescent="0.25">
      <c r="S120" s="105" t="s">
        <v>104</v>
      </c>
      <c r="T120" s="116"/>
      <c r="U120" s="116"/>
      <c r="V120" s="116">
        <v>259058</v>
      </c>
      <c r="W120" s="116">
        <v>265483</v>
      </c>
      <c r="X120" s="116">
        <v>276520</v>
      </c>
      <c r="Y120" s="116">
        <v>288306</v>
      </c>
      <c r="Z120" s="116">
        <v>292063</v>
      </c>
      <c r="AB120" s="113" t="str">
        <f>TEXT(Z120,"###,###")</f>
        <v>292,063</v>
      </c>
    </row>
    <row r="121" spans="19:32" x14ac:dyDescent="0.25">
      <c r="S121" s="105" t="s">
        <v>105</v>
      </c>
      <c r="T121" s="116"/>
      <c r="U121" s="116"/>
      <c r="V121" s="116">
        <v>24676</v>
      </c>
      <c r="W121" s="116">
        <v>25139</v>
      </c>
      <c r="X121" s="116">
        <v>26062</v>
      </c>
      <c r="Y121" s="116">
        <v>27106</v>
      </c>
      <c r="Z121" s="116">
        <v>28097</v>
      </c>
      <c r="AB121" s="113" t="str">
        <f>TEXT(Z121,"###,###")</f>
        <v>28,097</v>
      </c>
    </row>
    <row r="122" spans="19:32" x14ac:dyDescent="0.25">
      <c r="S122" s="105" t="s">
        <v>106</v>
      </c>
      <c r="T122" s="116"/>
      <c r="U122" s="116"/>
      <c r="V122" s="116">
        <v>20863</v>
      </c>
      <c r="W122" s="116">
        <v>22107</v>
      </c>
      <c r="X122" s="116">
        <v>23838</v>
      </c>
      <c r="Y122" s="116">
        <v>25411</v>
      </c>
      <c r="Z122" s="116">
        <v>26780</v>
      </c>
      <c r="AB122" s="113" t="str">
        <f>TEXT(Z122,"###,###")</f>
        <v>26,780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279921</v>
      </c>
      <c r="W124" s="116">
        <v>287590</v>
      </c>
      <c r="X124" s="116">
        <v>300358</v>
      </c>
      <c r="Y124" s="116">
        <v>313717</v>
      </c>
      <c r="Z124" s="116">
        <v>318843</v>
      </c>
      <c r="AB124" s="113" t="str">
        <f>TEXT(Z124,"###,###")</f>
        <v>318,843</v>
      </c>
      <c r="AD124" s="131">
        <f>Z124/$Z$7*100</f>
        <v>91.900951744095565</v>
      </c>
    </row>
    <row r="125" spans="19:32" x14ac:dyDescent="0.25">
      <c r="S125" s="105" t="s">
        <v>108</v>
      </c>
      <c r="T125" s="116"/>
      <c r="U125" s="116"/>
      <c r="V125" s="116">
        <v>45539</v>
      </c>
      <c r="W125" s="116">
        <v>47246</v>
      </c>
      <c r="X125" s="116">
        <v>49900</v>
      </c>
      <c r="Y125" s="116">
        <v>52517</v>
      </c>
      <c r="Z125" s="116">
        <v>54877</v>
      </c>
      <c r="AB125" s="113" t="str">
        <f>TEXT(Z125,"###,###")</f>
        <v>54,877</v>
      </c>
      <c r="AD125" s="131">
        <f>Z125/$Z$7*100</f>
        <v>15.817341227063888</v>
      </c>
    </row>
    <row r="127" spans="19:32" x14ac:dyDescent="0.25">
      <c r="S127" s="105" t="s">
        <v>109</v>
      </c>
      <c r="T127" s="116"/>
      <c r="U127" s="116"/>
      <c r="V127" s="116">
        <v>155669</v>
      </c>
      <c r="W127" s="116">
        <v>158989</v>
      </c>
      <c r="X127" s="116">
        <v>165307</v>
      </c>
      <c r="Y127" s="116">
        <v>172033</v>
      </c>
      <c r="Z127" s="116">
        <v>174144</v>
      </c>
      <c r="AB127" s="113" t="str">
        <f>TEXT(Z127,"###,###")</f>
        <v>174,144</v>
      </c>
      <c r="AD127" s="131">
        <f>Z127/$Z$7*100</f>
        <v>50.193980550063124</v>
      </c>
    </row>
    <row r="128" spans="19:32" x14ac:dyDescent="0.25">
      <c r="S128" s="105" t="s">
        <v>110</v>
      </c>
      <c r="T128" s="116"/>
      <c r="U128" s="116"/>
      <c r="V128" s="116">
        <v>148927</v>
      </c>
      <c r="W128" s="116">
        <v>153740</v>
      </c>
      <c r="X128" s="116">
        <v>161113</v>
      </c>
      <c r="Y128" s="116">
        <v>168784</v>
      </c>
      <c r="Z128" s="116">
        <v>172797</v>
      </c>
      <c r="AB128" s="113" t="str">
        <f>TEXT(Z128,"###,###")</f>
        <v>172,797</v>
      </c>
      <c r="AD128" s="131">
        <f>Z128/$Z$7*100</f>
        <v>49.805731217321622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4B2808B-B277-4726-A637-FFE30AF5B7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A4EC3E8-4F0A-409E-AE5A-B89EC2FF59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51224C0-CBBD-4C45-9EE3-220300D68A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5633C9D-7533-4A83-80D7-5D881CACFE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82607-47F8-4E81-8827-0FFF6C378332}">
  <sheetPr codeName="Sheet9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Goondiwindi</v>
      </c>
      <c r="T1" s="103"/>
      <c r="U1" s="103"/>
      <c r="V1" s="103"/>
      <c r="W1" s="103"/>
      <c r="X1" s="103"/>
      <c r="Y1" s="104" t="str">
        <f>Y3</f>
        <v>9.30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142</v>
      </c>
      <c r="Y3" s="109" t="s">
        <v>143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9.30 Goondiwindi,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8003</v>
      </c>
      <c r="W4" s="112">
        <v>8251</v>
      </c>
      <c r="X4" s="112">
        <v>8932</v>
      </c>
      <c r="Y4" s="112">
        <v>9796</v>
      </c>
      <c r="Z4" s="112">
        <v>9147</v>
      </c>
      <c r="AB4" s="113" t="str">
        <f>TEXT(Z4,"###,###")</f>
        <v>9,147</v>
      </c>
      <c r="AD4" s="114">
        <f>Z4/Y4-1</f>
        <v>-6.6251531237239702E-2</v>
      </c>
      <c r="AF4" s="114">
        <f>Z4/V4-1</f>
        <v>0.14294639510183682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4216</v>
      </c>
      <c r="W5" s="112">
        <v>4405</v>
      </c>
      <c r="X5" s="112">
        <v>4698</v>
      </c>
      <c r="Y5" s="112">
        <v>5137</v>
      </c>
      <c r="Z5" s="112">
        <v>4695</v>
      </c>
      <c r="AB5" s="113" t="str">
        <f>TEXT(Z5,"###,###")</f>
        <v>4,695</v>
      </c>
      <c r="AD5" s="114">
        <f t="shared" ref="AD5:AD9" si="0">Z5/Y5-1</f>
        <v>-8.6042437220167467E-2</v>
      </c>
      <c r="AF5" s="114">
        <f t="shared" ref="AF5:AF9" si="1">Z5/V5-1</f>
        <v>0.1136148007590132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3782</v>
      </c>
      <c r="W6" s="112">
        <v>3847</v>
      </c>
      <c r="X6" s="112">
        <v>4234</v>
      </c>
      <c r="Y6" s="112">
        <v>4657</v>
      </c>
      <c r="Z6" s="112">
        <v>4449</v>
      </c>
      <c r="AB6" s="113" t="str">
        <f>TEXT(Z6,"###,###")</f>
        <v>4,449</v>
      </c>
      <c r="AD6" s="114">
        <f t="shared" si="0"/>
        <v>-4.4663946746832717E-2</v>
      </c>
      <c r="AF6" s="114">
        <f t="shared" si="1"/>
        <v>0.1763617133791644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5470</v>
      </c>
      <c r="W7" s="112">
        <v>5619</v>
      </c>
      <c r="X7" s="112">
        <v>5901</v>
      </c>
      <c r="Y7" s="112">
        <v>6563</v>
      </c>
      <c r="Z7" s="112">
        <v>6153</v>
      </c>
      <c r="AB7" s="113" t="str">
        <f>TEXT(Z7,"###,###")</f>
        <v>6,153</v>
      </c>
      <c r="AD7" s="114">
        <f t="shared" si="0"/>
        <v>-6.2471430748133439E-2</v>
      </c>
      <c r="AF7" s="114">
        <f t="shared" si="1"/>
        <v>0.12486288848263261</v>
      </c>
    </row>
    <row r="8" spans="1:32" ht="17.25" customHeight="1" x14ac:dyDescent="0.25">
      <c r="A8" s="68" t="s">
        <v>13</v>
      </c>
      <c r="B8" s="69"/>
      <c r="C8" s="31"/>
      <c r="D8" s="70" t="str">
        <f>AB4</f>
        <v>9,147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6,153</v>
      </c>
      <c r="P8" s="71"/>
      <c r="S8" s="111" t="s">
        <v>87</v>
      </c>
      <c r="T8" s="112"/>
      <c r="U8" s="112"/>
      <c r="V8" s="112">
        <v>34956</v>
      </c>
      <c r="W8" s="112">
        <v>38920.44</v>
      </c>
      <c r="X8" s="112">
        <v>37757</v>
      </c>
      <c r="Y8" s="112">
        <v>38627.07</v>
      </c>
      <c r="Z8" s="112">
        <v>41139.69</v>
      </c>
      <c r="AB8" s="113" t="str">
        <f>TEXT(Z8,"$###,###")</f>
        <v>$41,140</v>
      </c>
      <c r="AD8" s="114">
        <f t="shared" si="0"/>
        <v>6.5048164409053033E-2</v>
      </c>
      <c r="AF8" s="114">
        <f t="shared" si="1"/>
        <v>0.1768992447648472</v>
      </c>
    </row>
    <row r="9" spans="1:32" x14ac:dyDescent="0.25">
      <c r="A9" s="32" t="s">
        <v>15</v>
      </c>
      <c r="B9" s="75"/>
      <c r="C9" s="76"/>
      <c r="D9" s="77">
        <f>AD104</f>
        <v>70.635180933639447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52.55972696245734</v>
      </c>
      <c r="P9" s="78" t="s">
        <v>88</v>
      </c>
      <c r="S9" s="111" t="s">
        <v>7</v>
      </c>
      <c r="T9" s="112"/>
      <c r="U9" s="112"/>
      <c r="V9" s="112">
        <v>225729566</v>
      </c>
      <c r="W9" s="112">
        <v>302078141</v>
      </c>
      <c r="X9" s="112">
        <v>284885563</v>
      </c>
      <c r="Y9" s="112">
        <v>283807227</v>
      </c>
      <c r="Z9" s="112">
        <v>265763751</v>
      </c>
      <c r="AB9" s="113" t="str">
        <f>TEXT(Z9/1000000,"$#,###.0")&amp;" mil"</f>
        <v>$265.8 mil</v>
      </c>
      <c r="AD9" s="114">
        <f t="shared" si="0"/>
        <v>-6.3576520551395288E-2</v>
      </c>
      <c r="AF9" s="114">
        <f t="shared" si="1"/>
        <v>0.17735463594520895</v>
      </c>
    </row>
    <row r="10" spans="1:32" x14ac:dyDescent="0.25">
      <c r="A10" s="32" t="s">
        <v>18</v>
      </c>
      <c r="B10" s="75"/>
      <c r="C10" s="76"/>
      <c r="D10" s="77">
        <f>AD105</f>
        <v>14.124849677489888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47.326507394766779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87.567040468064363</v>
      </c>
      <c r="P11" s="78" t="s">
        <v>88</v>
      </c>
      <c r="S11" s="111" t="s">
        <v>30</v>
      </c>
      <c r="T11" s="116"/>
      <c r="U11" s="116"/>
      <c r="V11" s="116">
        <v>6567</v>
      </c>
      <c r="W11" s="116">
        <v>6884</v>
      </c>
      <c r="X11" s="116">
        <v>7470</v>
      </c>
      <c r="Y11" s="116">
        <v>8006</v>
      </c>
      <c r="Z11" s="116">
        <v>7625</v>
      </c>
    </row>
    <row r="12" spans="1:32" ht="28.5" customHeight="1" x14ac:dyDescent="0.25">
      <c r="A12" s="32" t="s">
        <v>20</v>
      </c>
      <c r="B12" s="76"/>
      <c r="C12" s="76"/>
      <c r="D12" s="77">
        <f>AD108</f>
        <v>17.503006450202253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24.719648951730864</v>
      </c>
      <c r="P12" s="78" t="s">
        <v>88</v>
      </c>
      <c r="S12" s="111" t="s">
        <v>31</v>
      </c>
      <c r="T12" s="116"/>
      <c r="U12" s="116"/>
      <c r="V12" s="116">
        <v>1428</v>
      </c>
      <c r="W12" s="116">
        <v>1364</v>
      </c>
      <c r="X12" s="116">
        <v>1462</v>
      </c>
      <c r="Y12" s="116">
        <v>1793</v>
      </c>
      <c r="Z12" s="116">
        <v>1518</v>
      </c>
    </row>
    <row r="13" spans="1:32" ht="15" customHeight="1" x14ac:dyDescent="0.25">
      <c r="A13" s="32" t="s">
        <v>21</v>
      </c>
      <c r="B13" s="76"/>
      <c r="C13" s="76"/>
      <c r="D13" s="77">
        <f>AD109</f>
        <v>19.306876571553513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41.1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24.401443096097079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17.303626605952189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23.504974308516456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82.696373394047811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1691</v>
      </c>
      <c r="Z15" s="116">
        <v>1471</v>
      </c>
      <c r="AB15" s="121">
        <f t="shared" ref="AB15:AB34" si="2">IF(Z15="np",0,Z15/$Z$34)</f>
        <v>0.16085292509568069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75</v>
      </c>
      <c r="Z16" s="116">
        <v>72</v>
      </c>
      <c r="AB16" s="121">
        <f t="shared" si="2"/>
        <v>7.8731547293603068E-3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362</v>
      </c>
      <c r="Z17" s="116">
        <v>410</v>
      </c>
      <c r="AB17" s="121">
        <f t="shared" si="2"/>
        <v>4.4833242208857302E-2</v>
      </c>
    </row>
    <row r="18" spans="1:28" x14ac:dyDescent="0.25">
      <c r="A18" s="67" t="str">
        <f>$S$1&amp;" ("&amp;$V$2&amp;" to "&amp;$Z$2&amp;")"</f>
        <v>Goondiwindi (2014-15 to 2018-19)</v>
      </c>
      <c r="B18" s="67"/>
      <c r="C18" s="67"/>
      <c r="D18" s="67"/>
      <c r="E18" s="67"/>
      <c r="F18" s="67"/>
      <c r="G18" s="67" t="str">
        <f>$S$1&amp;" ("&amp;$V$2&amp;" to "&amp;$Z$2&amp;")"</f>
        <v>Goondiwindi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67</v>
      </c>
      <c r="Z18" s="116">
        <v>74</v>
      </c>
      <c r="AB18" s="121">
        <f t="shared" si="2"/>
        <v>8.0918534718425368E-3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578</v>
      </c>
      <c r="Z19" s="116">
        <v>580</v>
      </c>
      <c r="AB19" s="121">
        <f t="shared" si="2"/>
        <v>6.3422635319846904E-2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520</v>
      </c>
      <c r="Z20" s="116">
        <v>445</v>
      </c>
      <c r="AB20" s="121">
        <f t="shared" si="2"/>
        <v>4.8660470202296337E-2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880</v>
      </c>
      <c r="Z21" s="116">
        <v>701</v>
      </c>
      <c r="AB21" s="121">
        <f t="shared" si="2"/>
        <v>7.665390924002187E-2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565</v>
      </c>
      <c r="Z22" s="116">
        <v>606</v>
      </c>
      <c r="AB22" s="121">
        <f t="shared" si="2"/>
        <v>6.6265718972115917E-2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321</v>
      </c>
      <c r="Z23" s="116">
        <v>274</v>
      </c>
      <c r="AB23" s="121">
        <f t="shared" si="2"/>
        <v>2.9961727720065608E-2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24</v>
      </c>
      <c r="Z24" s="116">
        <v>21</v>
      </c>
      <c r="AB24" s="121">
        <f t="shared" si="2"/>
        <v>2.2963367960634226E-3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259</v>
      </c>
      <c r="Z25" s="116">
        <v>251</v>
      </c>
      <c r="AB25" s="121">
        <f t="shared" si="2"/>
        <v>2.7446692181519957E-2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133</v>
      </c>
      <c r="Z26" s="116">
        <v>142</v>
      </c>
      <c r="AB26" s="121">
        <f t="shared" si="2"/>
        <v>1.5527610716238382E-2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320</v>
      </c>
      <c r="Z27" s="116">
        <v>329</v>
      </c>
      <c r="AB27" s="121">
        <f t="shared" si="2"/>
        <v>3.5975943138326957E-2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572</v>
      </c>
      <c r="Z28" s="116">
        <v>611</v>
      </c>
      <c r="AB28" s="121">
        <f t="shared" si="2"/>
        <v>6.6812465828321482E-2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398</v>
      </c>
      <c r="Z29" s="116">
        <v>412</v>
      </c>
      <c r="AB29" s="121">
        <f t="shared" si="2"/>
        <v>4.5051940951339527E-2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610</v>
      </c>
      <c r="Z30" s="116">
        <v>604</v>
      </c>
      <c r="AB30" s="121">
        <f t="shared" si="2"/>
        <v>6.6047020229633685E-2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579</v>
      </c>
      <c r="Z31" s="116">
        <v>693</v>
      </c>
      <c r="AB31" s="121">
        <f t="shared" si="2"/>
        <v>7.5779114270092943E-2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26</v>
      </c>
      <c r="Z32" s="116">
        <v>42</v>
      </c>
      <c r="AB32" s="121">
        <f t="shared" si="2"/>
        <v>4.5926735921268452E-3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389</v>
      </c>
      <c r="Z33" s="116">
        <v>390</v>
      </c>
      <c r="AB33" s="121">
        <f t="shared" si="2"/>
        <v>4.2646254784034991E-2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9794</v>
      </c>
      <c r="Z34" s="124">
        <v>9145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5085</v>
      </c>
      <c r="AB37" s="136">
        <f>Z37/Z40*100</f>
        <v>82.696373394047811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1064</v>
      </c>
      <c r="AB38" s="136">
        <f>Z38/Z40*100</f>
        <v>17.303626605952189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6149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20</v>
      </c>
      <c r="X44" s="116">
        <v>29</v>
      </c>
      <c r="Y44" s="116">
        <v>36</v>
      </c>
      <c r="Z44" s="116">
        <v>29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139</v>
      </c>
      <c r="X45" s="116">
        <v>187</v>
      </c>
      <c r="Y45" s="116">
        <v>203</v>
      </c>
      <c r="Z45" s="116">
        <v>165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294</v>
      </c>
      <c r="X46" s="116">
        <v>362</v>
      </c>
      <c r="Y46" s="116">
        <v>395</v>
      </c>
      <c r="Z46" s="116">
        <v>339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422</v>
      </c>
      <c r="X47" s="116">
        <v>492</v>
      </c>
      <c r="Y47" s="116">
        <v>548</v>
      </c>
      <c r="Z47" s="116">
        <v>504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515</v>
      </c>
      <c r="X48" s="116">
        <v>557</v>
      </c>
      <c r="Y48" s="116">
        <v>596</v>
      </c>
      <c r="Z48" s="116">
        <v>560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Goondiwindi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479</v>
      </c>
      <c r="X49" s="116">
        <v>466</v>
      </c>
      <c r="Y49" s="116">
        <v>423</v>
      </c>
      <c r="Z49" s="116">
        <v>431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385</v>
      </c>
      <c r="X50" s="116">
        <v>369</v>
      </c>
      <c r="Y50" s="116">
        <v>447</v>
      </c>
      <c r="Z50" s="116">
        <v>422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387</v>
      </c>
      <c r="X51" s="116">
        <v>403</v>
      </c>
      <c r="Y51" s="116">
        <v>405</v>
      </c>
      <c r="Z51" s="116">
        <v>370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378</v>
      </c>
      <c r="X52" s="116">
        <v>379</v>
      </c>
      <c r="Y52" s="116">
        <v>425</v>
      </c>
      <c r="Z52" s="116">
        <v>401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357</v>
      </c>
      <c r="X53" s="116">
        <v>360</v>
      </c>
      <c r="Y53" s="116">
        <v>395</v>
      </c>
      <c r="Z53" s="116">
        <v>365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423</v>
      </c>
      <c r="X54" s="116">
        <v>430</v>
      </c>
      <c r="Y54" s="116">
        <v>462</v>
      </c>
      <c r="Z54" s="116">
        <v>417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295</v>
      </c>
      <c r="X55" s="116">
        <v>312</v>
      </c>
      <c r="Y55" s="116">
        <v>338</v>
      </c>
      <c r="Z55" s="116">
        <v>323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170</v>
      </c>
      <c r="X56" s="116">
        <v>191</v>
      </c>
      <c r="Y56" s="116">
        <v>226</v>
      </c>
      <c r="Z56" s="116">
        <v>221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54</v>
      </c>
      <c r="X57" s="116">
        <v>78</v>
      </c>
      <c r="Y57" s="116">
        <v>101</v>
      </c>
      <c r="Z57" s="116">
        <v>79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46</v>
      </c>
      <c r="X58" s="116">
        <v>51</v>
      </c>
      <c r="Y58" s="116">
        <v>57</v>
      </c>
      <c r="Z58" s="116">
        <v>33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24</v>
      </c>
      <c r="X59" s="116">
        <v>19</v>
      </c>
      <c r="Y59" s="116">
        <v>31</v>
      </c>
      <c r="Z59" s="116">
        <v>21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15</v>
      </c>
      <c r="X60" s="116">
        <v>13</v>
      </c>
      <c r="Y60" s="116">
        <v>23</v>
      </c>
      <c r="Z60" s="116">
        <v>14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4403</v>
      </c>
      <c r="X61" s="116">
        <v>4698</v>
      </c>
      <c r="Y61" s="116">
        <v>5142</v>
      </c>
      <c r="Z61" s="116">
        <v>4699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20</v>
      </c>
      <c r="X63" s="116">
        <v>27</v>
      </c>
      <c r="Y63" s="116">
        <v>35</v>
      </c>
      <c r="Z63" s="116">
        <v>24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Goondiwindi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128</v>
      </c>
      <c r="X64" s="116">
        <v>161</v>
      </c>
      <c r="Y64" s="116">
        <v>194</v>
      </c>
      <c r="Z64" s="116">
        <v>122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298</v>
      </c>
      <c r="X65" s="116">
        <v>344</v>
      </c>
      <c r="Y65" s="116">
        <v>388</v>
      </c>
      <c r="Z65" s="116">
        <v>345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345</v>
      </c>
      <c r="X66" s="116">
        <v>400</v>
      </c>
      <c r="Y66" s="116">
        <v>410</v>
      </c>
      <c r="Z66" s="116">
        <v>457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441</v>
      </c>
      <c r="X67" s="116">
        <v>480</v>
      </c>
      <c r="Y67" s="116">
        <v>489</v>
      </c>
      <c r="Z67" s="116">
        <v>509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426</v>
      </c>
      <c r="X68" s="116">
        <v>434</v>
      </c>
      <c r="Y68" s="116">
        <v>473</v>
      </c>
      <c r="Z68" s="116">
        <v>432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378</v>
      </c>
      <c r="X69" s="116">
        <v>429</v>
      </c>
      <c r="Y69" s="116">
        <v>468</v>
      </c>
      <c r="Z69" s="116">
        <v>477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364</v>
      </c>
      <c r="X70" s="116">
        <v>389</v>
      </c>
      <c r="Y70" s="116">
        <v>388</v>
      </c>
      <c r="Z70" s="116">
        <v>388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358</v>
      </c>
      <c r="X71" s="116">
        <v>410</v>
      </c>
      <c r="Y71" s="116">
        <v>490</v>
      </c>
      <c r="Z71" s="116">
        <v>445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357</v>
      </c>
      <c r="X72" s="116">
        <v>351</v>
      </c>
      <c r="Y72" s="116">
        <v>378</v>
      </c>
      <c r="Z72" s="116">
        <v>374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344</v>
      </c>
      <c r="X73" s="116">
        <v>376</v>
      </c>
      <c r="Y73" s="116">
        <v>374</v>
      </c>
      <c r="Z73" s="116">
        <v>380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189</v>
      </c>
      <c r="X74" s="116">
        <v>205</v>
      </c>
      <c r="Y74" s="116">
        <v>272</v>
      </c>
      <c r="Z74" s="116">
        <v>264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122</v>
      </c>
      <c r="X75" s="116">
        <v>104</v>
      </c>
      <c r="Y75" s="116">
        <v>132</v>
      </c>
      <c r="Z75" s="116">
        <v>115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37</v>
      </c>
      <c r="X76" s="116">
        <v>59</v>
      </c>
      <c r="Y76" s="116">
        <v>87</v>
      </c>
      <c r="Z76" s="116">
        <v>68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32</v>
      </c>
      <c r="X77" s="116">
        <v>39</v>
      </c>
      <c r="Y77" s="116">
        <v>45</v>
      </c>
      <c r="Z77" s="116">
        <v>26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9</v>
      </c>
      <c r="X78" s="116">
        <v>15</v>
      </c>
      <c r="Y78" s="116">
        <v>15</v>
      </c>
      <c r="Z78" s="116">
        <v>16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14</v>
      </c>
      <c r="X79" s="116">
        <v>11</v>
      </c>
      <c r="Y79" s="116">
        <v>14</v>
      </c>
      <c r="Z79" s="116">
        <v>11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3843</v>
      </c>
      <c r="X80" s="116">
        <v>4234</v>
      </c>
      <c r="Y80" s="116">
        <v>4654</v>
      </c>
      <c r="Z80" s="116">
        <v>4450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Goondiwindi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350</v>
      </c>
      <c r="X83" s="116">
        <v>380</v>
      </c>
      <c r="Y83" s="116">
        <v>421</v>
      </c>
      <c r="Z83" s="116">
        <v>391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177</v>
      </c>
      <c r="X84" s="116">
        <v>131</v>
      </c>
      <c r="Y84" s="116">
        <v>137</v>
      </c>
      <c r="Z84" s="116">
        <v>150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9,147</v>
      </c>
      <c r="D85" s="100">
        <f t="shared" ref="D85:D90" si="4">AD4</f>
        <v>-6.6251531237239702E-2</v>
      </c>
      <c r="E85" s="101">
        <f t="shared" ref="E85:E90" si="5">AD4</f>
        <v>-6.6251531237239702E-2</v>
      </c>
      <c r="F85" s="100">
        <f t="shared" ref="F85:F90" si="6">AF4</f>
        <v>0.14294639510183682</v>
      </c>
      <c r="G85" s="101">
        <f t="shared" ref="G85:G90" si="7">AF4</f>
        <v>0.14294639510183682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518</v>
      </c>
      <c r="X85" s="116">
        <v>540</v>
      </c>
      <c r="Y85" s="116">
        <v>596</v>
      </c>
      <c r="Z85" s="116">
        <v>577</v>
      </c>
    </row>
    <row r="86" spans="1:30" ht="15" customHeight="1" x14ac:dyDescent="0.25">
      <c r="A86" s="102" t="s">
        <v>4</v>
      </c>
      <c r="B86" s="51"/>
      <c r="C86" s="61" t="str">
        <f t="shared" si="3"/>
        <v>4,695</v>
      </c>
      <c r="D86" s="100">
        <f t="shared" si="4"/>
        <v>-8.6042437220167467E-2</v>
      </c>
      <c r="E86" s="101">
        <f t="shared" si="5"/>
        <v>-8.6042437220167467E-2</v>
      </c>
      <c r="F86" s="100">
        <f t="shared" si="6"/>
        <v>0.1136148007590132</v>
      </c>
      <c r="G86" s="101">
        <f t="shared" si="7"/>
        <v>0.1136148007590132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66</v>
      </c>
      <c r="X86" s="116">
        <v>74</v>
      </c>
      <c r="Y86" s="116">
        <v>90</v>
      </c>
      <c r="Z86" s="116">
        <v>82</v>
      </c>
    </row>
    <row r="87" spans="1:30" ht="15" customHeight="1" x14ac:dyDescent="0.25">
      <c r="A87" s="102" t="s">
        <v>5</v>
      </c>
      <c r="B87" s="51"/>
      <c r="C87" s="61" t="str">
        <f t="shared" si="3"/>
        <v>4,449</v>
      </c>
      <c r="D87" s="100">
        <f t="shared" si="4"/>
        <v>-4.4663946746832717E-2</v>
      </c>
      <c r="E87" s="101">
        <f t="shared" si="5"/>
        <v>-4.4663946746832717E-2</v>
      </c>
      <c r="F87" s="100">
        <f t="shared" si="6"/>
        <v>0.1763617133791644</v>
      </c>
      <c r="G87" s="101">
        <f t="shared" si="7"/>
        <v>0.1763617133791644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84</v>
      </c>
      <c r="X87" s="116">
        <v>74</v>
      </c>
      <c r="Y87" s="116">
        <v>68</v>
      </c>
      <c r="Z87" s="116">
        <v>76</v>
      </c>
    </row>
    <row r="88" spans="1:30" ht="15" customHeight="1" x14ac:dyDescent="0.25">
      <c r="A88" s="51" t="s">
        <v>6</v>
      </c>
      <c r="B88" s="51"/>
      <c r="C88" s="61" t="str">
        <f t="shared" si="3"/>
        <v>6,153</v>
      </c>
      <c r="D88" s="100">
        <f t="shared" si="4"/>
        <v>-6.2471430748133439E-2</v>
      </c>
      <c r="E88" s="101">
        <f t="shared" si="5"/>
        <v>-6.2471430748133439E-2</v>
      </c>
      <c r="F88" s="100">
        <f t="shared" si="6"/>
        <v>0.12486288848263261</v>
      </c>
      <c r="G88" s="101">
        <f t="shared" si="7"/>
        <v>0.12486288848263261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127</v>
      </c>
      <c r="X88" s="116">
        <v>127</v>
      </c>
      <c r="Y88" s="116">
        <v>143</v>
      </c>
      <c r="Z88" s="116">
        <v>138</v>
      </c>
    </row>
    <row r="89" spans="1:30" ht="15" customHeight="1" x14ac:dyDescent="0.25">
      <c r="A89" s="51" t="s">
        <v>102</v>
      </c>
      <c r="B89" s="51"/>
      <c r="C89" s="61" t="str">
        <f t="shared" si="3"/>
        <v>$41,140</v>
      </c>
      <c r="D89" s="100">
        <f t="shared" si="4"/>
        <v>6.5048164409053033E-2</v>
      </c>
      <c r="E89" s="101">
        <f t="shared" si="5"/>
        <v>6.5048164409053033E-2</v>
      </c>
      <c r="F89" s="100">
        <f t="shared" si="6"/>
        <v>0.1768992447648472</v>
      </c>
      <c r="G89" s="101">
        <f t="shared" si="7"/>
        <v>0.1768992447648472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375</v>
      </c>
      <c r="X89" s="116">
        <v>393</v>
      </c>
      <c r="Y89" s="116">
        <v>424</v>
      </c>
      <c r="Z89" s="116">
        <v>423</v>
      </c>
    </row>
    <row r="90" spans="1:30" ht="15" customHeight="1" x14ac:dyDescent="0.25">
      <c r="A90" s="51" t="s">
        <v>7</v>
      </c>
      <c r="B90" s="51"/>
      <c r="C90" s="61" t="str">
        <f t="shared" si="3"/>
        <v>$265.8 mil</v>
      </c>
      <c r="D90" s="100">
        <f t="shared" si="4"/>
        <v>-6.3576520551395288E-2</v>
      </c>
      <c r="E90" s="101">
        <f t="shared" si="5"/>
        <v>-6.3576520551395288E-2</v>
      </c>
      <c r="F90" s="100">
        <f t="shared" si="6"/>
        <v>0.17735463594520895</v>
      </c>
      <c r="G90" s="101">
        <f t="shared" si="7"/>
        <v>0.17735463594520895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549</v>
      </c>
      <c r="X90" s="116">
        <v>570</v>
      </c>
      <c r="Y90" s="116">
        <v>640</v>
      </c>
      <c r="Z90" s="116">
        <v>614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3041</v>
      </c>
      <c r="X91" s="116">
        <v>3142</v>
      </c>
      <c r="Y91" s="116">
        <v>3516</v>
      </c>
      <c r="Z91" s="116">
        <v>3234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153</v>
      </c>
      <c r="X93" s="116">
        <v>170</v>
      </c>
      <c r="Y93" s="116">
        <v>220</v>
      </c>
      <c r="Z93" s="116">
        <v>211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391</v>
      </c>
      <c r="X94" s="116">
        <v>410</v>
      </c>
      <c r="Y94" s="116">
        <v>457</v>
      </c>
      <c r="Z94" s="116">
        <v>444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80</v>
      </c>
      <c r="X95" s="116">
        <v>91</v>
      </c>
      <c r="Y95" s="116">
        <v>98</v>
      </c>
      <c r="Z95" s="116">
        <v>101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334</v>
      </c>
      <c r="X96" s="116">
        <v>347</v>
      </c>
      <c r="Y96" s="116">
        <v>417</v>
      </c>
      <c r="Z96" s="116">
        <v>403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461</v>
      </c>
      <c r="X97" s="116">
        <v>489</v>
      </c>
      <c r="Y97" s="116">
        <v>517</v>
      </c>
      <c r="Z97" s="116">
        <v>508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228</v>
      </c>
      <c r="X98" s="116">
        <v>242</v>
      </c>
      <c r="Y98" s="116">
        <v>256</v>
      </c>
      <c r="Z98" s="116">
        <v>247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30</v>
      </c>
      <c r="X99" s="116">
        <v>43</v>
      </c>
      <c r="Y99" s="116">
        <v>41</v>
      </c>
      <c r="Z99" s="116">
        <v>43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302</v>
      </c>
      <c r="X100" s="116">
        <v>321</v>
      </c>
      <c r="Y100" s="116">
        <v>370</v>
      </c>
      <c r="Z100" s="116">
        <v>363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2578</v>
      </c>
      <c r="X101" s="116">
        <v>2759</v>
      </c>
      <c r="Y101" s="116">
        <v>3048</v>
      </c>
      <c r="Z101" s="116">
        <v>2913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5753</v>
      </c>
      <c r="X104" s="116">
        <v>6469</v>
      </c>
      <c r="Y104" s="116">
        <v>6688</v>
      </c>
      <c r="Z104" s="116">
        <v>6461</v>
      </c>
      <c r="AB104" s="113" t="str">
        <f>TEXT(Z104,"###,###")</f>
        <v>6,461</v>
      </c>
      <c r="AD104" s="134">
        <f>Z104/($Z$4)*100</f>
        <v>70.635180933639447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1177</v>
      </c>
      <c r="X105" s="116">
        <v>1203</v>
      </c>
      <c r="Y105" s="116">
        <v>1295</v>
      </c>
      <c r="Z105" s="116">
        <v>1292</v>
      </c>
      <c r="AB105" s="113" t="str">
        <f>TEXT(Z105,"###,###")</f>
        <v>1,292</v>
      </c>
      <c r="AD105" s="134">
        <f>Z105/($Z$4)*100</f>
        <v>14.124849677489888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6930</v>
      </c>
      <c r="X106" s="124">
        <v>7672</v>
      </c>
      <c r="Y106" s="124">
        <v>7983</v>
      </c>
      <c r="Z106" s="124">
        <v>7753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1567</v>
      </c>
      <c r="X108" s="116">
        <v>1767</v>
      </c>
      <c r="Y108" s="116">
        <v>1885</v>
      </c>
      <c r="Z108" s="116">
        <v>1601</v>
      </c>
      <c r="AB108" s="113" t="str">
        <f>TEXT(Z108,"###,###")</f>
        <v>1,601</v>
      </c>
      <c r="AD108" s="134">
        <f>Z108/($Z$4)*100</f>
        <v>17.503006450202253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1575</v>
      </c>
      <c r="X109" s="116">
        <v>1869</v>
      </c>
      <c r="Y109" s="116">
        <v>1965</v>
      </c>
      <c r="Z109" s="116">
        <v>1766</v>
      </c>
      <c r="AB109" s="113" t="str">
        <f>TEXT(Z109,"###,###")</f>
        <v>1,766</v>
      </c>
      <c r="AD109" s="134">
        <f>Z109/($Z$4)*100</f>
        <v>19.306876571553513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1920</v>
      </c>
      <c r="X110" s="116">
        <v>2201</v>
      </c>
      <c r="Y110" s="116">
        <v>2321</v>
      </c>
      <c r="Z110" s="116">
        <v>2232</v>
      </c>
      <c r="AB110" s="113" t="str">
        <f>TEXT(Z110,"###,###")</f>
        <v>2,232</v>
      </c>
      <c r="AD110" s="134">
        <f>Z110/($Z$4)*100</f>
        <v>24.401443096097079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1870</v>
      </c>
      <c r="X111" s="116">
        <v>1835</v>
      </c>
      <c r="Y111" s="116">
        <v>1824</v>
      </c>
      <c r="Z111" s="116">
        <v>2150</v>
      </c>
      <c r="AB111" s="113" t="str">
        <f>TEXT(Z111,"###,###")</f>
        <v>2,150</v>
      </c>
      <c r="AD111" s="134">
        <f>Z111/($Z$4)*100</f>
        <v>23.504974308516456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8253</v>
      </c>
      <c r="X112" s="116">
        <v>8932</v>
      </c>
      <c r="Y112" s="116">
        <v>9797</v>
      </c>
      <c r="Z112" s="116">
        <v>9145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43.35</v>
      </c>
      <c r="W118" s="135">
        <v>40.24</v>
      </c>
      <c r="X118" s="135">
        <v>40.950000000000003</v>
      </c>
      <c r="Y118" s="135">
        <v>41.59</v>
      </c>
      <c r="Z118" s="135">
        <v>41.07</v>
      </c>
      <c r="AB118" s="113" t="str">
        <f>TEXT(Z118,"##.0")</f>
        <v>41.1</v>
      </c>
    </row>
    <row r="120" spans="19:32" x14ac:dyDescent="0.25">
      <c r="S120" s="105" t="s">
        <v>104</v>
      </c>
      <c r="T120" s="116"/>
      <c r="U120" s="116"/>
      <c r="V120" s="116">
        <v>4038</v>
      </c>
      <c r="W120" s="116">
        <v>4256</v>
      </c>
      <c r="X120" s="116">
        <v>4439</v>
      </c>
      <c r="Y120" s="116">
        <v>4775</v>
      </c>
      <c r="Z120" s="116">
        <v>4631</v>
      </c>
      <c r="AB120" s="113" t="str">
        <f>TEXT(Z120,"###,###")</f>
        <v>4,631</v>
      </c>
    </row>
    <row r="121" spans="19:32" x14ac:dyDescent="0.25">
      <c r="S121" s="105" t="s">
        <v>105</v>
      </c>
      <c r="T121" s="116"/>
      <c r="U121" s="116"/>
      <c r="V121" s="116">
        <v>792</v>
      </c>
      <c r="W121" s="116">
        <v>708</v>
      </c>
      <c r="X121" s="116">
        <v>754</v>
      </c>
      <c r="Y121" s="116">
        <v>980</v>
      </c>
      <c r="Z121" s="116">
        <v>764</v>
      </c>
      <c r="AB121" s="113" t="str">
        <f>TEXT(Z121,"###,###")</f>
        <v>764</v>
      </c>
    </row>
    <row r="122" spans="19:32" x14ac:dyDescent="0.25">
      <c r="S122" s="105" t="s">
        <v>106</v>
      </c>
      <c r="T122" s="116"/>
      <c r="U122" s="116"/>
      <c r="V122" s="116">
        <v>642</v>
      </c>
      <c r="W122" s="116">
        <v>660</v>
      </c>
      <c r="X122" s="116">
        <v>708</v>
      </c>
      <c r="Y122" s="116">
        <v>817</v>
      </c>
      <c r="Z122" s="116">
        <v>757</v>
      </c>
      <c r="AB122" s="113" t="str">
        <f>TEXT(Z122,"###,###")</f>
        <v>757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4680</v>
      </c>
      <c r="W124" s="116">
        <v>4916</v>
      </c>
      <c r="X124" s="116">
        <v>5147</v>
      </c>
      <c r="Y124" s="116">
        <v>5592</v>
      </c>
      <c r="Z124" s="116">
        <v>5388</v>
      </c>
      <c r="AB124" s="113" t="str">
        <f>TEXT(Z124,"###,###")</f>
        <v>5,388</v>
      </c>
      <c r="AD124" s="131">
        <f>Z124/$Z$7*100</f>
        <v>87.567040468064363</v>
      </c>
    </row>
    <row r="125" spans="19:32" x14ac:dyDescent="0.25">
      <c r="S125" s="105" t="s">
        <v>108</v>
      </c>
      <c r="T125" s="116"/>
      <c r="U125" s="116"/>
      <c r="V125" s="116">
        <v>1434</v>
      </c>
      <c r="W125" s="116">
        <v>1368</v>
      </c>
      <c r="X125" s="116">
        <v>1462</v>
      </c>
      <c r="Y125" s="116">
        <v>1797</v>
      </c>
      <c r="Z125" s="116">
        <v>1521</v>
      </c>
      <c r="AB125" s="113" t="str">
        <f>TEXT(Z125,"###,###")</f>
        <v>1,521</v>
      </c>
      <c r="AD125" s="131">
        <f>Z125/$Z$7*100</f>
        <v>24.719648951730864</v>
      </c>
    </row>
    <row r="127" spans="19:32" x14ac:dyDescent="0.25">
      <c r="S127" s="105" t="s">
        <v>109</v>
      </c>
      <c r="T127" s="116"/>
      <c r="U127" s="116"/>
      <c r="V127" s="116">
        <v>2933</v>
      </c>
      <c r="W127" s="116">
        <v>3044</v>
      </c>
      <c r="X127" s="116">
        <v>3142</v>
      </c>
      <c r="Y127" s="116">
        <v>3515</v>
      </c>
      <c r="Z127" s="116">
        <v>3234</v>
      </c>
      <c r="AB127" s="113" t="str">
        <f>TEXT(Z127,"###,###")</f>
        <v>3,234</v>
      </c>
      <c r="AD127" s="131">
        <f>Z127/$Z$7*100</f>
        <v>52.55972696245734</v>
      </c>
    </row>
    <row r="128" spans="19:32" x14ac:dyDescent="0.25">
      <c r="S128" s="105" t="s">
        <v>110</v>
      </c>
      <c r="T128" s="116"/>
      <c r="U128" s="116"/>
      <c r="V128" s="116">
        <v>2539</v>
      </c>
      <c r="W128" s="116">
        <v>2575</v>
      </c>
      <c r="X128" s="116">
        <v>2759</v>
      </c>
      <c r="Y128" s="116">
        <v>3049</v>
      </c>
      <c r="Z128" s="116">
        <v>2912</v>
      </c>
      <c r="AB128" s="113" t="str">
        <f>TEXT(Z128,"###,###")</f>
        <v>2,912</v>
      </c>
      <c r="AD128" s="131">
        <f>Z128/$Z$7*100</f>
        <v>47.326507394766779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563B812-5765-4BE6-A281-BFDD011D3CF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5C8D343-AE30-4824-9851-9C8184B38F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99CA560-5171-4075-99C4-4B640A2318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880F9B9-D945-4522-A490-4ADC90B3922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C5D73-DBAE-44FA-BC21-556C3C423233}">
  <sheetPr codeName="Sheet9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Gympie</v>
      </c>
      <c r="T1" s="103"/>
      <c r="U1" s="103"/>
      <c r="V1" s="103"/>
      <c r="W1" s="103"/>
      <c r="X1" s="103"/>
      <c r="Y1" s="104" t="str">
        <f>Y3</f>
        <v>9.31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144</v>
      </c>
      <c r="Y3" s="109" t="s">
        <v>237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9.31 Gympie,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30595</v>
      </c>
      <c r="W4" s="112">
        <v>30462</v>
      </c>
      <c r="X4" s="112">
        <v>32047</v>
      </c>
      <c r="Y4" s="112">
        <v>33236</v>
      </c>
      <c r="Z4" s="112">
        <v>34151</v>
      </c>
      <c r="AB4" s="113" t="str">
        <f>TEXT(Z4,"###,###")</f>
        <v>34,151</v>
      </c>
      <c r="AD4" s="114">
        <f>Z4/Y4-1</f>
        <v>2.7530388735106603E-2</v>
      </c>
      <c r="AF4" s="114">
        <f>Z4/V4-1</f>
        <v>0.11622814185324404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16338</v>
      </c>
      <c r="W5" s="112">
        <v>16147</v>
      </c>
      <c r="X5" s="112">
        <v>16972</v>
      </c>
      <c r="Y5" s="112">
        <v>17524</v>
      </c>
      <c r="Z5" s="112">
        <v>17726</v>
      </c>
      <c r="AB5" s="113" t="str">
        <f>TEXT(Z5,"###,###")</f>
        <v>17,726</v>
      </c>
      <c r="AD5" s="114">
        <f t="shared" ref="AD5:AD9" si="0">Z5/Y5-1</f>
        <v>1.1527048619036639E-2</v>
      </c>
      <c r="AF5" s="114">
        <f t="shared" ref="AF5:AF9" si="1">Z5/V5-1</f>
        <v>8.4955318888480846E-2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14257</v>
      </c>
      <c r="W6" s="112">
        <v>14315</v>
      </c>
      <c r="X6" s="112">
        <v>15075</v>
      </c>
      <c r="Y6" s="112">
        <v>15711</v>
      </c>
      <c r="Z6" s="112">
        <v>16424</v>
      </c>
      <c r="AB6" s="113" t="str">
        <f>TEXT(Z6,"###,###")</f>
        <v>16,424</v>
      </c>
      <c r="AD6" s="114">
        <f t="shared" si="0"/>
        <v>4.538221628158623E-2</v>
      </c>
      <c r="AF6" s="114">
        <f t="shared" si="1"/>
        <v>0.15199551097706387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21998</v>
      </c>
      <c r="W7" s="112">
        <v>22020</v>
      </c>
      <c r="X7" s="112">
        <v>22976</v>
      </c>
      <c r="Y7" s="112">
        <v>23855</v>
      </c>
      <c r="Z7" s="112">
        <v>24379</v>
      </c>
      <c r="AB7" s="113" t="str">
        <f>TEXT(Z7,"###,###")</f>
        <v>24,379</v>
      </c>
      <c r="AD7" s="114">
        <f t="shared" si="0"/>
        <v>2.1966044854328182E-2</v>
      </c>
      <c r="AF7" s="114">
        <f t="shared" si="1"/>
        <v>0.10823711246476941</v>
      </c>
    </row>
    <row r="8" spans="1:32" ht="17.25" customHeight="1" x14ac:dyDescent="0.25">
      <c r="A8" s="68" t="s">
        <v>13</v>
      </c>
      <c r="B8" s="69"/>
      <c r="C8" s="31"/>
      <c r="D8" s="70" t="str">
        <f>AB4</f>
        <v>34,151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24,379</v>
      </c>
      <c r="P8" s="71"/>
      <c r="S8" s="111" t="s">
        <v>87</v>
      </c>
      <c r="T8" s="112"/>
      <c r="U8" s="112"/>
      <c r="V8" s="112">
        <v>35413.230000000003</v>
      </c>
      <c r="W8" s="112">
        <v>35574</v>
      </c>
      <c r="X8" s="112">
        <v>36364.26</v>
      </c>
      <c r="Y8" s="112">
        <v>37327.769999999997</v>
      </c>
      <c r="Z8" s="112">
        <v>38832.639999999999</v>
      </c>
      <c r="AB8" s="113" t="str">
        <f>TEXT(Z8,"$###,###")</f>
        <v>$38,833</v>
      </c>
      <c r="AD8" s="114">
        <f t="shared" si="0"/>
        <v>4.0315025515855973E-2</v>
      </c>
      <c r="AF8" s="114">
        <f t="shared" si="1"/>
        <v>9.6557416536136254E-2</v>
      </c>
    </row>
    <row r="9" spans="1:32" x14ac:dyDescent="0.25">
      <c r="A9" s="32" t="s">
        <v>15</v>
      </c>
      <c r="B9" s="75"/>
      <c r="C9" s="76"/>
      <c r="D9" s="77">
        <f>AD104</f>
        <v>71.497174314075721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52.011977521637476</v>
      </c>
      <c r="P9" s="78" t="s">
        <v>88</v>
      </c>
      <c r="S9" s="111" t="s">
        <v>7</v>
      </c>
      <c r="T9" s="112"/>
      <c r="U9" s="112"/>
      <c r="V9" s="112">
        <v>909647621</v>
      </c>
      <c r="W9" s="112">
        <v>921075965</v>
      </c>
      <c r="X9" s="112">
        <v>979433977</v>
      </c>
      <c r="Y9" s="112">
        <v>1045606404</v>
      </c>
      <c r="Z9" s="112">
        <v>1097763649</v>
      </c>
      <c r="AB9" s="113" t="str">
        <f>TEXT(Z9/1000000,"$#,###.0")&amp;" mil"</f>
        <v>$1,097.8 mil</v>
      </c>
      <c r="AD9" s="114">
        <f t="shared" si="0"/>
        <v>4.9882292993301158E-2</v>
      </c>
      <c r="AF9" s="114">
        <f t="shared" si="1"/>
        <v>0.20680098936904701</v>
      </c>
    </row>
    <row r="10" spans="1:32" x14ac:dyDescent="0.25">
      <c r="A10" s="32" t="s">
        <v>18</v>
      </c>
      <c r="B10" s="75"/>
      <c r="C10" s="76"/>
      <c r="D10" s="77">
        <f>AD105</f>
        <v>16.274779655061344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48.016735715164693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87.177488822347101</v>
      </c>
      <c r="P11" s="78" t="s">
        <v>88</v>
      </c>
      <c r="S11" s="111" t="s">
        <v>30</v>
      </c>
      <c r="T11" s="116"/>
      <c r="U11" s="116"/>
      <c r="V11" s="116">
        <v>25474</v>
      </c>
      <c r="W11" s="116">
        <v>25392</v>
      </c>
      <c r="X11" s="116">
        <v>26808</v>
      </c>
      <c r="Y11" s="116">
        <v>27717</v>
      </c>
      <c r="Z11" s="116">
        <v>28637</v>
      </c>
    </row>
    <row r="12" spans="1:32" ht="28.5" customHeight="1" x14ac:dyDescent="0.25">
      <c r="A12" s="32" t="s">
        <v>20</v>
      </c>
      <c r="B12" s="76"/>
      <c r="C12" s="76"/>
      <c r="D12" s="77">
        <f>AD108</f>
        <v>17.273286287370794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22.605521145247959</v>
      </c>
      <c r="P12" s="78" t="s">
        <v>88</v>
      </c>
      <c r="S12" s="111" t="s">
        <v>31</v>
      </c>
      <c r="T12" s="116"/>
      <c r="U12" s="116"/>
      <c r="V12" s="116">
        <v>5124</v>
      </c>
      <c r="W12" s="116">
        <v>5072</v>
      </c>
      <c r="X12" s="116">
        <v>5239</v>
      </c>
      <c r="Y12" s="116">
        <v>5517</v>
      </c>
      <c r="Z12" s="116">
        <v>5509</v>
      </c>
    </row>
    <row r="13" spans="1:32" ht="15" customHeight="1" x14ac:dyDescent="0.25">
      <c r="A13" s="32" t="s">
        <v>21</v>
      </c>
      <c r="B13" s="76"/>
      <c r="C13" s="76"/>
      <c r="D13" s="77">
        <f>AD109</f>
        <v>17.065386079470588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18.517759362829786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14.738568792290344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34.927234927234927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85.261431207709663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1896</v>
      </c>
      <c r="Z15" s="116">
        <v>2109</v>
      </c>
      <c r="AB15" s="121">
        <f t="shared" ref="AB15:AB34" si="2">IF(Z15="np",0,Z15/$Z$34)</f>
        <v>6.1762380296951414E-2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529</v>
      </c>
      <c r="Z16" s="116">
        <v>614</v>
      </c>
      <c r="AB16" s="121">
        <f t="shared" si="2"/>
        <v>1.7981081793422556E-2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2680</v>
      </c>
      <c r="Z17" s="116">
        <v>2763</v>
      </c>
      <c r="AB17" s="121">
        <f t="shared" si="2"/>
        <v>8.0914868070401505E-2</v>
      </c>
    </row>
    <row r="18" spans="1:28" x14ac:dyDescent="0.25">
      <c r="A18" s="67" t="str">
        <f>$S$1&amp;" ("&amp;$V$2&amp;" to "&amp;$Z$2&amp;")"</f>
        <v>Gympie (2014-15 to 2018-19)</v>
      </c>
      <c r="B18" s="67"/>
      <c r="C18" s="67"/>
      <c r="D18" s="67"/>
      <c r="E18" s="67"/>
      <c r="F18" s="67"/>
      <c r="G18" s="67" t="str">
        <f>$S$1&amp;" ("&amp;$V$2&amp;" to "&amp;$Z$2&amp;")"</f>
        <v>Gympie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183</v>
      </c>
      <c r="Z18" s="116">
        <v>217</v>
      </c>
      <c r="AB18" s="121">
        <f t="shared" si="2"/>
        <v>6.3548774416493396E-3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2822</v>
      </c>
      <c r="Z19" s="116">
        <v>2912</v>
      </c>
      <c r="AB19" s="121">
        <f t="shared" si="2"/>
        <v>8.5278355346004045E-2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1178</v>
      </c>
      <c r="Z20" s="116">
        <v>1242</v>
      </c>
      <c r="AB20" s="121">
        <f t="shared" si="2"/>
        <v>3.6372155679854745E-2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3457</v>
      </c>
      <c r="Z21" s="116">
        <v>3529</v>
      </c>
      <c r="AB21" s="121">
        <f t="shared" si="2"/>
        <v>0.10334729258792866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2112</v>
      </c>
      <c r="Z22" s="116">
        <v>2205</v>
      </c>
      <c r="AB22" s="121">
        <f t="shared" si="2"/>
        <v>6.457375464901749E-2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1249</v>
      </c>
      <c r="Z23" s="116">
        <v>1197</v>
      </c>
      <c r="AB23" s="121">
        <f t="shared" si="2"/>
        <v>3.5054323952323774E-2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113</v>
      </c>
      <c r="Z24" s="116">
        <v>120</v>
      </c>
      <c r="AB24" s="121">
        <f t="shared" si="2"/>
        <v>3.5142179400825843E-3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959</v>
      </c>
      <c r="Z25" s="116">
        <v>1012</v>
      </c>
      <c r="AB25" s="121">
        <f t="shared" si="2"/>
        <v>2.9636571294696459E-2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774</v>
      </c>
      <c r="Z26" s="116">
        <v>812</v>
      </c>
      <c r="AB26" s="121">
        <f t="shared" si="2"/>
        <v>2.3779541394558821E-2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1204</v>
      </c>
      <c r="Z27" s="116">
        <v>1270</v>
      </c>
      <c r="AB27" s="121">
        <f t="shared" si="2"/>
        <v>3.7192139865874017E-2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2302</v>
      </c>
      <c r="Z28" s="116">
        <v>2263</v>
      </c>
      <c r="AB28" s="121">
        <f t="shared" si="2"/>
        <v>6.6272293320057393E-2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1493</v>
      </c>
      <c r="Z29" s="116">
        <v>1685</v>
      </c>
      <c r="AB29" s="121">
        <f t="shared" si="2"/>
        <v>4.9345476908659619E-2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2321</v>
      </c>
      <c r="Z30" s="116">
        <v>2324</v>
      </c>
      <c r="AB30" s="121">
        <f t="shared" si="2"/>
        <v>6.8058687439599377E-2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3308</v>
      </c>
      <c r="Z31" s="116">
        <v>3614</v>
      </c>
      <c r="AB31" s="121">
        <f t="shared" si="2"/>
        <v>0.10583653029548716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370</v>
      </c>
      <c r="Z32" s="116">
        <v>359</v>
      </c>
      <c r="AB32" s="121">
        <f t="shared" si="2"/>
        <v>1.0513368670747064E-2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1260</v>
      </c>
      <c r="Z33" s="116">
        <v>1304</v>
      </c>
      <c r="AB33" s="121">
        <f t="shared" si="2"/>
        <v>3.8187834948897416E-2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33236</v>
      </c>
      <c r="Z34" s="124">
        <v>34147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20791</v>
      </c>
      <c r="AB37" s="136">
        <f>Z37/Z40*100</f>
        <v>85.261431207709663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3594</v>
      </c>
      <c r="AB38" s="136">
        <f>Z38/Z40*100</f>
        <v>14.738568792290344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24385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36</v>
      </c>
      <c r="X44" s="116">
        <v>23</v>
      </c>
      <c r="Y44" s="116">
        <v>29</v>
      </c>
      <c r="Z44" s="116">
        <v>35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428</v>
      </c>
      <c r="X45" s="116">
        <v>448</v>
      </c>
      <c r="Y45" s="116">
        <v>468</v>
      </c>
      <c r="Z45" s="116">
        <v>527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978</v>
      </c>
      <c r="X46" s="116">
        <v>985</v>
      </c>
      <c r="Y46" s="116">
        <v>1159</v>
      </c>
      <c r="Z46" s="116">
        <v>1091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1337</v>
      </c>
      <c r="X47" s="116">
        <v>1383</v>
      </c>
      <c r="Y47" s="116">
        <v>1349</v>
      </c>
      <c r="Z47" s="116">
        <v>1434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1479</v>
      </c>
      <c r="X48" s="116">
        <v>1623</v>
      </c>
      <c r="Y48" s="116">
        <v>1606</v>
      </c>
      <c r="Z48" s="116">
        <v>1673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Gympie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1464</v>
      </c>
      <c r="X49" s="116">
        <v>1493</v>
      </c>
      <c r="Y49" s="116">
        <v>1591</v>
      </c>
      <c r="Z49" s="116">
        <v>1626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1427</v>
      </c>
      <c r="X50" s="116">
        <v>1523</v>
      </c>
      <c r="Y50" s="116">
        <v>1628</v>
      </c>
      <c r="Z50" s="116">
        <v>1559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1545</v>
      </c>
      <c r="X51" s="116">
        <v>1552</v>
      </c>
      <c r="Y51" s="116">
        <v>1522</v>
      </c>
      <c r="Z51" s="116">
        <v>1576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1661</v>
      </c>
      <c r="X52" s="116">
        <v>1833</v>
      </c>
      <c r="Y52" s="116">
        <v>1824</v>
      </c>
      <c r="Z52" s="116">
        <v>1805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1674</v>
      </c>
      <c r="X53" s="116">
        <v>1773</v>
      </c>
      <c r="Y53" s="116">
        <v>1746</v>
      </c>
      <c r="Z53" s="116">
        <v>1700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1687</v>
      </c>
      <c r="X54" s="116">
        <v>1751</v>
      </c>
      <c r="Y54" s="116">
        <v>1850</v>
      </c>
      <c r="Z54" s="116">
        <v>1915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1218</v>
      </c>
      <c r="X55" s="116">
        <v>1354</v>
      </c>
      <c r="Y55" s="116">
        <v>1441</v>
      </c>
      <c r="Z55" s="116">
        <v>1459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701</v>
      </c>
      <c r="X56" s="116">
        <v>659</v>
      </c>
      <c r="Y56" s="116">
        <v>669</v>
      </c>
      <c r="Z56" s="116">
        <v>703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274</v>
      </c>
      <c r="X57" s="116">
        <v>334</v>
      </c>
      <c r="Y57" s="116">
        <v>348</v>
      </c>
      <c r="Z57" s="116">
        <v>367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124</v>
      </c>
      <c r="X58" s="116">
        <v>126</v>
      </c>
      <c r="Y58" s="116">
        <v>141</v>
      </c>
      <c r="Z58" s="116">
        <v>136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70</v>
      </c>
      <c r="X59" s="116">
        <v>68</v>
      </c>
      <c r="Y59" s="116">
        <v>81</v>
      </c>
      <c r="Z59" s="116">
        <v>73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48</v>
      </c>
      <c r="X60" s="116">
        <v>44</v>
      </c>
      <c r="Y60" s="116">
        <v>60</v>
      </c>
      <c r="Z60" s="116">
        <v>50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16147</v>
      </c>
      <c r="X61" s="116">
        <v>16972</v>
      </c>
      <c r="Y61" s="116">
        <v>17524</v>
      </c>
      <c r="Z61" s="116">
        <v>17727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30</v>
      </c>
      <c r="X63" s="116">
        <v>18</v>
      </c>
      <c r="Y63" s="116">
        <v>27</v>
      </c>
      <c r="Z63" s="116">
        <v>43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Gympie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528</v>
      </c>
      <c r="X64" s="116">
        <v>555</v>
      </c>
      <c r="Y64" s="116">
        <v>538</v>
      </c>
      <c r="Z64" s="116">
        <v>593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903</v>
      </c>
      <c r="X65" s="116">
        <v>956</v>
      </c>
      <c r="Y65" s="116">
        <v>1068</v>
      </c>
      <c r="Z65" s="116">
        <v>1047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1043</v>
      </c>
      <c r="X66" s="116">
        <v>1059</v>
      </c>
      <c r="Y66" s="116">
        <v>1144</v>
      </c>
      <c r="Z66" s="116">
        <v>1221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1109</v>
      </c>
      <c r="X67" s="116">
        <v>1295</v>
      </c>
      <c r="Y67" s="116">
        <v>1283</v>
      </c>
      <c r="Z67" s="116">
        <v>1395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1174</v>
      </c>
      <c r="X68" s="116">
        <v>1237</v>
      </c>
      <c r="Y68" s="116">
        <v>1232</v>
      </c>
      <c r="Z68" s="116">
        <v>1289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1253</v>
      </c>
      <c r="X69" s="116">
        <v>1347</v>
      </c>
      <c r="Y69" s="116">
        <v>1440</v>
      </c>
      <c r="Z69" s="116">
        <v>1500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1447</v>
      </c>
      <c r="X70" s="116">
        <v>1494</v>
      </c>
      <c r="Y70" s="116">
        <v>1451</v>
      </c>
      <c r="Z70" s="116">
        <v>1550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1695</v>
      </c>
      <c r="X71" s="116">
        <v>1726</v>
      </c>
      <c r="Y71" s="116">
        <v>1752</v>
      </c>
      <c r="Z71" s="116">
        <v>1796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1734</v>
      </c>
      <c r="X72" s="116">
        <v>1756</v>
      </c>
      <c r="Y72" s="116">
        <v>1813</v>
      </c>
      <c r="Z72" s="116">
        <v>1899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1578</v>
      </c>
      <c r="X73" s="116">
        <v>1678</v>
      </c>
      <c r="Y73" s="116">
        <v>1768</v>
      </c>
      <c r="Z73" s="116">
        <v>1857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1012</v>
      </c>
      <c r="X74" s="116">
        <v>1076</v>
      </c>
      <c r="Y74" s="116">
        <v>1211</v>
      </c>
      <c r="Z74" s="116">
        <v>1238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477</v>
      </c>
      <c r="X75" s="116">
        <v>525</v>
      </c>
      <c r="Y75" s="116">
        <v>560</v>
      </c>
      <c r="Z75" s="116">
        <v>590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173</v>
      </c>
      <c r="X76" s="116">
        <v>181</v>
      </c>
      <c r="Y76" s="116">
        <v>209</v>
      </c>
      <c r="Z76" s="116">
        <v>226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88</v>
      </c>
      <c r="X77" s="116">
        <v>94</v>
      </c>
      <c r="Y77" s="116">
        <v>96</v>
      </c>
      <c r="Z77" s="116">
        <v>85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57</v>
      </c>
      <c r="X78" s="116">
        <v>50</v>
      </c>
      <c r="Y78" s="116">
        <v>51</v>
      </c>
      <c r="Z78" s="116">
        <v>42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26</v>
      </c>
      <c r="X79" s="116">
        <v>28</v>
      </c>
      <c r="Y79" s="116">
        <v>48</v>
      </c>
      <c r="Z79" s="116">
        <v>38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14315</v>
      </c>
      <c r="X80" s="116">
        <v>15075</v>
      </c>
      <c r="Y80" s="116">
        <v>15711</v>
      </c>
      <c r="Z80" s="116">
        <v>16422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Gympie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815</v>
      </c>
      <c r="X83" s="116">
        <v>887</v>
      </c>
      <c r="Y83" s="116">
        <v>936</v>
      </c>
      <c r="Z83" s="116">
        <v>942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755</v>
      </c>
      <c r="X84" s="116">
        <v>788</v>
      </c>
      <c r="Y84" s="116">
        <v>797</v>
      </c>
      <c r="Z84" s="116">
        <v>803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34,151</v>
      </c>
      <c r="D85" s="100">
        <f t="shared" ref="D85:D90" si="4">AD4</f>
        <v>2.7530388735106603E-2</v>
      </c>
      <c r="E85" s="101">
        <f t="shared" ref="E85:E90" si="5">AD4</f>
        <v>2.7530388735106603E-2</v>
      </c>
      <c r="F85" s="100">
        <f t="shared" ref="F85:F90" si="6">AF4</f>
        <v>0.11622814185324404</v>
      </c>
      <c r="G85" s="101">
        <f t="shared" ref="G85:G90" si="7">AF4</f>
        <v>0.11622814185324404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2098</v>
      </c>
      <c r="X85" s="116">
        <v>2190</v>
      </c>
      <c r="Y85" s="116">
        <v>2275</v>
      </c>
      <c r="Z85" s="116">
        <v>2399</v>
      </c>
    </row>
    <row r="86" spans="1:30" ht="15" customHeight="1" x14ac:dyDescent="0.25">
      <c r="A86" s="102" t="s">
        <v>4</v>
      </c>
      <c r="B86" s="51"/>
      <c r="C86" s="61" t="str">
        <f t="shared" si="3"/>
        <v>17,726</v>
      </c>
      <c r="D86" s="100">
        <f t="shared" si="4"/>
        <v>1.1527048619036639E-2</v>
      </c>
      <c r="E86" s="101">
        <f t="shared" si="5"/>
        <v>1.1527048619036639E-2</v>
      </c>
      <c r="F86" s="100">
        <f t="shared" si="6"/>
        <v>8.4955318888480846E-2</v>
      </c>
      <c r="G86" s="101">
        <f t="shared" si="7"/>
        <v>8.4955318888480846E-2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463</v>
      </c>
      <c r="X86" s="116">
        <v>495</v>
      </c>
      <c r="Y86" s="116">
        <v>540</v>
      </c>
      <c r="Z86" s="116">
        <v>563</v>
      </c>
    </row>
    <row r="87" spans="1:30" ht="15" customHeight="1" x14ac:dyDescent="0.25">
      <c r="A87" s="102" t="s">
        <v>5</v>
      </c>
      <c r="B87" s="51"/>
      <c r="C87" s="61" t="str">
        <f t="shared" si="3"/>
        <v>16,424</v>
      </c>
      <c r="D87" s="100">
        <f t="shared" si="4"/>
        <v>4.538221628158623E-2</v>
      </c>
      <c r="E87" s="101">
        <f t="shared" si="5"/>
        <v>4.538221628158623E-2</v>
      </c>
      <c r="F87" s="100">
        <f t="shared" si="6"/>
        <v>0.15199551097706387</v>
      </c>
      <c r="G87" s="101">
        <f t="shared" si="7"/>
        <v>0.15199551097706387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269</v>
      </c>
      <c r="X87" s="116">
        <v>290</v>
      </c>
      <c r="Y87" s="116">
        <v>295</v>
      </c>
      <c r="Z87" s="116">
        <v>307</v>
      </c>
    </row>
    <row r="88" spans="1:30" ht="15" customHeight="1" x14ac:dyDescent="0.25">
      <c r="A88" s="51" t="s">
        <v>6</v>
      </c>
      <c r="B88" s="51"/>
      <c r="C88" s="61" t="str">
        <f t="shared" si="3"/>
        <v>24,379</v>
      </c>
      <c r="D88" s="100">
        <f t="shared" si="4"/>
        <v>2.1966044854328182E-2</v>
      </c>
      <c r="E88" s="101">
        <f t="shared" si="5"/>
        <v>2.1966044854328182E-2</v>
      </c>
      <c r="F88" s="100">
        <f t="shared" si="6"/>
        <v>0.10823711246476941</v>
      </c>
      <c r="G88" s="101">
        <f t="shared" si="7"/>
        <v>0.10823711246476941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499</v>
      </c>
      <c r="X88" s="116">
        <v>546</v>
      </c>
      <c r="Y88" s="116">
        <v>611</v>
      </c>
      <c r="Z88" s="116">
        <v>591</v>
      </c>
    </row>
    <row r="89" spans="1:30" ht="15" customHeight="1" x14ac:dyDescent="0.25">
      <c r="A89" s="51" t="s">
        <v>102</v>
      </c>
      <c r="B89" s="51"/>
      <c r="C89" s="61" t="str">
        <f t="shared" si="3"/>
        <v>$38,833</v>
      </c>
      <c r="D89" s="100">
        <f t="shared" si="4"/>
        <v>4.0315025515855973E-2</v>
      </c>
      <c r="E89" s="101">
        <f t="shared" si="5"/>
        <v>4.0315025515855973E-2</v>
      </c>
      <c r="F89" s="100">
        <f t="shared" si="6"/>
        <v>9.6557416536136254E-2</v>
      </c>
      <c r="G89" s="101">
        <f t="shared" si="7"/>
        <v>9.6557416536136254E-2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1499</v>
      </c>
      <c r="X89" s="116">
        <v>1578</v>
      </c>
      <c r="Y89" s="116">
        <v>1662</v>
      </c>
      <c r="Z89" s="116">
        <v>1714</v>
      </c>
    </row>
    <row r="90" spans="1:30" ht="15" customHeight="1" x14ac:dyDescent="0.25">
      <c r="A90" s="51" t="s">
        <v>7</v>
      </c>
      <c r="B90" s="51"/>
      <c r="C90" s="61" t="str">
        <f t="shared" si="3"/>
        <v>$1,097.8 mil</v>
      </c>
      <c r="D90" s="100">
        <f t="shared" si="4"/>
        <v>4.9882292993301158E-2</v>
      </c>
      <c r="E90" s="101">
        <f t="shared" si="5"/>
        <v>4.9882292993301158E-2</v>
      </c>
      <c r="F90" s="100">
        <f t="shared" si="6"/>
        <v>0.20680098936904701</v>
      </c>
      <c r="G90" s="101">
        <f t="shared" si="7"/>
        <v>0.20680098936904701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1941</v>
      </c>
      <c r="X90" s="116">
        <v>2018</v>
      </c>
      <c r="Y90" s="116">
        <v>2131</v>
      </c>
      <c r="Z90" s="116">
        <v>2185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11641</v>
      </c>
      <c r="X91" s="116">
        <v>12082</v>
      </c>
      <c r="Y91" s="116">
        <v>12515</v>
      </c>
      <c r="Z91" s="116">
        <v>12678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592</v>
      </c>
      <c r="X93" s="116">
        <v>638</v>
      </c>
      <c r="Y93" s="116">
        <v>687</v>
      </c>
      <c r="Z93" s="116">
        <v>712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1463</v>
      </c>
      <c r="X94" s="116">
        <v>1521</v>
      </c>
      <c r="Y94" s="116">
        <v>1592</v>
      </c>
      <c r="Z94" s="116">
        <v>1675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363</v>
      </c>
      <c r="X95" s="116">
        <v>369</v>
      </c>
      <c r="Y95" s="116">
        <v>392</v>
      </c>
      <c r="Z95" s="116">
        <v>428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1495</v>
      </c>
      <c r="X96" s="116">
        <v>1680</v>
      </c>
      <c r="Y96" s="116">
        <v>1797</v>
      </c>
      <c r="Z96" s="116">
        <v>1920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1585</v>
      </c>
      <c r="X97" s="116">
        <v>1778</v>
      </c>
      <c r="Y97" s="116">
        <v>1848</v>
      </c>
      <c r="Z97" s="116">
        <v>1878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1227</v>
      </c>
      <c r="X98" s="116">
        <v>1245</v>
      </c>
      <c r="Y98" s="116">
        <v>1329</v>
      </c>
      <c r="Z98" s="116">
        <v>1370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122</v>
      </c>
      <c r="X99" s="116">
        <v>124</v>
      </c>
      <c r="Y99" s="116">
        <v>157</v>
      </c>
      <c r="Z99" s="116">
        <v>155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891</v>
      </c>
      <c r="X100" s="116">
        <v>993</v>
      </c>
      <c r="Y100" s="116">
        <v>1038</v>
      </c>
      <c r="Z100" s="116">
        <v>1133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10379</v>
      </c>
      <c r="X101" s="116">
        <v>10894</v>
      </c>
      <c r="Y101" s="116">
        <v>11339</v>
      </c>
      <c r="Z101" s="116">
        <v>11702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20896</v>
      </c>
      <c r="X104" s="116">
        <v>22666</v>
      </c>
      <c r="Y104" s="116">
        <v>23535</v>
      </c>
      <c r="Z104" s="116">
        <v>24417</v>
      </c>
      <c r="AB104" s="113" t="str">
        <f>TEXT(Z104,"###,###")</f>
        <v>24,417</v>
      </c>
      <c r="AD104" s="134">
        <f>Z104/($Z$4)*100</f>
        <v>71.497174314075721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5108</v>
      </c>
      <c r="X105" s="116">
        <v>5207</v>
      </c>
      <c r="Y105" s="116">
        <v>5236</v>
      </c>
      <c r="Z105" s="116">
        <v>5558</v>
      </c>
      <c r="AB105" s="113" t="str">
        <f>TEXT(Z105,"###,###")</f>
        <v>5,558</v>
      </c>
      <c r="AD105" s="134">
        <f>Z105/($Z$4)*100</f>
        <v>16.274779655061344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26004</v>
      </c>
      <c r="X106" s="124">
        <v>27873</v>
      </c>
      <c r="Y106" s="124">
        <v>28771</v>
      </c>
      <c r="Z106" s="124">
        <v>29975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4837</v>
      </c>
      <c r="X108" s="116">
        <v>5603</v>
      </c>
      <c r="Y108" s="116">
        <v>6605</v>
      </c>
      <c r="Z108" s="116">
        <v>5899</v>
      </c>
      <c r="AB108" s="113" t="str">
        <f>TEXT(Z108,"###,###")</f>
        <v>5,899</v>
      </c>
      <c r="AD108" s="134">
        <f>Z108/($Z$4)*100</f>
        <v>17.273286287370794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5185</v>
      </c>
      <c r="X109" s="116">
        <v>5823</v>
      </c>
      <c r="Y109" s="116">
        <v>5633</v>
      </c>
      <c r="Z109" s="116">
        <v>5828</v>
      </c>
      <c r="AB109" s="113" t="str">
        <f>TEXT(Z109,"###,###")</f>
        <v>5,828</v>
      </c>
      <c r="AD109" s="134">
        <f>Z109/($Z$4)*100</f>
        <v>17.065386079470588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5987</v>
      </c>
      <c r="X110" s="116">
        <v>5576</v>
      </c>
      <c r="Y110" s="116">
        <v>5892</v>
      </c>
      <c r="Z110" s="116">
        <v>6324</v>
      </c>
      <c r="AB110" s="113" t="str">
        <f>TEXT(Z110,"###,###")</f>
        <v>6,324</v>
      </c>
      <c r="AD110" s="134">
        <f>Z110/($Z$4)*100</f>
        <v>18.517759362829786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9992</v>
      </c>
      <c r="X111" s="116">
        <v>10871</v>
      </c>
      <c r="Y111" s="116">
        <v>10637</v>
      </c>
      <c r="Z111" s="116">
        <v>11928</v>
      </c>
      <c r="AB111" s="113" t="str">
        <f>TEXT(Z111,"###,###")</f>
        <v>11,928</v>
      </c>
      <c r="AD111" s="134">
        <f>Z111/($Z$4)*100</f>
        <v>34.927234927234927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30462</v>
      </c>
      <c r="X112" s="116">
        <v>32047</v>
      </c>
      <c r="Y112" s="116">
        <v>33236</v>
      </c>
      <c r="Z112" s="116">
        <v>34152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41.08</v>
      </c>
      <c r="W118" s="135">
        <v>43.13</v>
      </c>
      <c r="X118" s="135">
        <v>43.31</v>
      </c>
      <c r="Y118" s="135">
        <v>43.4</v>
      </c>
      <c r="Z118" s="135">
        <v>43.25</v>
      </c>
      <c r="AB118" s="113" t="str">
        <f>TEXT(Z118,"##.0")</f>
        <v>43.3</v>
      </c>
    </row>
    <row r="120" spans="19:32" x14ac:dyDescent="0.25">
      <c r="S120" s="105" t="s">
        <v>104</v>
      </c>
      <c r="T120" s="116"/>
      <c r="U120" s="116"/>
      <c r="V120" s="116">
        <v>16877</v>
      </c>
      <c r="W120" s="116">
        <v>16950</v>
      </c>
      <c r="X120" s="116">
        <v>17737</v>
      </c>
      <c r="Y120" s="116">
        <v>18336</v>
      </c>
      <c r="Z120" s="116">
        <v>18871</v>
      </c>
      <c r="AB120" s="113" t="str">
        <f>TEXT(Z120,"###,###")</f>
        <v>18,871</v>
      </c>
    </row>
    <row r="121" spans="19:32" x14ac:dyDescent="0.25">
      <c r="S121" s="105" t="s">
        <v>105</v>
      </c>
      <c r="T121" s="116"/>
      <c r="U121" s="116"/>
      <c r="V121" s="116">
        <v>2944</v>
      </c>
      <c r="W121" s="116">
        <v>2880</v>
      </c>
      <c r="X121" s="116">
        <v>3007</v>
      </c>
      <c r="Y121" s="116">
        <v>3163</v>
      </c>
      <c r="Z121" s="116">
        <v>3129</v>
      </c>
      <c r="AB121" s="113" t="str">
        <f>TEXT(Z121,"###,###")</f>
        <v>3,129</v>
      </c>
    </row>
    <row r="122" spans="19:32" x14ac:dyDescent="0.25">
      <c r="S122" s="105" t="s">
        <v>106</v>
      </c>
      <c r="T122" s="116"/>
      <c r="U122" s="116"/>
      <c r="V122" s="116">
        <v>2176</v>
      </c>
      <c r="W122" s="116">
        <v>2188</v>
      </c>
      <c r="X122" s="116">
        <v>2232</v>
      </c>
      <c r="Y122" s="116">
        <v>2356</v>
      </c>
      <c r="Z122" s="116">
        <v>2382</v>
      </c>
      <c r="AB122" s="113" t="str">
        <f>TEXT(Z122,"###,###")</f>
        <v>2,382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19053</v>
      </c>
      <c r="W124" s="116">
        <v>19138</v>
      </c>
      <c r="X124" s="116">
        <v>19969</v>
      </c>
      <c r="Y124" s="116">
        <v>20692</v>
      </c>
      <c r="Z124" s="116">
        <v>21253</v>
      </c>
      <c r="AB124" s="113" t="str">
        <f>TEXT(Z124,"###,###")</f>
        <v>21,253</v>
      </c>
      <c r="AD124" s="131">
        <f>Z124/$Z$7*100</f>
        <v>87.177488822347101</v>
      </c>
    </row>
    <row r="125" spans="19:32" x14ac:dyDescent="0.25">
      <c r="S125" s="105" t="s">
        <v>108</v>
      </c>
      <c r="T125" s="116"/>
      <c r="U125" s="116"/>
      <c r="V125" s="116">
        <v>5120</v>
      </c>
      <c r="W125" s="116">
        <v>5068</v>
      </c>
      <c r="X125" s="116">
        <v>5239</v>
      </c>
      <c r="Y125" s="116">
        <v>5519</v>
      </c>
      <c r="Z125" s="116">
        <v>5511</v>
      </c>
      <c r="AB125" s="113" t="str">
        <f>TEXT(Z125,"###,###")</f>
        <v>5,511</v>
      </c>
      <c r="AD125" s="131">
        <f>Z125/$Z$7*100</f>
        <v>22.605521145247959</v>
      </c>
    </row>
    <row r="127" spans="19:32" x14ac:dyDescent="0.25">
      <c r="S127" s="105" t="s">
        <v>109</v>
      </c>
      <c r="T127" s="116"/>
      <c r="U127" s="116"/>
      <c r="V127" s="116">
        <v>11690</v>
      </c>
      <c r="W127" s="116">
        <v>11641</v>
      </c>
      <c r="X127" s="116">
        <v>12082</v>
      </c>
      <c r="Y127" s="116">
        <v>12515</v>
      </c>
      <c r="Z127" s="116">
        <v>12680</v>
      </c>
      <c r="AB127" s="113" t="str">
        <f>TEXT(Z127,"###,###")</f>
        <v>12,680</v>
      </c>
      <c r="AD127" s="131">
        <f>Z127/$Z$7*100</f>
        <v>52.011977521637476</v>
      </c>
    </row>
    <row r="128" spans="19:32" x14ac:dyDescent="0.25">
      <c r="S128" s="105" t="s">
        <v>110</v>
      </c>
      <c r="T128" s="116"/>
      <c r="U128" s="116"/>
      <c r="V128" s="116">
        <v>10308</v>
      </c>
      <c r="W128" s="116">
        <v>10379</v>
      </c>
      <c r="X128" s="116">
        <v>10894</v>
      </c>
      <c r="Y128" s="116">
        <v>11339</v>
      </c>
      <c r="Z128" s="116">
        <v>11706</v>
      </c>
      <c r="AB128" s="113" t="str">
        <f>TEXT(Z128,"###,###")</f>
        <v>11,706</v>
      </c>
      <c r="AD128" s="131">
        <f>Z128/$Z$7*100</f>
        <v>48.016735715164693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98BD11D-B7D1-4D7D-95B7-ED2091B6B4A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4DD8691-1BA0-4159-B53D-938E4A2982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004FB23-FF40-471C-9013-6DE71DF864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514F785-864C-4AA1-BFF6-041F097493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A02C3E-9425-4C9D-A382-1C9C656700FB}">
  <sheetPr codeName="Sheet9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Hinchinbrook</v>
      </c>
      <c r="T1" s="103"/>
      <c r="U1" s="103"/>
      <c r="V1" s="103"/>
      <c r="W1" s="103"/>
      <c r="X1" s="103"/>
      <c r="Y1" s="104" t="str">
        <f>Y3</f>
        <v>9.32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145</v>
      </c>
      <c r="Y3" s="109" t="s">
        <v>238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9.32 Hinchinbrook,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8131</v>
      </c>
      <c r="W4" s="112">
        <v>7160</v>
      </c>
      <c r="X4" s="112">
        <v>8400</v>
      </c>
      <c r="Y4" s="112">
        <v>8817</v>
      </c>
      <c r="Z4" s="112">
        <v>8321</v>
      </c>
      <c r="AB4" s="113" t="str">
        <f>TEXT(Z4,"###,###")</f>
        <v>8,321</v>
      </c>
      <c r="AD4" s="114">
        <f>Z4/Y4-1</f>
        <v>-5.6254962005217179E-2</v>
      </c>
      <c r="AF4" s="114">
        <f>Z4/V4-1</f>
        <v>2.336735948837787E-2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4549</v>
      </c>
      <c r="W5" s="112">
        <v>3907</v>
      </c>
      <c r="X5" s="112">
        <v>4620</v>
      </c>
      <c r="Y5" s="112">
        <v>4829</v>
      </c>
      <c r="Z5" s="112">
        <v>4519</v>
      </c>
      <c r="AB5" s="113" t="str">
        <f>TEXT(Z5,"###,###")</f>
        <v>4,519</v>
      </c>
      <c r="AD5" s="114">
        <f t="shared" ref="AD5:AD9" si="0">Z5/Y5-1</f>
        <v>-6.4195485607786318E-2</v>
      </c>
      <c r="AF5" s="114">
        <f t="shared" ref="AF5:AF9" si="1">Z5/V5-1</f>
        <v>-6.5948560123103572E-3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3578</v>
      </c>
      <c r="W6" s="112">
        <v>3251</v>
      </c>
      <c r="X6" s="112">
        <v>3780</v>
      </c>
      <c r="Y6" s="112">
        <v>3984</v>
      </c>
      <c r="Z6" s="112">
        <v>3800</v>
      </c>
      <c r="AB6" s="113" t="str">
        <f>TEXT(Z6,"###,###")</f>
        <v>3,800</v>
      </c>
      <c r="AD6" s="114">
        <f t="shared" si="0"/>
        <v>-4.6184738955823312E-2</v>
      </c>
      <c r="AF6" s="114">
        <f t="shared" si="1"/>
        <v>6.2045835662381199E-2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5649</v>
      </c>
      <c r="W7" s="112">
        <v>5072</v>
      </c>
      <c r="X7" s="112">
        <v>5621</v>
      </c>
      <c r="Y7" s="112">
        <v>5986</v>
      </c>
      <c r="Z7" s="112">
        <v>5779</v>
      </c>
      <c r="AB7" s="113" t="str">
        <f>TEXT(Z7,"###,###")</f>
        <v>5,779</v>
      </c>
      <c r="AD7" s="114">
        <f t="shared" si="0"/>
        <v>-3.4580688272636162E-2</v>
      </c>
      <c r="AF7" s="114">
        <f t="shared" si="1"/>
        <v>2.3012922641175493E-2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8,321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5,779</v>
      </c>
      <c r="P8" s="71"/>
      <c r="S8" s="111" t="s">
        <v>87</v>
      </c>
      <c r="T8" s="112"/>
      <c r="U8" s="112"/>
      <c r="V8" s="112">
        <v>34086.29</v>
      </c>
      <c r="W8" s="112">
        <v>36059.1</v>
      </c>
      <c r="X8" s="112">
        <v>34794.5</v>
      </c>
      <c r="Y8" s="112">
        <v>37662</v>
      </c>
      <c r="Z8" s="112">
        <v>39996</v>
      </c>
      <c r="AB8" s="113" t="str">
        <f>TEXT(Z8,"$###,###")</f>
        <v>$39,996</v>
      </c>
      <c r="AD8" s="114">
        <f t="shared" si="0"/>
        <v>6.197227975147368E-2</v>
      </c>
      <c r="AF8" s="114">
        <f t="shared" si="1"/>
        <v>0.17337498448789823</v>
      </c>
    </row>
    <row r="9" spans="1:32" x14ac:dyDescent="0.25">
      <c r="A9" s="32" t="s">
        <v>15</v>
      </c>
      <c r="B9" s="75"/>
      <c r="C9" s="76"/>
      <c r="D9" s="77">
        <f>AD104</f>
        <v>65.316668669631056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54.057795466343663</v>
      </c>
      <c r="P9" s="78" t="s">
        <v>88</v>
      </c>
      <c r="S9" s="111" t="s">
        <v>7</v>
      </c>
      <c r="T9" s="112"/>
      <c r="U9" s="112"/>
      <c r="V9" s="112">
        <v>255655194</v>
      </c>
      <c r="W9" s="112">
        <v>240210114</v>
      </c>
      <c r="X9" s="112">
        <v>284634143</v>
      </c>
      <c r="Y9" s="112">
        <v>304299724</v>
      </c>
      <c r="Z9" s="112">
        <v>295740356</v>
      </c>
      <c r="AB9" s="113" t="str">
        <f>TEXT(Z9/1000000,"$#,###.0")&amp;" mil"</f>
        <v>$295.7 mil</v>
      </c>
      <c r="AD9" s="114">
        <f t="shared" si="0"/>
        <v>-2.812808334982253E-2</v>
      </c>
      <c r="AF9" s="114">
        <f t="shared" si="1"/>
        <v>0.1567938494533383</v>
      </c>
    </row>
    <row r="10" spans="1:32" x14ac:dyDescent="0.25">
      <c r="A10" s="32" t="s">
        <v>18</v>
      </c>
      <c r="B10" s="75"/>
      <c r="C10" s="76"/>
      <c r="D10" s="77">
        <f>AD105</f>
        <v>19.252493690662181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45.994116629174599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86.918151929399542</v>
      </c>
      <c r="P11" s="78" t="s">
        <v>88</v>
      </c>
      <c r="S11" s="111" t="s">
        <v>30</v>
      </c>
      <c r="T11" s="116"/>
      <c r="U11" s="116"/>
      <c r="V11" s="116">
        <v>6658</v>
      </c>
      <c r="W11" s="116">
        <v>5871</v>
      </c>
      <c r="X11" s="116">
        <v>6871</v>
      </c>
      <c r="Y11" s="116">
        <v>7212</v>
      </c>
      <c r="Z11" s="116">
        <v>6848</v>
      </c>
    </row>
    <row r="12" spans="1:32" ht="28.5" customHeight="1" x14ac:dyDescent="0.25">
      <c r="A12" s="32" t="s">
        <v>20</v>
      </c>
      <c r="B12" s="76"/>
      <c r="C12" s="76"/>
      <c r="D12" s="77">
        <f>AD108</f>
        <v>17.041221007090492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25.57535905866067</v>
      </c>
      <c r="P12" s="78" t="s">
        <v>88</v>
      </c>
      <c r="S12" s="111" t="s">
        <v>31</v>
      </c>
      <c r="T12" s="116"/>
      <c r="U12" s="116"/>
      <c r="V12" s="116">
        <v>1468</v>
      </c>
      <c r="W12" s="116">
        <v>1291</v>
      </c>
      <c r="X12" s="116">
        <v>1529</v>
      </c>
      <c r="Y12" s="116">
        <v>1605</v>
      </c>
      <c r="Z12" s="116">
        <v>1475</v>
      </c>
    </row>
    <row r="13" spans="1:32" ht="15" customHeight="1" x14ac:dyDescent="0.25">
      <c r="A13" s="32" t="s">
        <v>21</v>
      </c>
      <c r="B13" s="76"/>
      <c r="C13" s="76"/>
      <c r="D13" s="77">
        <f>AD109</f>
        <v>15.839442374714578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45.7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17.245523374594399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16.770508826583594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34.394904458598724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83.229491173416406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1097</v>
      </c>
      <c r="Z15" s="116">
        <v>1055</v>
      </c>
      <c r="AB15" s="121">
        <f t="shared" ref="AB15:AB34" si="2">IF(Z15="np",0,Z15/$Z$34)</f>
        <v>0.12672672672672672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86</v>
      </c>
      <c r="Z16" s="116">
        <v>124</v>
      </c>
      <c r="AB16" s="121">
        <f t="shared" si="2"/>
        <v>1.4894894894894895E-2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1053</v>
      </c>
      <c r="Z17" s="116">
        <v>842</v>
      </c>
      <c r="AB17" s="121">
        <f t="shared" si="2"/>
        <v>0.10114114114114114</v>
      </c>
    </row>
    <row r="18" spans="1:28" x14ac:dyDescent="0.25">
      <c r="A18" s="67" t="str">
        <f>$S$1&amp;" ("&amp;$V$2&amp;" to "&amp;$Z$2&amp;")"</f>
        <v>Hinchinbrook (2014-15 to 2018-19)</v>
      </c>
      <c r="B18" s="67"/>
      <c r="C18" s="67"/>
      <c r="D18" s="67"/>
      <c r="E18" s="67"/>
      <c r="F18" s="67"/>
      <c r="G18" s="67" t="str">
        <f>$S$1&amp;" ("&amp;$V$2&amp;" to "&amp;$Z$2&amp;")"</f>
        <v>Hinchinbrook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50</v>
      </c>
      <c r="Z18" s="116">
        <v>57</v>
      </c>
      <c r="AB18" s="121">
        <f t="shared" si="2"/>
        <v>6.8468468468468472E-3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547</v>
      </c>
      <c r="Z19" s="116">
        <v>550</v>
      </c>
      <c r="AB19" s="121">
        <f t="shared" si="2"/>
        <v>6.6066066066066062E-2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230</v>
      </c>
      <c r="Z20" s="116">
        <v>207</v>
      </c>
      <c r="AB20" s="121">
        <f t="shared" si="2"/>
        <v>2.4864864864864864E-2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607</v>
      </c>
      <c r="Z21" s="116">
        <v>631</v>
      </c>
      <c r="AB21" s="121">
        <f t="shared" si="2"/>
        <v>7.579579579579579E-2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458</v>
      </c>
      <c r="Z22" s="116">
        <v>433</v>
      </c>
      <c r="AB22" s="121">
        <f t="shared" si="2"/>
        <v>5.2012012012012013E-2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211</v>
      </c>
      <c r="Z23" s="116">
        <v>179</v>
      </c>
      <c r="AB23" s="121">
        <f t="shared" si="2"/>
        <v>2.1501501501501503E-2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10</v>
      </c>
      <c r="Z24" s="116">
        <v>14</v>
      </c>
      <c r="AB24" s="121">
        <f t="shared" si="2"/>
        <v>1.6816816816816818E-3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199</v>
      </c>
      <c r="Z25" s="116">
        <v>188</v>
      </c>
      <c r="AB25" s="121">
        <f t="shared" si="2"/>
        <v>2.2582582582582583E-2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108</v>
      </c>
      <c r="Z26" s="116">
        <v>116</v>
      </c>
      <c r="AB26" s="121">
        <f t="shared" si="2"/>
        <v>1.3933933933933934E-2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303</v>
      </c>
      <c r="Z27" s="116">
        <v>293</v>
      </c>
      <c r="AB27" s="121">
        <f t="shared" si="2"/>
        <v>3.5195195195195192E-2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365</v>
      </c>
      <c r="Z28" s="116">
        <v>327</v>
      </c>
      <c r="AB28" s="121">
        <f t="shared" si="2"/>
        <v>3.9279279279279281E-2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492</v>
      </c>
      <c r="Z29" s="116">
        <v>500</v>
      </c>
      <c r="AB29" s="121">
        <f t="shared" si="2"/>
        <v>6.006006006006006E-2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584</v>
      </c>
      <c r="Z30" s="116">
        <v>576</v>
      </c>
      <c r="AB30" s="121">
        <f t="shared" si="2"/>
        <v>6.918918918918919E-2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920</v>
      </c>
      <c r="Z31" s="116">
        <v>887</v>
      </c>
      <c r="AB31" s="121">
        <f t="shared" si="2"/>
        <v>0.10654654654654655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45</v>
      </c>
      <c r="Z32" s="116">
        <v>49</v>
      </c>
      <c r="AB32" s="121">
        <f t="shared" si="2"/>
        <v>5.8858858858858859E-3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365</v>
      </c>
      <c r="Z33" s="116">
        <v>358</v>
      </c>
      <c r="AB33" s="121">
        <f t="shared" si="2"/>
        <v>4.3003003003003006E-2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8819</v>
      </c>
      <c r="Z34" s="124">
        <v>8325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4809</v>
      </c>
      <c r="AB37" s="136">
        <f>Z37/Z40*100</f>
        <v>83.229491173416406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969</v>
      </c>
      <c r="AB38" s="136">
        <f>Z38/Z40*100</f>
        <v>16.770508826583594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5778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6</v>
      </c>
      <c r="X44" s="116">
        <v>5</v>
      </c>
      <c r="Y44" s="116">
        <v>0</v>
      </c>
      <c r="Z44" s="116">
        <v>15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110</v>
      </c>
      <c r="X45" s="116">
        <v>167</v>
      </c>
      <c r="Y45" s="116">
        <v>157</v>
      </c>
      <c r="Z45" s="116">
        <v>134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237</v>
      </c>
      <c r="X46" s="116">
        <v>284</v>
      </c>
      <c r="Y46" s="116">
        <v>302</v>
      </c>
      <c r="Z46" s="116">
        <v>259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311</v>
      </c>
      <c r="X47" s="116">
        <v>370</v>
      </c>
      <c r="Y47" s="116">
        <v>427</v>
      </c>
      <c r="Z47" s="116">
        <v>386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355</v>
      </c>
      <c r="X48" s="116">
        <v>399</v>
      </c>
      <c r="Y48" s="116">
        <v>406</v>
      </c>
      <c r="Z48" s="116">
        <v>442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Hinchinbrook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262</v>
      </c>
      <c r="X49" s="116">
        <v>333</v>
      </c>
      <c r="Y49" s="116">
        <v>304</v>
      </c>
      <c r="Z49" s="116">
        <v>292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305</v>
      </c>
      <c r="X50" s="116">
        <v>334</v>
      </c>
      <c r="Y50" s="116">
        <v>384</v>
      </c>
      <c r="Z50" s="116">
        <v>321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361</v>
      </c>
      <c r="X51" s="116">
        <v>407</v>
      </c>
      <c r="Y51" s="116">
        <v>365</v>
      </c>
      <c r="Z51" s="116">
        <v>326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374</v>
      </c>
      <c r="X52" s="116">
        <v>409</v>
      </c>
      <c r="Y52" s="116">
        <v>466</v>
      </c>
      <c r="Z52" s="116">
        <v>459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407</v>
      </c>
      <c r="X53" s="116">
        <v>505</v>
      </c>
      <c r="Y53" s="116">
        <v>506</v>
      </c>
      <c r="Z53" s="116">
        <v>450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438</v>
      </c>
      <c r="X54" s="116">
        <v>498</v>
      </c>
      <c r="Y54" s="116">
        <v>551</v>
      </c>
      <c r="Z54" s="116">
        <v>502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340</v>
      </c>
      <c r="X55" s="116">
        <v>410</v>
      </c>
      <c r="Y55" s="116">
        <v>405</v>
      </c>
      <c r="Z55" s="116">
        <v>401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214</v>
      </c>
      <c r="X56" s="116">
        <v>243</v>
      </c>
      <c r="Y56" s="116">
        <v>269</v>
      </c>
      <c r="Z56" s="116">
        <v>265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102</v>
      </c>
      <c r="X57" s="116">
        <v>129</v>
      </c>
      <c r="Y57" s="116">
        <v>161</v>
      </c>
      <c r="Z57" s="116">
        <v>157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61</v>
      </c>
      <c r="X58" s="116">
        <v>66</v>
      </c>
      <c r="Y58" s="116">
        <v>53</v>
      </c>
      <c r="Z58" s="116">
        <v>52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22</v>
      </c>
      <c r="X59" s="116">
        <v>35</v>
      </c>
      <c r="Y59" s="116">
        <v>45</v>
      </c>
      <c r="Z59" s="116">
        <v>36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22</v>
      </c>
      <c r="X60" s="116">
        <v>25</v>
      </c>
      <c r="Y60" s="116">
        <v>29</v>
      </c>
      <c r="Z60" s="116">
        <v>33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3909</v>
      </c>
      <c r="X61" s="116">
        <v>4620</v>
      </c>
      <c r="Y61" s="116">
        <v>4829</v>
      </c>
      <c r="Z61" s="116">
        <v>4518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9</v>
      </c>
      <c r="X63" s="116">
        <v>27</v>
      </c>
      <c r="Y63" s="116">
        <v>14</v>
      </c>
      <c r="Z63" s="116">
        <v>11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Hinchinbrook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137</v>
      </c>
      <c r="X64" s="116">
        <v>169</v>
      </c>
      <c r="Y64" s="116">
        <v>169</v>
      </c>
      <c r="Z64" s="116">
        <v>140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210</v>
      </c>
      <c r="X65" s="116">
        <v>288</v>
      </c>
      <c r="Y65" s="116">
        <v>291</v>
      </c>
      <c r="Z65" s="116">
        <v>304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217</v>
      </c>
      <c r="X66" s="116">
        <v>238</v>
      </c>
      <c r="Y66" s="116">
        <v>287</v>
      </c>
      <c r="Z66" s="116">
        <v>274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244</v>
      </c>
      <c r="X67" s="116">
        <v>266</v>
      </c>
      <c r="Y67" s="116">
        <v>272</v>
      </c>
      <c r="Z67" s="116">
        <v>290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205</v>
      </c>
      <c r="X68" s="116">
        <v>209</v>
      </c>
      <c r="Y68" s="116">
        <v>223</v>
      </c>
      <c r="Z68" s="116">
        <v>211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226</v>
      </c>
      <c r="X69" s="116">
        <v>242</v>
      </c>
      <c r="Y69" s="116">
        <v>249</v>
      </c>
      <c r="Z69" s="116">
        <v>256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304</v>
      </c>
      <c r="X70" s="116">
        <v>319</v>
      </c>
      <c r="Y70" s="116">
        <v>323</v>
      </c>
      <c r="Z70" s="116">
        <v>273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346</v>
      </c>
      <c r="X71" s="116">
        <v>412</v>
      </c>
      <c r="Y71" s="116">
        <v>444</v>
      </c>
      <c r="Z71" s="116">
        <v>419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430</v>
      </c>
      <c r="X72" s="116">
        <v>502</v>
      </c>
      <c r="Y72" s="116">
        <v>469</v>
      </c>
      <c r="Z72" s="116">
        <v>420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349</v>
      </c>
      <c r="X73" s="116">
        <v>428</v>
      </c>
      <c r="Y73" s="116">
        <v>459</v>
      </c>
      <c r="Z73" s="116">
        <v>468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264</v>
      </c>
      <c r="X74" s="116">
        <v>308</v>
      </c>
      <c r="Y74" s="116">
        <v>333</v>
      </c>
      <c r="Z74" s="116">
        <v>324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146</v>
      </c>
      <c r="X75" s="116">
        <v>174</v>
      </c>
      <c r="Y75" s="116">
        <v>216</v>
      </c>
      <c r="Z75" s="116">
        <v>210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69</v>
      </c>
      <c r="X76" s="116">
        <v>82</v>
      </c>
      <c r="Y76" s="116">
        <v>96</v>
      </c>
      <c r="Z76" s="116">
        <v>96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59</v>
      </c>
      <c r="X77" s="116">
        <v>70</v>
      </c>
      <c r="Y77" s="116">
        <v>61</v>
      </c>
      <c r="Z77" s="116">
        <v>51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17</v>
      </c>
      <c r="X78" s="116">
        <v>23</v>
      </c>
      <c r="Y78" s="116">
        <v>36</v>
      </c>
      <c r="Z78" s="116">
        <v>34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17</v>
      </c>
      <c r="X79" s="116">
        <v>23</v>
      </c>
      <c r="Y79" s="116">
        <v>29</v>
      </c>
      <c r="Z79" s="116">
        <v>20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3251</v>
      </c>
      <c r="X80" s="116">
        <v>3780</v>
      </c>
      <c r="Y80" s="116">
        <v>3987</v>
      </c>
      <c r="Z80" s="116">
        <v>3802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Hinchinbrook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158</v>
      </c>
      <c r="X83" s="116">
        <v>196</v>
      </c>
      <c r="Y83" s="116">
        <v>231</v>
      </c>
      <c r="Z83" s="116">
        <v>211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191</v>
      </c>
      <c r="X84" s="116">
        <v>209</v>
      </c>
      <c r="Y84" s="116">
        <v>219</v>
      </c>
      <c r="Z84" s="116">
        <v>214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8,321</v>
      </c>
      <c r="D85" s="100">
        <f t="shared" ref="D85:D90" si="4">AD4</f>
        <v>-5.6254962005217179E-2</v>
      </c>
      <c r="E85" s="101">
        <f t="shared" ref="E85:E90" si="5">AD4</f>
        <v>-5.6254962005217179E-2</v>
      </c>
      <c r="F85" s="100">
        <f t="shared" ref="F85:F90" si="6">AF4</f>
        <v>2.336735948837787E-2</v>
      </c>
      <c r="G85" s="101">
        <f t="shared" ref="G85:G90" si="7">AF4</f>
        <v>2.336735948837787E-2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639</v>
      </c>
      <c r="X85" s="116">
        <v>681</v>
      </c>
      <c r="Y85" s="116">
        <v>698</v>
      </c>
      <c r="Z85" s="116">
        <v>721</v>
      </c>
    </row>
    <row r="86" spans="1:30" ht="15" customHeight="1" x14ac:dyDescent="0.25">
      <c r="A86" s="102" t="s">
        <v>4</v>
      </c>
      <c r="B86" s="51"/>
      <c r="C86" s="61" t="str">
        <f t="shared" si="3"/>
        <v>4,519</v>
      </c>
      <c r="D86" s="100">
        <f t="shared" si="4"/>
        <v>-6.4195485607786318E-2</v>
      </c>
      <c r="E86" s="101">
        <f t="shared" si="5"/>
        <v>-6.4195485607786318E-2</v>
      </c>
      <c r="F86" s="100">
        <f t="shared" si="6"/>
        <v>-6.5948560123103572E-3</v>
      </c>
      <c r="G86" s="101">
        <f t="shared" si="7"/>
        <v>-6.5948560123103572E-3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87</v>
      </c>
      <c r="X86" s="116">
        <v>102</v>
      </c>
      <c r="Y86" s="116">
        <v>107</v>
      </c>
      <c r="Z86" s="116">
        <v>118</v>
      </c>
    </row>
    <row r="87" spans="1:30" ht="15" customHeight="1" x14ac:dyDescent="0.25">
      <c r="A87" s="102" t="s">
        <v>5</v>
      </c>
      <c r="B87" s="51"/>
      <c r="C87" s="61" t="str">
        <f t="shared" si="3"/>
        <v>3,800</v>
      </c>
      <c r="D87" s="100">
        <f t="shared" si="4"/>
        <v>-4.6184738955823312E-2</v>
      </c>
      <c r="E87" s="101">
        <f t="shared" si="5"/>
        <v>-4.6184738955823312E-2</v>
      </c>
      <c r="F87" s="100">
        <f t="shared" si="6"/>
        <v>6.2045835662381199E-2</v>
      </c>
      <c r="G87" s="101">
        <f t="shared" si="7"/>
        <v>6.2045835662381199E-2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40</v>
      </c>
      <c r="X87" s="116">
        <v>44</v>
      </c>
      <c r="Y87" s="116">
        <v>46</v>
      </c>
      <c r="Z87" s="116">
        <v>50</v>
      </c>
    </row>
    <row r="88" spans="1:30" ht="15" customHeight="1" x14ac:dyDescent="0.25">
      <c r="A88" s="51" t="s">
        <v>6</v>
      </c>
      <c r="B88" s="51"/>
      <c r="C88" s="61" t="str">
        <f t="shared" si="3"/>
        <v>5,779</v>
      </c>
      <c r="D88" s="100">
        <f t="shared" si="4"/>
        <v>-3.4580688272636162E-2</v>
      </c>
      <c r="E88" s="101">
        <f t="shared" si="5"/>
        <v>-3.4580688272636162E-2</v>
      </c>
      <c r="F88" s="100">
        <f t="shared" si="6"/>
        <v>2.3012922641175493E-2</v>
      </c>
      <c r="G88" s="101">
        <f t="shared" si="7"/>
        <v>2.3012922641175493E-2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67</v>
      </c>
      <c r="X88" s="116">
        <v>78</v>
      </c>
      <c r="Y88" s="116">
        <v>87</v>
      </c>
      <c r="Z88" s="116">
        <v>86</v>
      </c>
    </row>
    <row r="89" spans="1:30" ht="15" customHeight="1" x14ac:dyDescent="0.25">
      <c r="A89" s="51" t="s">
        <v>102</v>
      </c>
      <c r="B89" s="51"/>
      <c r="C89" s="61" t="str">
        <f t="shared" si="3"/>
        <v>$39,996</v>
      </c>
      <c r="D89" s="100">
        <f t="shared" si="4"/>
        <v>6.197227975147368E-2</v>
      </c>
      <c r="E89" s="101">
        <f t="shared" si="5"/>
        <v>6.197227975147368E-2</v>
      </c>
      <c r="F89" s="100">
        <f t="shared" si="6"/>
        <v>0.17337498448789823</v>
      </c>
      <c r="G89" s="101">
        <f t="shared" si="7"/>
        <v>0.17337498448789823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416</v>
      </c>
      <c r="X89" s="116">
        <v>465</v>
      </c>
      <c r="Y89" s="116">
        <v>493</v>
      </c>
      <c r="Z89" s="116">
        <v>473</v>
      </c>
    </row>
    <row r="90" spans="1:30" ht="15" customHeight="1" x14ac:dyDescent="0.25">
      <c r="A90" s="51" t="s">
        <v>7</v>
      </c>
      <c r="B90" s="51"/>
      <c r="C90" s="61" t="str">
        <f t="shared" si="3"/>
        <v>$295.7 mil</v>
      </c>
      <c r="D90" s="100">
        <f t="shared" si="4"/>
        <v>-2.812808334982253E-2</v>
      </c>
      <c r="E90" s="101">
        <f t="shared" si="5"/>
        <v>-2.812808334982253E-2</v>
      </c>
      <c r="F90" s="100">
        <f t="shared" si="6"/>
        <v>0.1567938494533383</v>
      </c>
      <c r="G90" s="101">
        <f t="shared" si="7"/>
        <v>0.1567938494533383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492</v>
      </c>
      <c r="X90" s="116">
        <v>565</v>
      </c>
      <c r="Y90" s="116">
        <v>581</v>
      </c>
      <c r="Z90" s="116">
        <v>546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2778</v>
      </c>
      <c r="X91" s="116">
        <v>3066</v>
      </c>
      <c r="Y91" s="116">
        <v>3261</v>
      </c>
      <c r="Z91" s="116">
        <v>3120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93</v>
      </c>
      <c r="X93" s="116">
        <v>129</v>
      </c>
      <c r="Y93" s="116">
        <v>134</v>
      </c>
      <c r="Z93" s="116">
        <v>150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343</v>
      </c>
      <c r="X94" s="116">
        <v>369</v>
      </c>
      <c r="Y94" s="116">
        <v>408</v>
      </c>
      <c r="Z94" s="116">
        <v>394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82</v>
      </c>
      <c r="X95" s="116">
        <v>82</v>
      </c>
      <c r="Y95" s="116">
        <v>93</v>
      </c>
      <c r="Z95" s="116">
        <v>92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351</v>
      </c>
      <c r="X96" s="116">
        <v>415</v>
      </c>
      <c r="Y96" s="116">
        <v>445</v>
      </c>
      <c r="Z96" s="116">
        <v>468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421</v>
      </c>
      <c r="X97" s="116">
        <v>481</v>
      </c>
      <c r="Y97" s="116">
        <v>500</v>
      </c>
      <c r="Z97" s="116">
        <v>469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244</v>
      </c>
      <c r="X98" s="116">
        <v>272</v>
      </c>
      <c r="Y98" s="116">
        <v>272</v>
      </c>
      <c r="Z98" s="116">
        <v>268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21</v>
      </c>
      <c r="X99" s="116">
        <v>27</v>
      </c>
      <c r="Y99" s="116">
        <v>29</v>
      </c>
      <c r="Z99" s="116">
        <v>27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175</v>
      </c>
      <c r="X100" s="116">
        <v>209</v>
      </c>
      <c r="Y100" s="116">
        <v>227</v>
      </c>
      <c r="Z100" s="116">
        <v>225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2301</v>
      </c>
      <c r="X101" s="116">
        <v>2555</v>
      </c>
      <c r="Y101" s="116">
        <v>2726</v>
      </c>
      <c r="Z101" s="116">
        <v>2660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4589</v>
      </c>
      <c r="X104" s="116">
        <v>5583</v>
      </c>
      <c r="Y104" s="116">
        <v>5830</v>
      </c>
      <c r="Z104" s="116">
        <v>5435</v>
      </c>
      <c r="AB104" s="113" t="str">
        <f>TEXT(Z104,"###,###")</f>
        <v>5,435</v>
      </c>
      <c r="AD104" s="134">
        <f>Z104/($Z$4)*100</f>
        <v>65.316668669631056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1353</v>
      </c>
      <c r="X105" s="116">
        <v>1464</v>
      </c>
      <c r="Y105" s="116">
        <v>1563</v>
      </c>
      <c r="Z105" s="116">
        <v>1602</v>
      </c>
      <c r="AB105" s="113" t="str">
        <f>TEXT(Z105,"###,###")</f>
        <v>1,602</v>
      </c>
      <c r="AD105" s="134">
        <f>Z105/($Z$4)*100</f>
        <v>19.252493690662181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5942</v>
      </c>
      <c r="X106" s="124">
        <v>7047</v>
      </c>
      <c r="Y106" s="124">
        <v>7393</v>
      </c>
      <c r="Z106" s="124">
        <v>7037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1204</v>
      </c>
      <c r="X108" s="116">
        <v>1636</v>
      </c>
      <c r="Y108" s="116">
        <v>1716</v>
      </c>
      <c r="Z108" s="116">
        <v>1418</v>
      </c>
      <c r="AB108" s="113" t="str">
        <f>TEXT(Z108,"###,###")</f>
        <v>1,418</v>
      </c>
      <c r="AD108" s="134">
        <f>Z108/($Z$4)*100</f>
        <v>17.041221007090492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1095</v>
      </c>
      <c r="X109" s="116">
        <v>1419</v>
      </c>
      <c r="Y109" s="116">
        <v>1459</v>
      </c>
      <c r="Z109" s="116">
        <v>1318</v>
      </c>
      <c r="AB109" s="113" t="str">
        <f>TEXT(Z109,"###,###")</f>
        <v>1,318</v>
      </c>
      <c r="AD109" s="134">
        <f>Z109/($Z$4)*100</f>
        <v>15.839442374714578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1363</v>
      </c>
      <c r="X110" s="116">
        <v>1410</v>
      </c>
      <c r="Y110" s="116">
        <v>1529</v>
      </c>
      <c r="Z110" s="116">
        <v>1435</v>
      </c>
      <c r="AB110" s="113" t="str">
        <f>TEXT(Z110,"###,###")</f>
        <v>1,435</v>
      </c>
      <c r="AD110" s="134">
        <f>Z110/($Z$4)*100</f>
        <v>17.245523374594399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2285</v>
      </c>
      <c r="X111" s="116">
        <v>2582</v>
      </c>
      <c r="Y111" s="116">
        <v>2682</v>
      </c>
      <c r="Z111" s="116">
        <v>2862</v>
      </c>
      <c r="AB111" s="113" t="str">
        <f>TEXT(Z111,"###,###")</f>
        <v>2,862</v>
      </c>
      <c r="AD111" s="134">
        <f>Z111/($Z$4)*100</f>
        <v>34.394904458598724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7159</v>
      </c>
      <c r="X112" s="116">
        <v>8400</v>
      </c>
      <c r="Y112" s="116">
        <v>8821</v>
      </c>
      <c r="Z112" s="116">
        <v>8325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42.19</v>
      </c>
      <c r="W118" s="135">
        <v>46.17</v>
      </c>
      <c r="X118" s="135">
        <v>45.57</v>
      </c>
      <c r="Y118" s="135">
        <v>45.73</v>
      </c>
      <c r="Z118" s="135">
        <v>45.65</v>
      </c>
      <c r="AB118" s="113" t="str">
        <f>TEXT(Z118,"##.0")</f>
        <v>45.7</v>
      </c>
    </row>
    <row r="120" spans="19:32" x14ac:dyDescent="0.25">
      <c r="S120" s="105" t="s">
        <v>104</v>
      </c>
      <c r="T120" s="116"/>
      <c r="U120" s="116"/>
      <c r="V120" s="116">
        <v>4177</v>
      </c>
      <c r="W120" s="116">
        <v>3784</v>
      </c>
      <c r="X120" s="116">
        <v>4092</v>
      </c>
      <c r="Y120" s="116">
        <v>4383</v>
      </c>
      <c r="Z120" s="116">
        <v>4308</v>
      </c>
      <c r="AB120" s="113" t="str">
        <f>TEXT(Z120,"###,###")</f>
        <v>4,308</v>
      </c>
    </row>
    <row r="121" spans="19:32" x14ac:dyDescent="0.25">
      <c r="S121" s="105" t="s">
        <v>105</v>
      </c>
      <c r="T121" s="116"/>
      <c r="U121" s="116"/>
      <c r="V121" s="116">
        <v>752</v>
      </c>
      <c r="W121" s="116">
        <v>655</v>
      </c>
      <c r="X121" s="116">
        <v>751</v>
      </c>
      <c r="Y121" s="116">
        <v>829</v>
      </c>
      <c r="Z121" s="116">
        <v>763</v>
      </c>
      <c r="AB121" s="113" t="str">
        <f>TEXT(Z121,"###,###")</f>
        <v>763</v>
      </c>
    </row>
    <row r="122" spans="19:32" x14ac:dyDescent="0.25">
      <c r="S122" s="105" t="s">
        <v>106</v>
      </c>
      <c r="T122" s="116"/>
      <c r="U122" s="116"/>
      <c r="V122" s="116">
        <v>723</v>
      </c>
      <c r="W122" s="116">
        <v>631</v>
      </c>
      <c r="X122" s="116">
        <v>778</v>
      </c>
      <c r="Y122" s="116">
        <v>778</v>
      </c>
      <c r="Z122" s="116">
        <v>715</v>
      </c>
      <c r="AB122" s="113" t="str">
        <f>TEXT(Z122,"###,###")</f>
        <v>715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4900</v>
      </c>
      <c r="W124" s="116">
        <v>4415</v>
      </c>
      <c r="X124" s="116">
        <v>4870</v>
      </c>
      <c r="Y124" s="116">
        <v>5161</v>
      </c>
      <c r="Z124" s="116">
        <v>5023</v>
      </c>
      <c r="AB124" s="113" t="str">
        <f>TEXT(Z124,"###,###")</f>
        <v>5,023</v>
      </c>
      <c r="AD124" s="131">
        <f>Z124/$Z$7*100</f>
        <v>86.918151929399542</v>
      </c>
    </row>
    <row r="125" spans="19:32" x14ac:dyDescent="0.25">
      <c r="S125" s="105" t="s">
        <v>108</v>
      </c>
      <c r="T125" s="116"/>
      <c r="U125" s="116"/>
      <c r="V125" s="116">
        <v>1475</v>
      </c>
      <c r="W125" s="116">
        <v>1286</v>
      </c>
      <c r="X125" s="116">
        <v>1529</v>
      </c>
      <c r="Y125" s="116">
        <v>1607</v>
      </c>
      <c r="Z125" s="116">
        <v>1478</v>
      </c>
      <c r="AB125" s="113" t="str">
        <f>TEXT(Z125,"###,###")</f>
        <v>1,478</v>
      </c>
      <c r="AD125" s="131">
        <f>Z125/$Z$7*100</f>
        <v>25.57535905866067</v>
      </c>
    </row>
    <row r="127" spans="19:32" x14ac:dyDescent="0.25">
      <c r="S127" s="105" t="s">
        <v>109</v>
      </c>
      <c r="T127" s="116"/>
      <c r="U127" s="116"/>
      <c r="V127" s="116">
        <v>3111</v>
      </c>
      <c r="W127" s="116">
        <v>2778</v>
      </c>
      <c r="X127" s="116">
        <v>3066</v>
      </c>
      <c r="Y127" s="116">
        <v>3265</v>
      </c>
      <c r="Z127" s="116">
        <v>3124</v>
      </c>
      <c r="AB127" s="113" t="str">
        <f>TEXT(Z127,"###,###")</f>
        <v>3,124</v>
      </c>
      <c r="AD127" s="131">
        <f>Z127/$Z$7*100</f>
        <v>54.057795466343663</v>
      </c>
    </row>
    <row r="128" spans="19:32" x14ac:dyDescent="0.25">
      <c r="S128" s="105" t="s">
        <v>110</v>
      </c>
      <c r="T128" s="116"/>
      <c r="U128" s="116"/>
      <c r="V128" s="116">
        <v>2538</v>
      </c>
      <c r="W128" s="116">
        <v>2298</v>
      </c>
      <c r="X128" s="116">
        <v>2555</v>
      </c>
      <c r="Y128" s="116">
        <v>2726</v>
      </c>
      <c r="Z128" s="116">
        <v>2658</v>
      </c>
      <c r="AB128" s="113" t="str">
        <f>TEXT(Z128,"###,###")</f>
        <v>2,658</v>
      </c>
      <c r="AD128" s="131">
        <f>Z128/$Z$7*100</f>
        <v>45.994116629174599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C05AD3F-F9BC-4EB1-A46C-9A7B25B3406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EBDA59A-56EB-40E1-9282-0F7B8401104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459CB0F-42D4-4F59-977C-8A387936C1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513642B-640D-4F3A-8D33-2067D103AB2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86D62-FB46-4FA3-A0A8-161C95482531}">
  <sheetPr codeName="Sheet9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Hope Vale</v>
      </c>
      <c r="T1" s="103"/>
      <c r="U1" s="103"/>
      <c r="V1" s="103"/>
      <c r="W1" s="103"/>
      <c r="X1" s="103"/>
      <c r="Y1" s="104" t="str">
        <f>Y3</f>
        <v>9.33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146</v>
      </c>
      <c r="Y3" s="109" t="s">
        <v>239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9.33 Hope Vale,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535</v>
      </c>
      <c r="W4" s="112">
        <v>434</v>
      </c>
      <c r="X4" s="112">
        <v>511</v>
      </c>
      <c r="Y4" s="112">
        <v>523</v>
      </c>
      <c r="Z4" s="112">
        <v>506</v>
      </c>
      <c r="AB4" s="113" t="str">
        <f>TEXT(Z4,"###,###")</f>
        <v>506</v>
      </c>
      <c r="AD4" s="114">
        <f>Z4/Y4-1</f>
        <v>-3.2504780114722798E-2</v>
      </c>
      <c r="AF4" s="114">
        <f>Z4/V4-1</f>
        <v>-5.4205607476635498E-2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305</v>
      </c>
      <c r="W5" s="112">
        <v>238</v>
      </c>
      <c r="X5" s="112">
        <v>281</v>
      </c>
      <c r="Y5" s="112">
        <v>297</v>
      </c>
      <c r="Z5" s="112">
        <v>271</v>
      </c>
      <c r="AB5" s="113" t="str">
        <f>TEXT(Z5,"###,###")</f>
        <v>271</v>
      </c>
      <c r="AD5" s="114">
        <f t="shared" ref="AD5:AD9" si="0">Z5/Y5-1</f>
        <v>-8.7542087542087588E-2</v>
      </c>
      <c r="AF5" s="114">
        <f t="shared" ref="AF5:AF9" si="1">Z5/V5-1</f>
        <v>-0.11147540983606552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231</v>
      </c>
      <c r="W6" s="112">
        <v>195</v>
      </c>
      <c r="X6" s="112">
        <v>230</v>
      </c>
      <c r="Y6" s="112">
        <v>224</v>
      </c>
      <c r="Z6" s="112">
        <v>233</v>
      </c>
      <c r="AB6" s="113" t="str">
        <f>TEXT(Z6,"###,###")</f>
        <v>233</v>
      </c>
      <c r="AD6" s="114">
        <f t="shared" si="0"/>
        <v>4.0178571428571397E-2</v>
      </c>
      <c r="AF6" s="114">
        <f t="shared" si="1"/>
        <v>8.6580086580085869E-3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378</v>
      </c>
      <c r="W7" s="112">
        <v>321</v>
      </c>
      <c r="X7" s="112">
        <v>371</v>
      </c>
      <c r="Y7" s="112">
        <v>373</v>
      </c>
      <c r="Z7" s="112">
        <v>353</v>
      </c>
      <c r="AB7" s="113" t="str">
        <f>TEXT(Z7,"###,###")</f>
        <v>353</v>
      </c>
      <c r="AD7" s="114">
        <f t="shared" si="0"/>
        <v>-5.3619302949061698E-2</v>
      </c>
      <c r="AF7" s="114">
        <f t="shared" si="1"/>
        <v>-6.6137566137566162E-2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506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353</v>
      </c>
      <c r="P8" s="71"/>
      <c r="S8" s="111" t="s">
        <v>87</v>
      </c>
      <c r="T8" s="112"/>
      <c r="U8" s="112"/>
      <c r="V8" s="112">
        <v>30840.81</v>
      </c>
      <c r="W8" s="112">
        <v>30582.28</v>
      </c>
      <c r="X8" s="112">
        <v>27778.400000000001</v>
      </c>
      <c r="Y8" s="112">
        <v>32333</v>
      </c>
      <c r="Z8" s="112">
        <v>32498.54</v>
      </c>
      <c r="AB8" s="113" t="str">
        <f>TEXT(Z8,"$###,###")</f>
        <v>$32,499</v>
      </c>
      <c r="AD8" s="114">
        <f t="shared" si="0"/>
        <v>5.1198465963566697E-3</v>
      </c>
      <c r="AF8" s="114">
        <f t="shared" si="1"/>
        <v>5.3751182280880494E-2</v>
      </c>
    </row>
    <row r="9" spans="1:32" x14ac:dyDescent="0.25">
      <c r="A9" s="32" t="s">
        <v>15</v>
      </c>
      <c r="B9" s="75"/>
      <c r="C9" s="76"/>
      <c r="D9" s="77">
        <f>AD104</f>
        <v>72.529644268774703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52.407932011331447</v>
      </c>
      <c r="P9" s="78" t="s">
        <v>88</v>
      </c>
      <c r="S9" s="111" t="s">
        <v>7</v>
      </c>
      <c r="T9" s="112"/>
      <c r="U9" s="112"/>
      <c r="V9" s="112">
        <v>13892232</v>
      </c>
      <c r="W9" s="112">
        <v>11905593</v>
      </c>
      <c r="X9" s="112">
        <v>13891081</v>
      </c>
      <c r="Y9" s="112">
        <v>14827155</v>
      </c>
      <c r="Z9" s="112">
        <v>14689535</v>
      </c>
      <c r="AB9" s="113" t="str">
        <f>TEXT(Z9/1000000,"$#,###.0")&amp;" mil"</f>
        <v>$14.7 mil</v>
      </c>
      <c r="AD9" s="114">
        <f t="shared" si="0"/>
        <v>-9.2816187596339583E-3</v>
      </c>
      <c r="AF9" s="114">
        <f t="shared" si="1"/>
        <v>5.7392001515667257E-2</v>
      </c>
    </row>
    <row r="10" spans="1:32" x14ac:dyDescent="0.25">
      <c r="A10" s="32" t="s">
        <v>18</v>
      </c>
      <c r="B10" s="75"/>
      <c r="C10" s="76"/>
      <c r="D10" s="77">
        <f>AD105</f>
        <v>25.691699604743086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48.725212464589234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100.28328611898016</v>
      </c>
      <c r="P11" s="78" t="s">
        <v>88</v>
      </c>
      <c r="S11" s="111" t="s">
        <v>30</v>
      </c>
      <c r="T11" s="116"/>
      <c r="U11" s="116"/>
      <c r="V11" s="116">
        <v>520</v>
      </c>
      <c r="W11" s="116">
        <v>423</v>
      </c>
      <c r="X11" s="116">
        <v>497</v>
      </c>
      <c r="Y11" s="116">
        <v>507</v>
      </c>
      <c r="Z11" s="116">
        <v>492</v>
      </c>
    </row>
    <row r="12" spans="1:32" ht="28.5" customHeight="1" x14ac:dyDescent="0.25">
      <c r="A12" s="32" t="s">
        <v>20</v>
      </c>
      <c r="B12" s="76"/>
      <c r="C12" s="76"/>
      <c r="D12" s="77">
        <f>AD108</f>
        <v>7.7075098814229248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3.1161473087818696</v>
      </c>
      <c r="P12" s="78" t="s">
        <v>88</v>
      </c>
      <c r="S12" s="111" t="s">
        <v>31</v>
      </c>
      <c r="T12" s="116"/>
      <c r="U12" s="116"/>
      <c r="V12" s="116">
        <v>16</v>
      </c>
      <c r="W12" s="116">
        <v>7</v>
      </c>
      <c r="X12" s="116">
        <v>14</v>
      </c>
      <c r="Y12" s="116">
        <v>12</v>
      </c>
      <c r="Z12" s="116">
        <v>7</v>
      </c>
    </row>
    <row r="13" spans="1:32" ht="15" customHeight="1" x14ac:dyDescent="0.25">
      <c r="A13" s="32" t="s">
        <v>21</v>
      </c>
      <c r="B13" s="76"/>
      <c r="C13" s="76"/>
      <c r="D13" s="77">
        <f>AD109</f>
        <v>13.636363636363635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52.173913043478258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20.7977207977208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24.110671936758894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79.2022792022792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29</v>
      </c>
      <c r="Z15" s="116">
        <v>37</v>
      </c>
      <c r="AB15" s="121">
        <f t="shared" ref="AB15:AB34" si="2">IF(Z15="np",0,Z15/$Z$34)</f>
        <v>7.3852295409181631E-2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32</v>
      </c>
      <c r="Z16" s="116">
        <v>35</v>
      </c>
      <c r="AB16" s="121">
        <f t="shared" si="2"/>
        <v>6.9860279441117765E-2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</v>
      </c>
      <c r="Z17" s="116">
        <v>5</v>
      </c>
      <c r="AB17" s="121">
        <f t="shared" si="2"/>
        <v>9.9800399201596807E-3</v>
      </c>
    </row>
    <row r="18" spans="1:28" x14ac:dyDescent="0.25">
      <c r="A18" s="67" t="str">
        <f>$S$1&amp;" ("&amp;$V$2&amp;" to "&amp;$Z$2&amp;")"</f>
        <v>Hope Vale (2014-15 to 2018-19)</v>
      </c>
      <c r="B18" s="67"/>
      <c r="C18" s="67"/>
      <c r="D18" s="67"/>
      <c r="E18" s="67"/>
      <c r="F18" s="67"/>
      <c r="G18" s="67" t="str">
        <f>$S$1&amp;" ("&amp;$V$2&amp;" to "&amp;$Z$2&amp;")"</f>
        <v>Hope Vale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21</v>
      </c>
      <c r="Z19" s="116">
        <v>25</v>
      </c>
      <c r="AB19" s="121">
        <f t="shared" si="2"/>
        <v>4.9900199600798403E-2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12</v>
      </c>
      <c r="Z21" s="116">
        <v>17</v>
      </c>
      <c r="AB21" s="121">
        <f t="shared" si="2"/>
        <v>3.3932135728542916E-2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0</v>
      </c>
      <c r="Z22" s="116">
        <v>4</v>
      </c>
      <c r="AB22" s="121">
        <f t="shared" si="2"/>
        <v>7.9840319361277438E-3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</v>
      </c>
      <c r="Z23" s="116">
        <v>5</v>
      </c>
      <c r="AB23" s="121">
        <f t="shared" si="2"/>
        <v>9.9800399201596807E-3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7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36</v>
      </c>
      <c r="Z27" s="116">
        <v>11</v>
      </c>
      <c r="AB27" s="121">
        <f t="shared" si="2"/>
        <v>2.1956087824351298E-2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</v>
      </c>
      <c r="Z28" s="116">
        <v>13</v>
      </c>
      <c r="AB28" s="121">
        <f t="shared" si="2"/>
        <v>2.5948103792415168E-2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150</v>
      </c>
      <c r="Z29" s="116">
        <v>139</v>
      </c>
      <c r="AB29" s="121">
        <f t="shared" si="2"/>
        <v>0.27744510978043913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75</v>
      </c>
      <c r="Z30" s="116">
        <v>57</v>
      </c>
      <c r="AB30" s="121">
        <f t="shared" si="2"/>
        <v>0.11377245508982035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40</v>
      </c>
      <c r="Z31" s="116">
        <v>68</v>
      </c>
      <c r="AB31" s="121">
        <f t="shared" si="2"/>
        <v>0.13572854291417166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27</v>
      </c>
      <c r="Z32" s="116">
        <v>35</v>
      </c>
      <c r="AB32" s="121">
        <f t="shared" si="2"/>
        <v>6.9860279441117765E-2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62</v>
      </c>
      <c r="Z33" s="116">
        <v>54</v>
      </c>
      <c r="AB33" s="121">
        <f t="shared" si="2"/>
        <v>0.10778443113772455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524</v>
      </c>
      <c r="Z34" s="124">
        <v>501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278</v>
      </c>
      <c r="AB37" s="136">
        <f>Z37/Z40*100</f>
        <v>79.2022792022792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73</v>
      </c>
      <c r="AB38" s="136">
        <f>Z38/Z40*100</f>
        <v>20.7977207977208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351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4</v>
      </c>
      <c r="Y45" s="116">
        <v>0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12</v>
      </c>
      <c r="X46" s="116">
        <v>12</v>
      </c>
      <c r="Y46" s="116">
        <v>16</v>
      </c>
      <c r="Z46" s="116">
        <v>14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36</v>
      </c>
      <c r="X47" s="116">
        <v>30</v>
      </c>
      <c r="Y47" s="116">
        <v>30</v>
      </c>
      <c r="Z47" s="116">
        <v>28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38</v>
      </c>
      <c r="X48" s="116">
        <v>51</v>
      </c>
      <c r="Y48" s="116">
        <v>36</v>
      </c>
      <c r="Z48" s="116">
        <v>34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Hope Vale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25</v>
      </c>
      <c r="X49" s="116">
        <v>35</v>
      </c>
      <c r="Y49" s="116">
        <v>42</v>
      </c>
      <c r="Z49" s="116">
        <v>44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36</v>
      </c>
      <c r="X50" s="116">
        <v>30</v>
      </c>
      <c r="Y50" s="116">
        <v>29</v>
      </c>
      <c r="Z50" s="116">
        <v>26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32</v>
      </c>
      <c r="X51" s="116">
        <v>30</v>
      </c>
      <c r="Y51" s="116">
        <v>35</v>
      </c>
      <c r="Z51" s="116">
        <v>34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33</v>
      </c>
      <c r="X52" s="116">
        <v>41</v>
      </c>
      <c r="Y52" s="116">
        <v>48</v>
      </c>
      <c r="Z52" s="116">
        <v>32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17</v>
      </c>
      <c r="X53" s="116">
        <v>18</v>
      </c>
      <c r="Y53" s="116">
        <v>12</v>
      </c>
      <c r="Z53" s="116">
        <v>33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</v>
      </c>
      <c r="X54" s="116">
        <v>12</v>
      </c>
      <c r="Y54" s="116">
        <v>16</v>
      </c>
      <c r="Z54" s="116">
        <v>13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0</v>
      </c>
      <c r="X55" s="116">
        <v>9</v>
      </c>
      <c r="Y55" s="116">
        <v>12</v>
      </c>
      <c r="Z55" s="116">
        <v>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3</v>
      </c>
      <c r="X56" s="116">
        <v>5</v>
      </c>
      <c r="Y56" s="116">
        <v>5</v>
      </c>
      <c r="Z56" s="116">
        <v>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3</v>
      </c>
      <c r="Y57" s="116">
        <v>2</v>
      </c>
      <c r="Z57" s="116">
        <v>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237</v>
      </c>
      <c r="X61" s="116">
        <v>281</v>
      </c>
      <c r="Y61" s="116">
        <v>298</v>
      </c>
      <c r="Z61" s="116">
        <v>274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Hope Vale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</v>
      </c>
      <c r="X65" s="116">
        <v>13</v>
      </c>
      <c r="Y65" s="116">
        <v>10</v>
      </c>
      <c r="Z65" s="116">
        <v>15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31</v>
      </c>
      <c r="X66" s="116">
        <v>20</v>
      </c>
      <c r="Y66" s="116">
        <v>18</v>
      </c>
      <c r="Z66" s="116">
        <v>18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29</v>
      </c>
      <c r="X67" s="116">
        <v>41</v>
      </c>
      <c r="Y67" s="116">
        <v>35</v>
      </c>
      <c r="Z67" s="116">
        <v>43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31</v>
      </c>
      <c r="X68" s="116">
        <v>17</v>
      </c>
      <c r="Y68" s="116">
        <v>26</v>
      </c>
      <c r="Z68" s="116">
        <v>32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19</v>
      </c>
      <c r="X69" s="116">
        <v>24</v>
      </c>
      <c r="Y69" s="116">
        <v>22</v>
      </c>
      <c r="Z69" s="116">
        <v>24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18</v>
      </c>
      <c r="X70" s="116">
        <v>19</v>
      </c>
      <c r="Y70" s="116">
        <v>28</v>
      </c>
      <c r="Z70" s="116">
        <v>24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22</v>
      </c>
      <c r="X71" s="116">
        <v>33</v>
      </c>
      <c r="Y71" s="116">
        <v>24</v>
      </c>
      <c r="Z71" s="116">
        <v>20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13</v>
      </c>
      <c r="X72" s="116">
        <v>17</v>
      </c>
      <c r="Y72" s="116">
        <v>16</v>
      </c>
      <c r="Z72" s="116">
        <v>17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10</v>
      </c>
      <c r="X73" s="116">
        <v>17</v>
      </c>
      <c r="Y73" s="116">
        <v>15</v>
      </c>
      <c r="Z73" s="116">
        <v>21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</v>
      </c>
      <c r="X74" s="116">
        <v>15</v>
      </c>
      <c r="Y74" s="116">
        <v>14</v>
      </c>
      <c r="Z74" s="116">
        <v>17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6</v>
      </c>
      <c r="Y75" s="116">
        <v>11</v>
      </c>
      <c r="Z75" s="116">
        <v>10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195</v>
      </c>
      <c r="X80" s="116">
        <v>230</v>
      </c>
      <c r="Y80" s="116">
        <v>229</v>
      </c>
      <c r="Z80" s="116">
        <v>232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Hope Vale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8</v>
      </c>
      <c r="X83" s="116">
        <v>5</v>
      </c>
      <c r="Y83" s="116">
        <v>5</v>
      </c>
      <c r="Z83" s="116">
        <v>10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14</v>
      </c>
      <c r="X84" s="116">
        <v>28</v>
      </c>
      <c r="Y84" s="116">
        <v>33</v>
      </c>
      <c r="Z84" s="116">
        <v>31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506</v>
      </c>
      <c r="D85" s="100">
        <f t="shared" ref="D85:D90" si="4">AD4</f>
        <v>-3.2504780114722798E-2</v>
      </c>
      <c r="E85" s="101">
        <f t="shared" ref="E85:E90" si="5">AD4</f>
        <v>-3.2504780114722798E-2</v>
      </c>
      <c r="F85" s="100">
        <f t="shared" ref="F85:F90" si="6">AF4</f>
        <v>-5.4205607476635498E-2</v>
      </c>
      <c r="G85" s="101">
        <f t="shared" ref="G85:G90" si="7">AF4</f>
        <v>-5.4205607476635498E-2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22</v>
      </c>
      <c r="X85" s="116">
        <v>18</v>
      </c>
      <c r="Y85" s="116">
        <v>16</v>
      </c>
      <c r="Z85" s="116">
        <v>12</v>
      </c>
    </row>
    <row r="86" spans="1:30" ht="15" customHeight="1" x14ac:dyDescent="0.25">
      <c r="A86" s="102" t="s">
        <v>4</v>
      </c>
      <c r="B86" s="51"/>
      <c r="C86" s="61" t="str">
        <f t="shared" si="3"/>
        <v>271</v>
      </c>
      <c r="D86" s="100">
        <f t="shared" si="4"/>
        <v>-8.7542087542087588E-2</v>
      </c>
      <c r="E86" s="101">
        <f t="shared" si="5"/>
        <v>-8.7542087542087588E-2</v>
      </c>
      <c r="F86" s="100">
        <f t="shared" si="6"/>
        <v>-0.11147540983606552</v>
      </c>
      <c r="G86" s="101">
        <f t="shared" si="7"/>
        <v>-0.11147540983606552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21</v>
      </c>
      <c r="X86" s="116">
        <v>20</v>
      </c>
      <c r="Y86" s="116">
        <v>25</v>
      </c>
      <c r="Z86" s="116">
        <v>19</v>
      </c>
    </row>
    <row r="87" spans="1:30" ht="15" customHeight="1" x14ac:dyDescent="0.25">
      <c r="A87" s="102" t="s">
        <v>5</v>
      </c>
      <c r="B87" s="51"/>
      <c r="C87" s="61" t="str">
        <f t="shared" si="3"/>
        <v>233</v>
      </c>
      <c r="D87" s="100">
        <f t="shared" si="4"/>
        <v>4.0178571428571397E-2</v>
      </c>
      <c r="E87" s="101">
        <f t="shared" si="5"/>
        <v>4.0178571428571397E-2</v>
      </c>
      <c r="F87" s="100">
        <f t="shared" si="6"/>
        <v>8.6580086580085869E-3</v>
      </c>
      <c r="G87" s="101">
        <f t="shared" si="7"/>
        <v>8.6580086580085869E-3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4</v>
      </c>
      <c r="X87" s="116">
        <v>8</v>
      </c>
      <c r="Y87" s="116">
        <v>5</v>
      </c>
      <c r="Z87" s="116">
        <v>8</v>
      </c>
    </row>
    <row r="88" spans="1:30" ht="15" customHeight="1" x14ac:dyDescent="0.25">
      <c r="A88" s="51" t="s">
        <v>6</v>
      </c>
      <c r="B88" s="51"/>
      <c r="C88" s="61" t="str">
        <f t="shared" si="3"/>
        <v>353</v>
      </c>
      <c r="D88" s="100">
        <f t="shared" si="4"/>
        <v>-5.3619302949061698E-2</v>
      </c>
      <c r="E88" s="101">
        <f t="shared" si="5"/>
        <v>-5.3619302949061698E-2</v>
      </c>
      <c r="F88" s="100">
        <f t="shared" si="6"/>
        <v>-6.6137566137566162E-2</v>
      </c>
      <c r="G88" s="101">
        <f t="shared" si="7"/>
        <v>-6.6137566137566162E-2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4</v>
      </c>
    </row>
    <row r="89" spans="1:30" ht="15" customHeight="1" x14ac:dyDescent="0.25">
      <c r="A89" s="51" t="s">
        <v>102</v>
      </c>
      <c r="B89" s="51"/>
      <c r="C89" s="61" t="str">
        <f t="shared" si="3"/>
        <v>$32,499</v>
      </c>
      <c r="D89" s="100">
        <f t="shared" si="4"/>
        <v>5.1198465963566697E-3</v>
      </c>
      <c r="E89" s="101">
        <f t="shared" si="5"/>
        <v>5.1198465963566697E-3</v>
      </c>
      <c r="F89" s="100">
        <f t="shared" si="6"/>
        <v>5.3751182280880494E-2</v>
      </c>
      <c r="G89" s="101">
        <f t="shared" si="7"/>
        <v>5.3751182280880494E-2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19</v>
      </c>
      <c r="X89" s="116">
        <v>30</v>
      </c>
      <c r="Y89" s="116">
        <v>34</v>
      </c>
      <c r="Z89" s="116">
        <v>30</v>
      </c>
    </row>
    <row r="90" spans="1:30" ht="15" customHeight="1" x14ac:dyDescent="0.25">
      <c r="A90" s="51" t="s">
        <v>7</v>
      </c>
      <c r="B90" s="51"/>
      <c r="C90" s="61" t="str">
        <f t="shared" si="3"/>
        <v>$14.7 mil</v>
      </c>
      <c r="D90" s="100">
        <f t="shared" si="4"/>
        <v>-9.2816187596339583E-3</v>
      </c>
      <c r="E90" s="101">
        <f t="shared" si="5"/>
        <v>-9.2816187596339583E-3</v>
      </c>
      <c r="F90" s="100">
        <f t="shared" si="6"/>
        <v>5.7392001515667257E-2</v>
      </c>
      <c r="G90" s="101">
        <f t="shared" si="7"/>
        <v>5.7392001515667257E-2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51</v>
      </c>
      <c r="X90" s="116">
        <v>54</v>
      </c>
      <c r="Y90" s="116">
        <v>46</v>
      </c>
      <c r="Z90" s="116">
        <v>48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172</v>
      </c>
      <c r="X91" s="116">
        <v>202</v>
      </c>
      <c r="Y91" s="116">
        <v>208</v>
      </c>
      <c r="Z91" s="116">
        <v>184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9</v>
      </c>
      <c r="X93" s="116">
        <v>10</v>
      </c>
      <c r="Y93" s="116">
        <v>18</v>
      </c>
      <c r="Z93" s="116">
        <v>11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16</v>
      </c>
      <c r="X94" s="116">
        <v>23</v>
      </c>
      <c r="Y94" s="116">
        <v>22</v>
      </c>
      <c r="Z94" s="116">
        <v>20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5</v>
      </c>
      <c r="Y95" s="116">
        <v>5</v>
      </c>
      <c r="Z95" s="116">
        <v>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38</v>
      </c>
      <c r="X96" s="116">
        <v>40</v>
      </c>
      <c r="Y96" s="116">
        <v>50</v>
      </c>
      <c r="Z96" s="116">
        <v>61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39</v>
      </c>
      <c r="X97" s="116">
        <v>35</v>
      </c>
      <c r="Y97" s="116">
        <v>38</v>
      </c>
      <c r="Z97" s="116">
        <v>35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</v>
      </c>
      <c r="X98" s="116">
        <v>10</v>
      </c>
      <c r="Y98" s="116">
        <v>9</v>
      </c>
      <c r="Z98" s="116">
        <v>12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19</v>
      </c>
      <c r="X100" s="116">
        <v>13</v>
      </c>
      <c r="Y100" s="116">
        <v>8</v>
      </c>
      <c r="Z100" s="116">
        <v>13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147</v>
      </c>
      <c r="X101" s="116">
        <v>169</v>
      </c>
      <c r="Y101" s="116">
        <v>171</v>
      </c>
      <c r="Z101" s="116">
        <v>168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341</v>
      </c>
      <c r="X104" s="116">
        <v>374</v>
      </c>
      <c r="Y104" s="116">
        <v>388</v>
      </c>
      <c r="Z104" s="116">
        <v>367</v>
      </c>
      <c r="AB104" s="113" t="str">
        <f>TEXT(Z104,"###,###")</f>
        <v>367</v>
      </c>
      <c r="AD104" s="134">
        <f>Z104/($Z$4)*100</f>
        <v>72.529644268774703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90</v>
      </c>
      <c r="X105" s="116">
        <v>108</v>
      </c>
      <c r="Y105" s="116">
        <v>114</v>
      </c>
      <c r="Z105" s="116">
        <v>130</v>
      </c>
      <c r="AB105" s="113" t="str">
        <f>TEXT(Z105,"###,###")</f>
        <v>130</v>
      </c>
      <c r="AD105" s="134">
        <f>Z105/($Z$4)*100</f>
        <v>25.691699604743086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431</v>
      </c>
      <c r="X106" s="124">
        <v>482</v>
      </c>
      <c r="Y106" s="124">
        <v>502</v>
      </c>
      <c r="Z106" s="124">
        <v>497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29</v>
      </c>
      <c r="X108" s="116">
        <v>89</v>
      </c>
      <c r="Y108" s="116">
        <v>93</v>
      </c>
      <c r="Z108" s="116">
        <v>39</v>
      </c>
      <c r="AB108" s="113" t="str">
        <f>TEXT(Z108,"###,###")</f>
        <v>39</v>
      </c>
      <c r="AD108" s="134">
        <f>Z108/($Z$4)*100</f>
        <v>7.7075098814229248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34</v>
      </c>
      <c r="X109" s="116">
        <v>55</v>
      </c>
      <c r="Y109" s="116">
        <v>54</v>
      </c>
      <c r="Z109" s="116">
        <v>69</v>
      </c>
      <c r="AB109" s="113" t="str">
        <f>TEXT(Z109,"###,###")</f>
        <v>69</v>
      </c>
      <c r="AD109" s="134">
        <f>Z109/($Z$4)*100</f>
        <v>13.636363636363635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250</v>
      </c>
      <c r="X110" s="116">
        <v>214</v>
      </c>
      <c r="Y110" s="116">
        <v>249</v>
      </c>
      <c r="Z110" s="116">
        <v>264</v>
      </c>
      <c r="AB110" s="113" t="str">
        <f>TEXT(Z110,"###,###")</f>
        <v>264</v>
      </c>
      <c r="AD110" s="134">
        <f>Z110/($Z$4)*100</f>
        <v>52.173913043478258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113</v>
      </c>
      <c r="X111" s="116">
        <v>124</v>
      </c>
      <c r="Y111" s="116">
        <v>109</v>
      </c>
      <c r="Z111" s="116">
        <v>122</v>
      </c>
      <c r="AB111" s="113" t="str">
        <f>TEXT(Z111,"###,###")</f>
        <v>122</v>
      </c>
      <c r="AD111" s="134">
        <f>Z111/($Z$4)*100</f>
        <v>24.110671936758894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432</v>
      </c>
      <c r="X112" s="116">
        <v>511</v>
      </c>
      <c r="Y112" s="116">
        <v>519</v>
      </c>
      <c r="Z112" s="116">
        <v>503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38.299999999999997</v>
      </c>
      <c r="W118" s="135">
        <v>40.1</v>
      </c>
      <c r="X118" s="135">
        <v>38.19</v>
      </c>
      <c r="Y118" s="135">
        <v>39.119999999999997</v>
      </c>
      <c r="Z118" s="135">
        <v>39.15</v>
      </c>
      <c r="AB118" s="113" t="str">
        <f>TEXT(Z118,"##.0")</f>
        <v>39.2</v>
      </c>
    </row>
    <row r="120" spans="19:32" x14ac:dyDescent="0.25">
      <c r="S120" s="105" t="s">
        <v>104</v>
      </c>
      <c r="T120" s="116"/>
      <c r="U120" s="116"/>
      <c r="V120" s="116">
        <v>361</v>
      </c>
      <c r="W120" s="116">
        <v>313</v>
      </c>
      <c r="X120" s="116">
        <v>357</v>
      </c>
      <c r="Y120" s="116">
        <v>360</v>
      </c>
      <c r="Z120" s="116">
        <v>347</v>
      </c>
      <c r="AB120" s="113" t="str">
        <f>TEXT(Z120,"###,###")</f>
        <v>347</v>
      </c>
    </row>
    <row r="121" spans="19:32" x14ac:dyDescent="0.25">
      <c r="S121" s="105" t="s">
        <v>105</v>
      </c>
      <c r="T121" s="116"/>
      <c r="U121" s="116"/>
      <c r="V121" s="116">
        <v>6</v>
      </c>
      <c r="W121" s="116">
        <v>7</v>
      </c>
      <c r="X121" s="116">
        <v>4</v>
      </c>
      <c r="Y121" s="116">
        <v>11</v>
      </c>
      <c r="Z121" s="116">
        <v>4</v>
      </c>
      <c r="AB121" s="113" t="str">
        <f>TEXT(Z121,"###,###")</f>
        <v>4</v>
      </c>
    </row>
    <row r="122" spans="19:32" x14ac:dyDescent="0.25">
      <c r="S122" s="105" t="s">
        <v>106</v>
      </c>
      <c r="T122" s="116"/>
      <c r="U122" s="116"/>
      <c r="V122" s="116">
        <v>7</v>
      </c>
      <c r="W122" s="116">
        <v>4</v>
      </c>
      <c r="X122" s="116">
        <v>7</v>
      </c>
      <c r="Y122" s="116">
        <v>6</v>
      </c>
      <c r="Z122" s="116">
        <v>7</v>
      </c>
      <c r="AB122" s="113" t="str">
        <f>TEXT(Z122,"###,###")</f>
        <v>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368</v>
      </c>
      <c r="W124" s="116">
        <v>317</v>
      </c>
      <c r="X124" s="116">
        <v>364</v>
      </c>
      <c r="Y124" s="116">
        <v>366</v>
      </c>
      <c r="Z124" s="116">
        <v>354</v>
      </c>
      <c r="AB124" s="113" t="str">
        <f>TEXT(Z124,"###,###")</f>
        <v>354</v>
      </c>
      <c r="AD124" s="131">
        <f>Z124/$Z$7*100</f>
        <v>100.28328611898016</v>
      </c>
    </row>
    <row r="125" spans="19:32" x14ac:dyDescent="0.25">
      <c r="S125" s="105" t="s">
        <v>108</v>
      </c>
      <c r="T125" s="116"/>
      <c r="U125" s="116"/>
      <c r="V125" s="116">
        <v>13</v>
      </c>
      <c r="W125" s="116">
        <v>11</v>
      </c>
      <c r="X125" s="116">
        <v>11</v>
      </c>
      <c r="Y125" s="116">
        <v>17</v>
      </c>
      <c r="Z125" s="116">
        <v>11</v>
      </c>
      <c r="AB125" s="113" t="str">
        <f>TEXT(Z125,"###,###")</f>
        <v>11</v>
      </c>
      <c r="AD125" s="131">
        <f>Z125/$Z$7*100</f>
        <v>3.1161473087818696</v>
      </c>
    </row>
    <row r="127" spans="19:32" x14ac:dyDescent="0.25">
      <c r="S127" s="105" t="s">
        <v>109</v>
      </c>
      <c r="T127" s="116"/>
      <c r="U127" s="116"/>
      <c r="V127" s="116">
        <v>212</v>
      </c>
      <c r="W127" s="116">
        <v>175</v>
      </c>
      <c r="X127" s="116">
        <v>202</v>
      </c>
      <c r="Y127" s="116">
        <v>204</v>
      </c>
      <c r="Z127" s="116">
        <v>185</v>
      </c>
      <c r="AB127" s="113" t="str">
        <f>TEXT(Z127,"###,###")</f>
        <v>185</v>
      </c>
      <c r="AD127" s="131">
        <f>Z127/$Z$7*100</f>
        <v>52.407932011331447</v>
      </c>
    </row>
    <row r="128" spans="19:32" x14ac:dyDescent="0.25">
      <c r="S128" s="105" t="s">
        <v>110</v>
      </c>
      <c r="T128" s="116"/>
      <c r="U128" s="116"/>
      <c r="V128" s="116">
        <v>168</v>
      </c>
      <c r="W128" s="116">
        <v>142</v>
      </c>
      <c r="X128" s="116">
        <v>169</v>
      </c>
      <c r="Y128" s="116">
        <v>173</v>
      </c>
      <c r="Z128" s="116">
        <v>172</v>
      </c>
      <c r="AB128" s="113" t="str">
        <f>TEXT(Z128,"###,###")</f>
        <v>172</v>
      </c>
      <c r="AD128" s="131">
        <f>Z128/$Z$7*100</f>
        <v>48.725212464589234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E07D375-B0CB-4C5F-9A03-ABEBE9B0B76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819E51B-FD25-4C16-832F-9A0D7C4A3DF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CF321CB-F539-4635-A46C-708BDD0E7F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DFBBBC9-70E5-433A-98BD-7C309056F8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197DA-8396-4670-A5E4-D6481025329B}">
  <sheetPr codeName="Sheet9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Ipswich</v>
      </c>
      <c r="T1" s="103"/>
      <c r="U1" s="103"/>
      <c r="V1" s="103"/>
      <c r="W1" s="103"/>
      <c r="X1" s="103"/>
      <c r="Y1" s="104" t="str">
        <f>Y3</f>
        <v>9.34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147</v>
      </c>
      <c r="Y3" s="109" t="s">
        <v>240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9.34 Ipswich,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137254</v>
      </c>
      <c r="W4" s="112">
        <v>140773</v>
      </c>
      <c r="X4" s="112">
        <v>149790</v>
      </c>
      <c r="Y4" s="112">
        <v>157007</v>
      </c>
      <c r="Z4" s="112">
        <v>163928</v>
      </c>
      <c r="AB4" s="113" t="str">
        <f>TEXT(Z4,"###,###")</f>
        <v>163,928</v>
      </c>
      <c r="AD4" s="114">
        <f>Z4/Y4-1</f>
        <v>4.4080837160126674E-2</v>
      </c>
      <c r="AF4" s="114">
        <f>Z4/V4-1</f>
        <v>0.194340419951331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74388</v>
      </c>
      <c r="W5" s="112">
        <v>76302</v>
      </c>
      <c r="X5" s="112">
        <v>81079</v>
      </c>
      <c r="Y5" s="112">
        <v>85064</v>
      </c>
      <c r="Z5" s="112">
        <v>87512</v>
      </c>
      <c r="AB5" s="113" t="str">
        <f>TEXT(Z5,"###,###")</f>
        <v>87,512</v>
      </c>
      <c r="AD5" s="114">
        <f t="shared" ref="AD5:AD9" si="0">Z5/Y5-1</f>
        <v>2.877833160914145E-2</v>
      </c>
      <c r="AF5" s="114">
        <f t="shared" ref="AF5:AF9" si="1">Z5/V5-1</f>
        <v>0.17642630531806214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62865</v>
      </c>
      <c r="W6" s="112">
        <v>64471</v>
      </c>
      <c r="X6" s="112">
        <v>68711</v>
      </c>
      <c r="Y6" s="112">
        <v>71943</v>
      </c>
      <c r="Z6" s="112">
        <v>76417</v>
      </c>
      <c r="AB6" s="113" t="str">
        <f>TEXT(Z6,"###,###")</f>
        <v>76,417</v>
      </c>
      <c r="AD6" s="114">
        <f t="shared" si="0"/>
        <v>6.2188121151467213E-2</v>
      </c>
      <c r="AF6" s="114">
        <f t="shared" si="1"/>
        <v>0.21557305336832888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97679</v>
      </c>
      <c r="W7" s="112">
        <v>101139</v>
      </c>
      <c r="X7" s="112">
        <v>106485</v>
      </c>
      <c r="Y7" s="112">
        <v>111437</v>
      </c>
      <c r="Z7" s="112">
        <v>116074</v>
      </c>
      <c r="AB7" s="113" t="str">
        <f>TEXT(Z7,"###,###")</f>
        <v>116,074</v>
      </c>
      <c r="AD7" s="114">
        <f t="shared" si="0"/>
        <v>4.1610955068783317E-2</v>
      </c>
      <c r="AF7" s="114">
        <f t="shared" si="1"/>
        <v>0.18832092875643691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163,928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116,074</v>
      </c>
      <c r="P8" s="71"/>
      <c r="S8" s="111" t="s">
        <v>87</v>
      </c>
      <c r="T8" s="112"/>
      <c r="U8" s="112"/>
      <c r="V8" s="112">
        <v>43661</v>
      </c>
      <c r="W8" s="112">
        <v>45051.27</v>
      </c>
      <c r="X8" s="112">
        <v>45475.5</v>
      </c>
      <c r="Y8" s="112">
        <v>46732</v>
      </c>
      <c r="Z8" s="112">
        <v>48094.06</v>
      </c>
      <c r="AB8" s="113" t="str">
        <f>TEXT(Z8,"$###,###")</f>
        <v>$48,094</v>
      </c>
      <c r="AD8" s="114">
        <f t="shared" si="0"/>
        <v>2.9146195326542834E-2</v>
      </c>
      <c r="AF8" s="114">
        <f t="shared" si="1"/>
        <v>0.10153363413572758</v>
      </c>
    </row>
    <row r="9" spans="1:32" x14ac:dyDescent="0.25">
      <c r="A9" s="32" t="s">
        <v>15</v>
      </c>
      <c r="B9" s="75"/>
      <c r="C9" s="76"/>
      <c r="D9" s="77">
        <f>AD104</f>
        <v>74.430847689229424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52.507021382910899</v>
      </c>
      <c r="P9" s="78" t="s">
        <v>88</v>
      </c>
      <c r="S9" s="111" t="s">
        <v>7</v>
      </c>
      <c r="T9" s="112"/>
      <c r="U9" s="112"/>
      <c r="V9" s="112">
        <v>4997511375</v>
      </c>
      <c r="W9" s="112">
        <v>5304795185</v>
      </c>
      <c r="X9" s="112">
        <v>5656867241</v>
      </c>
      <c r="Y9" s="112">
        <v>6118817283</v>
      </c>
      <c r="Z9" s="112">
        <v>6565630459</v>
      </c>
      <c r="AB9" s="113" t="str">
        <f>TEXT(Z9/1000000,"$#,###.0")&amp;" mil"</f>
        <v>$6,565.6 mil</v>
      </c>
      <c r="AD9" s="114">
        <f t="shared" si="0"/>
        <v>7.302280086731594E-2</v>
      </c>
      <c r="AF9" s="114">
        <f t="shared" si="1"/>
        <v>0.31377999294698955</v>
      </c>
    </row>
    <row r="10" spans="1:32" x14ac:dyDescent="0.25">
      <c r="A10" s="32" t="s">
        <v>18</v>
      </c>
      <c r="B10" s="75"/>
      <c r="C10" s="76"/>
      <c r="D10" s="77">
        <f>AD105</f>
        <v>20.005734224781612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47.494701655840238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95.57609800644417</v>
      </c>
      <c r="P11" s="78" t="s">
        <v>88</v>
      </c>
      <c r="S11" s="111" t="s">
        <v>30</v>
      </c>
      <c r="T11" s="116"/>
      <c r="U11" s="116"/>
      <c r="V11" s="116">
        <v>127636</v>
      </c>
      <c r="W11" s="116">
        <v>130754</v>
      </c>
      <c r="X11" s="116">
        <v>139207</v>
      </c>
      <c r="Y11" s="116">
        <v>145957</v>
      </c>
      <c r="Z11" s="116">
        <v>152343</v>
      </c>
    </row>
    <row r="12" spans="1:32" ht="28.5" customHeight="1" x14ac:dyDescent="0.25">
      <c r="A12" s="32" t="s">
        <v>20</v>
      </c>
      <c r="B12" s="76"/>
      <c r="C12" s="76"/>
      <c r="D12" s="77">
        <f>AD108</f>
        <v>10.694939241618272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9.983286524113927</v>
      </c>
      <c r="P12" s="78" t="s">
        <v>88</v>
      </c>
      <c r="S12" s="111" t="s">
        <v>31</v>
      </c>
      <c r="T12" s="116"/>
      <c r="U12" s="116"/>
      <c r="V12" s="116">
        <v>9621</v>
      </c>
      <c r="W12" s="116">
        <v>10019</v>
      </c>
      <c r="X12" s="116">
        <v>10583</v>
      </c>
      <c r="Y12" s="116">
        <v>11050</v>
      </c>
      <c r="Z12" s="116">
        <v>11588</v>
      </c>
    </row>
    <row r="13" spans="1:32" ht="15" customHeight="1" x14ac:dyDescent="0.25">
      <c r="A13" s="32" t="s">
        <v>21</v>
      </c>
      <c r="B13" s="76"/>
      <c r="C13" s="76"/>
      <c r="D13" s="77">
        <f>AD109</f>
        <v>11.548972719730614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21.223341955004635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15.848100829621718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50.961397686789326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84.151899170378286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937</v>
      </c>
      <c r="Z15" s="116">
        <v>1202</v>
      </c>
      <c r="AB15" s="121">
        <f t="shared" ref="AB15:AB34" si="2">IF(Z15="np",0,Z15/$Z$34)</f>
        <v>7.3325321637070159E-3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913</v>
      </c>
      <c r="Z16" s="116">
        <v>998</v>
      </c>
      <c r="AB16" s="121">
        <f t="shared" si="2"/>
        <v>6.0880757898332796E-3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13880</v>
      </c>
      <c r="Z17" s="116">
        <v>14697</v>
      </c>
      <c r="AB17" s="121">
        <f t="shared" si="2"/>
        <v>8.9655761405991685E-2</v>
      </c>
    </row>
    <row r="18" spans="1:28" x14ac:dyDescent="0.25">
      <c r="A18" s="67" t="str">
        <f>$S$1&amp;" ("&amp;$V$2&amp;" to "&amp;$Z$2&amp;")"</f>
        <v>Ipswich (2014-15 to 2018-19)</v>
      </c>
      <c r="B18" s="67"/>
      <c r="C18" s="67"/>
      <c r="D18" s="67"/>
      <c r="E18" s="67"/>
      <c r="F18" s="67"/>
      <c r="G18" s="67" t="str">
        <f>$S$1&amp;" ("&amp;$V$2&amp;" to "&amp;$Z$2&amp;")"</f>
        <v>Ipswich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1283</v>
      </c>
      <c r="Z18" s="116">
        <v>1494</v>
      </c>
      <c r="AB18" s="121">
        <f t="shared" si="2"/>
        <v>9.1138128557223634E-3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11741</v>
      </c>
      <c r="Z19" s="116">
        <v>11814</v>
      </c>
      <c r="AB19" s="121">
        <f t="shared" si="2"/>
        <v>7.206866471051139E-2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6303</v>
      </c>
      <c r="Z20" s="116">
        <v>6542</v>
      </c>
      <c r="AB20" s="121">
        <f t="shared" si="2"/>
        <v>3.9908007832754826E-2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14748</v>
      </c>
      <c r="Z21" s="116">
        <v>15171</v>
      </c>
      <c r="AB21" s="121">
        <f t="shared" si="2"/>
        <v>9.2547292392345368E-2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9430</v>
      </c>
      <c r="Z22" s="116">
        <v>9627</v>
      </c>
      <c r="AB22" s="121">
        <f t="shared" si="2"/>
        <v>5.8727360349423829E-2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7573</v>
      </c>
      <c r="Z23" s="116">
        <v>7863</v>
      </c>
      <c r="AB23" s="121">
        <f t="shared" si="2"/>
        <v>4.7966472881221522E-2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1164</v>
      </c>
      <c r="Z24" s="116">
        <v>1221</v>
      </c>
      <c r="AB24" s="121">
        <f t="shared" si="2"/>
        <v>7.4484374142148643E-3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5201</v>
      </c>
      <c r="Z25" s="116">
        <v>5477</v>
      </c>
      <c r="AB25" s="121">
        <f t="shared" si="2"/>
        <v>3.341121352797282E-2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2849</v>
      </c>
      <c r="Z26" s="116">
        <v>2992</v>
      </c>
      <c r="AB26" s="121">
        <f t="shared" si="2"/>
        <v>1.8252026816814801E-2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7832</v>
      </c>
      <c r="Z27" s="116">
        <v>8301</v>
      </c>
      <c r="AB27" s="121">
        <f t="shared" si="2"/>
        <v>5.0638393919244538E-2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18856</v>
      </c>
      <c r="Z28" s="116">
        <v>19402</v>
      </c>
      <c r="AB28" s="121">
        <f t="shared" si="2"/>
        <v>0.11835756159754036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10480</v>
      </c>
      <c r="Z29" s="116">
        <v>11717</v>
      </c>
      <c r="AB29" s="121">
        <f t="shared" si="2"/>
        <v>7.1476937905287113E-2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10653</v>
      </c>
      <c r="Z30" s="116">
        <v>11227</v>
      </c>
      <c r="AB30" s="121">
        <f t="shared" si="2"/>
        <v>6.8487802497453135E-2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18512</v>
      </c>
      <c r="Z31" s="116">
        <v>20824</v>
      </c>
      <c r="AB31" s="121">
        <f t="shared" si="2"/>
        <v>0.12703215455660141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2021</v>
      </c>
      <c r="Z32" s="116">
        <v>2181</v>
      </c>
      <c r="AB32" s="121">
        <f t="shared" si="2"/>
        <v>1.3304702703032448E-2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6016</v>
      </c>
      <c r="Z33" s="116">
        <v>6602</v>
      </c>
      <c r="AB33" s="121">
        <f t="shared" si="2"/>
        <v>4.0274024413305923E-2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157007</v>
      </c>
      <c r="Z34" s="124">
        <v>163927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97681</v>
      </c>
      <c r="AB37" s="136">
        <f>Z37/Z40*100</f>
        <v>84.151899170378286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18396</v>
      </c>
      <c r="AB38" s="136">
        <f>Z38/Z40*100</f>
        <v>15.848100829621718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116077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59</v>
      </c>
      <c r="X44" s="116">
        <v>57</v>
      </c>
      <c r="Y44" s="116">
        <v>84</v>
      </c>
      <c r="Z44" s="116">
        <v>98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1595</v>
      </c>
      <c r="X45" s="116">
        <v>1753</v>
      </c>
      <c r="Y45" s="116">
        <v>1830</v>
      </c>
      <c r="Z45" s="116">
        <v>1736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5057</v>
      </c>
      <c r="X46" s="116">
        <v>5140</v>
      </c>
      <c r="Y46" s="116">
        <v>5658</v>
      </c>
      <c r="Z46" s="116">
        <v>5728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8008</v>
      </c>
      <c r="X47" s="116">
        <v>8242</v>
      </c>
      <c r="Y47" s="116">
        <v>8873</v>
      </c>
      <c r="Z47" s="116">
        <v>8773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10756</v>
      </c>
      <c r="X48" s="116">
        <v>11285</v>
      </c>
      <c r="Y48" s="116">
        <v>11721</v>
      </c>
      <c r="Z48" s="116">
        <v>11873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Ipswich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10205</v>
      </c>
      <c r="X49" s="116">
        <v>10954</v>
      </c>
      <c r="Y49" s="116">
        <v>11163</v>
      </c>
      <c r="Z49" s="116">
        <v>11726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8703</v>
      </c>
      <c r="X50" s="116">
        <v>9484</v>
      </c>
      <c r="Y50" s="116">
        <v>9961</v>
      </c>
      <c r="Z50" s="116">
        <v>10861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7891</v>
      </c>
      <c r="X51" s="116">
        <v>8435</v>
      </c>
      <c r="Y51" s="116">
        <v>8752</v>
      </c>
      <c r="Z51" s="116">
        <v>8876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7387</v>
      </c>
      <c r="X52" s="116">
        <v>7925</v>
      </c>
      <c r="Y52" s="116">
        <v>8191</v>
      </c>
      <c r="Z52" s="116">
        <v>8333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6284</v>
      </c>
      <c r="X53" s="116">
        <v>6755</v>
      </c>
      <c r="Y53" s="116">
        <v>6985</v>
      </c>
      <c r="Z53" s="116">
        <v>7099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4988</v>
      </c>
      <c r="X54" s="116">
        <v>5305</v>
      </c>
      <c r="Y54" s="116">
        <v>5634</v>
      </c>
      <c r="Z54" s="116">
        <v>5931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3255</v>
      </c>
      <c r="X55" s="116">
        <v>3485</v>
      </c>
      <c r="Y55" s="116">
        <v>3699</v>
      </c>
      <c r="Z55" s="116">
        <v>3956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1386</v>
      </c>
      <c r="X56" s="116">
        <v>1467</v>
      </c>
      <c r="Y56" s="116">
        <v>1583</v>
      </c>
      <c r="Z56" s="116">
        <v>1622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430</v>
      </c>
      <c r="X57" s="116">
        <v>496</v>
      </c>
      <c r="Y57" s="116">
        <v>528</v>
      </c>
      <c r="Z57" s="116">
        <v>563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162</v>
      </c>
      <c r="X58" s="116">
        <v>176</v>
      </c>
      <c r="Y58" s="116">
        <v>172</v>
      </c>
      <c r="Z58" s="116">
        <v>188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74</v>
      </c>
      <c r="X59" s="116">
        <v>84</v>
      </c>
      <c r="Y59" s="116">
        <v>115</v>
      </c>
      <c r="Z59" s="116">
        <v>89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41</v>
      </c>
      <c r="X60" s="116">
        <v>36</v>
      </c>
      <c r="Y60" s="116">
        <v>45</v>
      </c>
      <c r="Z60" s="116">
        <v>43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76302</v>
      </c>
      <c r="X61" s="116">
        <v>81079</v>
      </c>
      <c r="Y61" s="116">
        <v>85064</v>
      </c>
      <c r="Z61" s="116">
        <v>87512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107</v>
      </c>
      <c r="X63" s="116">
        <v>102</v>
      </c>
      <c r="Y63" s="116">
        <v>134</v>
      </c>
      <c r="Z63" s="116">
        <v>157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Ipswich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2109</v>
      </c>
      <c r="X64" s="116">
        <v>2242</v>
      </c>
      <c r="Y64" s="116">
        <v>2369</v>
      </c>
      <c r="Z64" s="116">
        <v>2351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4717</v>
      </c>
      <c r="X65" s="116">
        <v>5037</v>
      </c>
      <c r="Y65" s="116">
        <v>5360</v>
      </c>
      <c r="Z65" s="116">
        <v>5451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6849</v>
      </c>
      <c r="X66" s="116">
        <v>7263</v>
      </c>
      <c r="Y66" s="116">
        <v>7405</v>
      </c>
      <c r="Z66" s="116">
        <v>7609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8370</v>
      </c>
      <c r="X67" s="116">
        <v>8955</v>
      </c>
      <c r="Y67" s="116">
        <v>9489</v>
      </c>
      <c r="Z67" s="116">
        <v>10193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8003</v>
      </c>
      <c r="X68" s="116">
        <v>8636</v>
      </c>
      <c r="Y68" s="116">
        <v>8870</v>
      </c>
      <c r="Z68" s="116">
        <v>9606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6780</v>
      </c>
      <c r="X69" s="116">
        <v>7435</v>
      </c>
      <c r="Y69" s="116">
        <v>7824</v>
      </c>
      <c r="Z69" s="116">
        <v>8898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6911</v>
      </c>
      <c r="X70" s="116">
        <v>7090</v>
      </c>
      <c r="Y70" s="116">
        <v>7256</v>
      </c>
      <c r="Z70" s="116">
        <v>7544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6500</v>
      </c>
      <c r="X71" s="116">
        <v>6811</v>
      </c>
      <c r="Y71" s="116">
        <v>7224</v>
      </c>
      <c r="Z71" s="116">
        <v>7514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5759</v>
      </c>
      <c r="X72" s="116">
        <v>6014</v>
      </c>
      <c r="Y72" s="116">
        <v>6208</v>
      </c>
      <c r="Z72" s="116">
        <v>6532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4278</v>
      </c>
      <c r="X73" s="116">
        <v>4732</v>
      </c>
      <c r="Y73" s="116">
        <v>5003</v>
      </c>
      <c r="Z73" s="116">
        <v>5387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2549</v>
      </c>
      <c r="X74" s="116">
        <v>2728</v>
      </c>
      <c r="Y74" s="116">
        <v>2965</v>
      </c>
      <c r="Z74" s="116">
        <v>3250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990</v>
      </c>
      <c r="X75" s="116">
        <v>1089</v>
      </c>
      <c r="Y75" s="116">
        <v>1172</v>
      </c>
      <c r="Z75" s="116">
        <v>1276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243</v>
      </c>
      <c r="X76" s="116">
        <v>294</v>
      </c>
      <c r="Y76" s="116">
        <v>319</v>
      </c>
      <c r="Z76" s="116">
        <v>357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145</v>
      </c>
      <c r="X77" s="116">
        <v>137</v>
      </c>
      <c r="Y77" s="116">
        <v>152</v>
      </c>
      <c r="Z77" s="116">
        <v>141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91</v>
      </c>
      <c r="X78" s="116">
        <v>89</v>
      </c>
      <c r="Y78" s="116">
        <v>106</v>
      </c>
      <c r="Z78" s="116">
        <v>89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63</v>
      </c>
      <c r="X79" s="116">
        <v>57</v>
      </c>
      <c r="Y79" s="116">
        <v>72</v>
      </c>
      <c r="Z79" s="116">
        <v>65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64471</v>
      </c>
      <c r="X80" s="116">
        <v>68711</v>
      </c>
      <c r="Y80" s="116">
        <v>71943</v>
      </c>
      <c r="Z80" s="116">
        <v>76418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Ipswich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4867</v>
      </c>
      <c r="X83" s="116">
        <v>5245</v>
      </c>
      <c r="Y83" s="116">
        <v>5509</v>
      </c>
      <c r="Z83" s="116">
        <v>5786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4933</v>
      </c>
      <c r="X84" s="116">
        <v>5246</v>
      </c>
      <c r="Y84" s="116">
        <v>5578</v>
      </c>
      <c r="Z84" s="116">
        <v>5996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163,928</v>
      </c>
      <c r="D85" s="100">
        <f t="shared" ref="D85:D90" si="4">AD4</f>
        <v>4.4080837160126674E-2</v>
      </c>
      <c r="E85" s="101">
        <f t="shared" ref="E85:E90" si="5">AD4</f>
        <v>4.4080837160126674E-2</v>
      </c>
      <c r="F85" s="100">
        <f t="shared" ref="F85:F90" si="6">AF4</f>
        <v>0.194340419951331</v>
      </c>
      <c r="G85" s="101">
        <f t="shared" ref="G85:G90" si="7">AF4</f>
        <v>0.194340419951331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10509</v>
      </c>
      <c r="X85" s="116">
        <v>11263</v>
      </c>
      <c r="Y85" s="116">
        <v>11883</v>
      </c>
      <c r="Z85" s="116">
        <v>12282</v>
      </c>
    </row>
    <row r="86" spans="1:30" ht="15" customHeight="1" x14ac:dyDescent="0.25">
      <c r="A86" s="102" t="s">
        <v>4</v>
      </c>
      <c r="B86" s="51"/>
      <c r="C86" s="61" t="str">
        <f t="shared" si="3"/>
        <v>87,512</v>
      </c>
      <c r="D86" s="100">
        <f t="shared" si="4"/>
        <v>2.877833160914145E-2</v>
      </c>
      <c r="E86" s="101">
        <f t="shared" si="5"/>
        <v>2.877833160914145E-2</v>
      </c>
      <c r="F86" s="100">
        <f t="shared" si="6"/>
        <v>0.17642630531806214</v>
      </c>
      <c r="G86" s="101">
        <f t="shared" si="7"/>
        <v>0.17642630531806214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3482</v>
      </c>
      <c r="X86" s="116">
        <v>3814</v>
      </c>
      <c r="Y86" s="116">
        <v>4156</v>
      </c>
      <c r="Z86" s="116">
        <v>4472</v>
      </c>
    </row>
    <row r="87" spans="1:30" ht="15" customHeight="1" x14ac:dyDescent="0.25">
      <c r="A87" s="102" t="s">
        <v>5</v>
      </c>
      <c r="B87" s="51"/>
      <c r="C87" s="61" t="str">
        <f t="shared" si="3"/>
        <v>76,417</v>
      </c>
      <c r="D87" s="100">
        <f t="shared" si="4"/>
        <v>6.2188121151467213E-2</v>
      </c>
      <c r="E87" s="101">
        <f t="shared" si="5"/>
        <v>6.2188121151467213E-2</v>
      </c>
      <c r="F87" s="100">
        <f t="shared" si="6"/>
        <v>0.21557305336832888</v>
      </c>
      <c r="G87" s="101">
        <f t="shared" si="7"/>
        <v>0.21557305336832888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2517</v>
      </c>
      <c r="X87" s="116">
        <v>2699</v>
      </c>
      <c r="Y87" s="116">
        <v>2875</v>
      </c>
      <c r="Z87" s="116">
        <v>3061</v>
      </c>
    </row>
    <row r="88" spans="1:30" ht="15" customHeight="1" x14ac:dyDescent="0.25">
      <c r="A88" s="51" t="s">
        <v>6</v>
      </c>
      <c r="B88" s="51"/>
      <c r="C88" s="61" t="str">
        <f t="shared" si="3"/>
        <v>116,074</v>
      </c>
      <c r="D88" s="100">
        <f t="shared" si="4"/>
        <v>4.1610955068783317E-2</v>
      </c>
      <c r="E88" s="101">
        <f t="shared" si="5"/>
        <v>4.1610955068783317E-2</v>
      </c>
      <c r="F88" s="100">
        <f t="shared" si="6"/>
        <v>0.18832092875643691</v>
      </c>
      <c r="G88" s="101">
        <f t="shared" si="7"/>
        <v>0.18832092875643691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2492</v>
      </c>
      <c r="X88" s="116">
        <v>2735</v>
      </c>
      <c r="Y88" s="116">
        <v>2923</v>
      </c>
      <c r="Z88" s="116">
        <v>3015</v>
      </c>
    </row>
    <row r="89" spans="1:30" ht="15" customHeight="1" x14ac:dyDescent="0.25">
      <c r="A89" s="51" t="s">
        <v>102</v>
      </c>
      <c r="B89" s="51"/>
      <c r="C89" s="61" t="str">
        <f t="shared" si="3"/>
        <v>$48,094</v>
      </c>
      <c r="D89" s="100">
        <f t="shared" si="4"/>
        <v>2.9146195326542834E-2</v>
      </c>
      <c r="E89" s="101">
        <f t="shared" si="5"/>
        <v>2.9146195326542834E-2</v>
      </c>
      <c r="F89" s="100">
        <f t="shared" si="6"/>
        <v>0.10153363413572758</v>
      </c>
      <c r="G89" s="101">
        <f t="shared" si="7"/>
        <v>0.10153363413572758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7209</v>
      </c>
      <c r="X89" s="116">
        <v>7582</v>
      </c>
      <c r="Y89" s="116">
        <v>8162</v>
      </c>
      <c r="Z89" s="116">
        <v>8628</v>
      </c>
    </row>
    <row r="90" spans="1:30" ht="15" customHeight="1" x14ac:dyDescent="0.25">
      <c r="A90" s="51" t="s">
        <v>7</v>
      </c>
      <c r="B90" s="51"/>
      <c r="C90" s="61" t="str">
        <f t="shared" si="3"/>
        <v>$6,565.6 mil</v>
      </c>
      <c r="D90" s="100">
        <f t="shared" si="4"/>
        <v>7.302280086731594E-2</v>
      </c>
      <c r="E90" s="101">
        <f t="shared" si="5"/>
        <v>7.302280086731594E-2</v>
      </c>
      <c r="F90" s="100">
        <f t="shared" si="6"/>
        <v>0.31377999294698955</v>
      </c>
      <c r="G90" s="101">
        <f t="shared" si="7"/>
        <v>0.31377999294698955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8089</v>
      </c>
      <c r="X90" s="116">
        <v>8536</v>
      </c>
      <c r="Y90" s="116">
        <v>9147</v>
      </c>
      <c r="Z90" s="116">
        <v>9540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53816</v>
      </c>
      <c r="X91" s="116">
        <v>56501</v>
      </c>
      <c r="Y91" s="116">
        <v>58986</v>
      </c>
      <c r="Z91" s="116">
        <v>60949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3532</v>
      </c>
      <c r="X93" s="116">
        <v>3954</v>
      </c>
      <c r="Y93" s="116">
        <v>4252</v>
      </c>
      <c r="Z93" s="116">
        <v>4571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7305</v>
      </c>
      <c r="X94" s="116">
        <v>7898</v>
      </c>
      <c r="Y94" s="116">
        <v>8440</v>
      </c>
      <c r="Z94" s="116">
        <v>9180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1588</v>
      </c>
      <c r="X95" s="116">
        <v>1675</v>
      </c>
      <c r="Y95" s="116">
        <v>1811</v>
      </c>
      <c r="Z95" s="116">
        <v>1955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7597</v>
      </c>
      <c r="X96" s="116">
        <v>8483</v>
      </c>
      <c r="Y96" s="116">
        <v>9253</v>
      </c>
      <c r="Z96" s="116">
        <v>10100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9045</v>
      </c>
      <c r="X97" s="116">
        <v>10220</v>
      </c>
      <c r="Y97" s="116">
        <v>10626</v>
      </c>
      <c r="Z97" s="116">
        <v>11068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4974</v>
      </c>
      <c r="X98" s="116">
        <v>5328</v>
      </c>
      <c r="Y98" s="116">
        <v>5681</v>
      </c>
      <c r="Z98" s="116">
        <v>5818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758</v>
      </c>
      <c r="X99" s="116">
        <v>843</v>
      </c>
      <c r="Y99" s="116">
        <v>948</v>
      </c>
      <c r="Z99" s="116">
        <v>1050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3743</v>
      </c>
      <c r="X100" s="116">
        <v>4076</v>
      </c>
      <c r="Y100" s="116">
        <v>4413</v>
      </c>
      <c r="Z100" s="116">
        <v>4728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47323</v>
      </c>
      <c r="X101" s="116">
        <v>49984</v>
      </c>
      <c r="Y101" s="116">
        <v>52451</v>
      </c>
      <c r="Z101" s="116">
        <v>55128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101127</v>
      </c>
      <c r="X104" s="116">
        <v>111415</v>
      </c>
      <c r="Y104" s="116">
        <v>116734</v>
      </c>
      <c r="Z104" s="116">
        <v>122013</v>
      </c>
      <c r="AB104" s="113" t="str">
        <f>TEXT(Z104,"###,###")</f>
        <v>122,013</v>
      </c>
      <c r="AD104" s="134">
        <f>Z104/($Z$4)*100</f>
        <v>74.430847689229424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29083</v>
      </c>
      <c r="X105" s="116">
        <v>29132</v>
      </c>
      <c r="Y105" s="116">
        <v>30193</v>
      </c>
      <c r="Z105" s="116">
        <v>32795</v>
      </c>
      <c r="AB105" s="113" t="str">
        <f>TEXT(Z105,"###,###")</f>
        <v>32,795</v>
      </c>
      <c r="AD105" s="134">
        <f>Z105/($Z$4)*100</f>
        <v>20.005734224781612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130210</v>
      </c>
      <c r="X106" s="124">
        <v>140547</v>
      </c>
      <c r="Y106" s="124">
        <v>146927</v>
      </c>
      <c r="Z106" s="124">
        <v>154808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14127</v>
      </c>
      <c r="X108" s="116">
        <v>15658</v>
      </c>
      <c r="Y108" s="116">
        <v>20131</v>
      </c>
      <c r="Z108" s="116">
        <v>17532</v>
      </c>
      <c r="AB108" s="113" t="str">
        <f>TEXT(Z108,"###,###")</f>
        <v>17,532</v>
      </c>
      <c r="AD108" s="134">
        <f>Z108/($Z$4)*100</f>
        <v>10.694939241618272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17088</v>
      </c>
      <c r="X109" s="116">
        <v>18386</v>
      </c>
      <c r="Y109" s="116">
        <v>19166</v>
      </c>
      <c r="Z109" s="116">
        <v>18932</v>
      </c>
      <c r="AB109" s="113" t="str">
        <f>TEXT(Z109,"###,###")</f>
        <v>18,932</v>
      </c>
      <c r="AD109" s="134">
        <f>Z109/($Z$4)*100</f>
        <v>11.548972719730614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30372</v>
      </c>
      <c r="X110" s="116">
        <v>33201</v>
      </c>
      <c r="Y110" s="116">
        <v>33172</v>
      </c>
      <c r="Z110" s="116">
        <v>34791</v>
      </c>
      <c r="AB110" s="113" t="str">
        <f>TEXT(Z110,"###,###")</f>
        <v>34,791</v>
      </c>
      <c r="AD110" s="134">
        <f>Z110/($Z$4)*100</f>
        <v>21.223341955004635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68623</v>
      </c>
      <c r="X111" s="116">
        <v>73302</v>
      </c>
      <c r="Y111" s="116">
        <v>74458</v>
      </c>
      <c r="Z111" s="116">
        <v>83540</v>
      </c>
      <c r="AB111" s="113" t="str">
        <f>TEXT(Z111,"###,###")</f>
        <v>83,540</v>
      </c>
      <c r="AD111" s="134">
        <f>Z111/($Z$4)*100</f>
        <v>50.961397686789326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140773</v>
      </c>
      <c r="X112" s="116">
        <v>149790</v>
      </c>
      <c r="Y112" s="116">
        <v>157007</v>
      </c>
      <c r="Z112" s="116">
        <v>163925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39.61</v>
      </c>
      <c r="W118" s="135">
        <v>41.64</v>
      </c>
      <c r="X118" s="135">
        <v>38.67</v>
      </c>
      <c r="Y118" s="135">
        <v>38.729999999999997</v>
      </c>
      <c r="Z118" s="135">
        <v>38.78</v>
      </c>
      <c r="AB118" s="113" t="str">
        <f>TEXT(Z118,"##.0")</f>
        <v>38.8</v>
      </c>
    </row>
    <row r="120" spans="19:32" x14ac:dyDescent="0.25">
      <c r="S120" s="105" t="s">
        <v>104</v>
      </c>
      <c r="T120" s="116"/>
      <c r="U120" s="116"/>
      <c r="V120" s="116">
        <v>88061</v>
      </c>
      <c r="W120" s="116">
        <v>91120</v>
      </c>
      <c r="X120" s="116">
        <v>95902</v>
      </c>
      <c r="Y120" s="116">
        <v>100387</v>
      </c>
      <c r="Z120" s="116">
        <v>104486</v>
      </c>
      <c r="AB120" s="113" t="str">
        <f>TEXT(Z120,"###,###")</f>
        <v>104,486</v>
      </c>
    </row>
    <row r="121" spans="19:32" x14ac:dyDescent="0.25">
      <c r="S121" s="105" t="s">
        <v>105</v>
      </c>
      <c r="T121" s="116"/>
      <c r="U121" s="116"/>
      <c r="V121" s="116">
        <v>4605</v>
      </c>
      <c r="W121" s="116">
        <v>4592</v>
      </c>
      <c r="X121" s="116">
        <v>4821</v>
      </c>
      <c r="Y121" s="116">
        <v>4963</v>
      </c>
      <c r="Z121" s="116">
        <v>5135</v>
      </c>
      <c r="AB121" s="113" t="str">
        <f>TEXT(Z121,"###,###")</f>
        <v>5,135</v>
      </c>
    </row>
    <row r="122" spans="19:32" x14ac:dyDescent="0.25">
      <c r="S122" s="105" t="s">
        <v>106</v>
      </c>
      <c r="T122" s="116"/>
      <c r="U122" s="116"/>
      <c r="V122" s="116">
        <v>5016</v>
      </c>
      <c r="W122" s="116">
        <v>5424</v>
      </c>
      <c r="X122" s="116">
        <v>5762</v>
      </c>
      <c r="Y122" s="116">
        <v>6088</v>
      </c>
      <c r="Z122" s="116">
        <v>6453</v>
      </c>
      <c r="AB122" s="113" t="str">
        <f>TEXT(Z122,"###,###")</f>
        <v>6,453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93077</v>
      </c>
      <c r="W124" s="116">
        <v>96544</v>
      </c>
      <c r="X124" s="116">
        <v>101664</v>
      </c>
      <c r="Y124" s="116">
        <v>106475</v>
      </c>
      <c r="Z124" s="116">
        <v>110939</v>
      </c>
      <c r="AB124" s="113" t="str">
        <f>TEXT(Z124,"###,###")</f>
        <v>110,939</v>
      </c>
      <c r="AD124" s="131">
        <f>Z124/$Z$7*100</f>
        <v>95.57609800644417</v>
      </c>
    </row>
    <row r="125" spans="19:32" x14ac:dyDescent="0.25">
      <c r="S125" s="105" t="s">
        <v>108</v>
      </c>
      <c r="T125" s="116"/>
      <c r="U125" s="116"/>
      <c r="V125" s="116">
        <v>9621</v>
      </c>
      <c r="W125" s="116">
        <v>10016</v>
      </c>
      <c r="X125" s="116">
        <v>10583</v>
      </c>
      <c r="Y125" s="116">
        <v>11051</v>
      </c>
      <c r="Z125" s="116">
        <v>11588</v>
      </c>
      <c r="AB125" s="113" t="str">
        <f>TEXT(Z125,"###,###")</f>
        <v>11,588</v>
      </c>
      <c r="AD125" s="131">
        <f>Z125/$Z$7*100</f>
        <v>9.983286524113927</v>
      </c>
    </row>
    <row r="127" spans="19:32" x14ac:dyDescent="0.25">
      <c r="S127" s="105" t="s">
        <v>109</v>
      </c>
      <c r="T127" s="116"/>
      <c r="U127" s="116"/>
      <c r="V127" s="116">
        <v>52106</v>
      </c>
      <c r="W127" s="116">
        <v>53816</v>
      </c>
      <c r="X127" s="116">
        <v>56501</v>
      </c>
      <c r="Y127" s="116">
        <v>58986</v>
      </c>
      <c r="Z127" s="116">
        <v>60947</v>
      </c>
      <c r="AB127" s="113" t="str">
        <f>TEXT(Z127,"###,###")</f>
        <v>60,947</v>
      </c>
      <c r="AD127" s="131">
        <f>Z127/$Z$7*100</f>
        <v>52.507021382910899</v>
      </c>
    </row>
    <row r="128" spans="19:32" x14ac:dyDescent="0.25">
      <c r="S128" s="105" t="s">
        <v>110</v>
      </c>
      <c r="T128" s="116"/>
      <c r="U128" s="116"/>
      <c r="V128" s="116">
        <v>45572</v>
      </c>
      <c r="W128" s="116">
        <v>47323</v>
      </c>
      <c r="X128" s="116">
        <v>49984</v>
      </c>
      <c r="Y128" s="116">
        <v>52451</v>
      </c>
      <c r="Z128" s="116">
        <v>55129</v>
      </c>
      <c r="AB128" s="113" t="str">
        <f>TEXT(Z128,"###,###")</f>
        <v>55,129</v>
      </c>
      <c r="AD128" s="131">
        <f>Z128/$Z$7*100</f>
        <v>47.494701655840238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F7B55E3-BCDA-48B2-B685-3DD7B69910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D7E77BF-229B-4E3D-AE6E-E5A2005723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776145C-B8D1-4F01-ABF9-5BCF1350D9C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FD345A4-39DC-445C-B689-8C69590C401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8A5F-016D-4EA2-98B9-5A22F7313515}">
  <sheetPr codeName="Sheet9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Isaac</v>
      </c>
      <c r="T1" s="103"/>
      <c r="U1" s="103"/>
      <c r="V1" s="103"/>
      <c r="W1" s="103"/>
      <c r="X1" s="103"/>
      <c r="Y1" s="104" t="str">
        <f>Y3</f>
        <v>9.35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148</v>
      </c>
      <c r="Y3" s="109" t="s">
        <v>241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9.35 Isaac,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14994</v>
      </c>
      <c r="W4" s="112">
        <v>14189</v>
      </c>
      <c r="X4" s="112">
        <v>14876</v>
      </c>
      <c r="Y4" s="112">
        <v>17209</v>
      </c>
      <c r="Z4" s="112">
        <v>16719</v>
      </c>
      <c r="AB4" s="113" t="str">
        <f>TEXT(Z4,"###,###")</f>
        <v>16,719</v>
      </c>
      <c r="AD4" s="114">
        <f>Z4/Y4-1</f>
        <v>-2.8473473182637044E-2</v>
      </c>
      <c r="AF4" s="114">
        <f>Z4/V4-1</f>
        <v>0.11504601840736295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8375</v>
      </c>
      <c r="W5" s="112">
        <v>7871</v>
      </c>
      <c r="X5" s="112">
        <v>8085</v>
      </c>
      <c r="Y5" s="112">
        <v>9337</v>
      </c>
      <c r="Z5" s="112">
        <v>8882</v>
      </c>
      <c r="AB5" s="113" t="str">
        <f>TEXT(Z5,"###,###")</f>
        <v>8,882</v>
      </c>
      <c r="AD5" s="114">
        <f t="shared" ref="AD5:AD9" si="0">Z5/Y5-1</f>
        <v>-4.8730855735246825E-2</v>
      </c>
      <c r="AF5" s="114">
        <f t="shared" ref="AF5:AF9" si="1">Z5/V5-1</f>
        <v>6.0537313432835749E-2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6615</v>
      </c>
      <c r="W6" s="112">
        <v>6320</v>
      </c>
      <c r="X6" s="112">
        <v>6791</v>
      </c>
      <c r="Y6" s="112">
        <v>7867</v>
      </c>
      <c r="Z6" s="112">
        <v>7841</v>
      </c>
      <c r="AB6" s="113" t="str">
        <f>TEXT(Z6,"###,###")</f>
        <v>7,841</v>
      </c>
      <c r="AD6" s="114">
        <f t="shared" si="0"/>
        <v>-3.3049447057328374E-3</v>
      </c>
      <c r="AF6" s="114">
        <f t="shared" si="1"/>
        <v>0.18533635676492821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10532</v>
      </c>
      <c r="W7" s="112">
        <v>10047</v>
      </c>
      <c r="X7" s="112">
        <v>10204</v>
      </c>
      <c r="Y7" s="112">
        <v>11631</v>
      </c>
      <c r="Z7" s="112">
        <v>11350</v>
      </c>
      <c r="AB7" s="113" t="str">
        <f>TEXT(Z7,"###,###")</f>
        <v>11,350</v>
      </c>
      <c r="AD7" s="114">
        <f t="shared" si="0"/>
        <v>-2.4159573553434788E-2</v>
      </c>
      <c r="AF7" s="114">
        <f t="shared" si="1"/>
        <v>7.7668059248006127E-2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16,719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11,350</v>
      </c>
      <c r="P8" s="71"/>
      <c r="S8" s="111" t="s">
        <v>87</v>
      </c>
      <c r="T8" s="112"/>
      <c r="U8" s="112"/>
      <c r="V8" s="112">
        <v>59952.02</v>
      </c>
      <c r="W8" s="112">
        <v>62926.85</v>
      </c>
      <c r="X8" s="112">
        <v>59753.17</v>
      </c>
      <c r="Y8" s="112">
        <v>61217</v>
      </c>
      <c r="Z8" s="112">
        <v>67513.78</v>
      </c>
      <c r="AB8" s="113" t="str">
        <f>TEXT(Z8,"$###,###")</f>
        <v>$67,514</v>
      </c>
      <c r="AD8" s="114">
        <f t="shared" si="0"/>
        <v>0.10285998987209433</v>
      </c>
      <c r="AF8" s="114">
        <f t="shared" si="1"/>
        <v>0.12613019544629189</v>
      </c>
    </row>
    <row r="9" spans="1:32" x14ac:dyDescent="0.25">
      <c r="A9" s="32" t="s">
        <v>15</v>
      </c>
      <c r="B9" s="75"/>
      <c r="C9" s="76"/>
      <c r="D9" s="77">
        <f>AD104</f>
        <v>81.099348047131997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54.889867841409689</v>
      </c>
      <c r="P9" s="78" t="s">
        <v>88</v>
      </c>
      <c r="S9" s="111" t="s">
        <v>7</v>
      </c>
      <c r="T9" s="112"/>
      <c r="U9" s="112"/>
      <c r="V9" s="112">
        <v>914370606</v>
      </c>
      <c r="W9" s="112">
        <v>851992255</v>
      </c>
      <c r="X9" s="112">
        <v>853930790</v>
      </c>
      <c r="Y9" s="112">
        <v>969592894</v>
      </c>
      <c r="Z9" s="112">
        <v>969863158</v>
      </c>
      <c r="AB9" s="113" t="str">
        <f>TEXT(Z9/1000000,"$#,###.0")&amp;" mil"</f>
        <v>$969.9 mil</v>
      </c>
      <c r="AD9" s="114">
        <f t="shared" si="0"/>
        <v>2.7873966658842342E-4</v>
      </c>
      <c r="AF9" s="114">
        <f t="shared" si="1"/>
        <v>6.0689343725469636E-2</v>
      </c>
    </row>
    <row r="10" spans="1:32" x14ac:dyDescent="0.25">
      <c r="A10" s="32" t="s">
        <v>18</v>
      </c>
      <c r="B10" s="75"/>
      <c r="C10" s="76"/>
      <c r="D10" s="77">
        <f>AD105</f>
        <v>11.597583587535141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45.118942731277535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94.845814977973561</v>
      </c>
      <c r="P11" s="78" t="s">
        <v>88</v>
      </c>
      <c r="S11" s="111" t="s">
        <v>30</v>
      </c>
      <c r="T11" s="116"/>
      <c r="U11" s="116"/>
      <c r="V11" s="116">
        <v>13728</v>
      </c>
      <c r="W11" s="116">
        <v>12938</v>
      </c>
      <c r="X11" s="116">
        <v>13509</v>
      </c>
      <c r="Y11" s="116">
        <v>15360</v>
      </c>
      <c r="Z11" s="116">
        <v>15275</v>
      </c>
    </row>
    <row r="12" spans="1:32" ht="28.5" customHeight="1" x14ac:dyDescent="0.25">
      <c r="A12" s="32" t="s">
        <v>20</v>
      </c>
      <c r="B12" s="76"/>
      <c r="C12" s="76"/>
      <c r="D12" s="77">
        <f>AD108</f>
        <v>11.280578981996531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12.757709251101321</v>
      </c>
      <c r="P12" s="78" t="s">
        <v>88</v>
      </c>
      <c r="S12" s="111" t="s">
        <v>31</v>
      </c>
      <c r="T12" s="116"/>
      <c r="U12" s="116"/>
      <c r="V12" s="116">
        <v>1269</v>
      </c>
      <c r="W12" s="116">
        <v>1250</v>
      </c>
      <c r="X12" s="116">
        <v>1367</v>
      </c>
      <c r="Y12" s="116">
        <v>1852</v>
      </c>
      <c r="Z12" s="116">
        <v>1450</v>
      </c>
    </row>
    <row r="13" spans="1:32" ht="15" customHeight="1" x14ac:dyDescent="0.25">
      <c r="A13" s="32" t="s">
        <v>21</v>
      </c>
      <c r="B13" s="76"/>
      <c r="C13" s="76"/>
      <c r="D13" s="77">
        <f>AD109</f>
        <v>13.122794425503917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16.825168969435971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17.061569629172908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51.468389257730728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82.938430370827092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1052</v>
      </c>
      <c r="Z15" s="116">
        <v>959</v>
      </c>
      <c r="AB15" s="121">
        <f t="shared" ref="AB15:AB34" si="2">IF(Z15="np",0,Z15/$Z$34)</f>
        <v>5.7346169945583926E-2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2779</v>
      </c>
      <c r="Z16" s="116">
        <v>2809</v>
      </c>
      <c r="AB16" s="121">
        <f t="shared" si="2"/>
        <v>0.16797225378221611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722</v>
      </c>
      <c r="Z17" s="116">
        <v>592</v>
      </c>
      <c r="AB17" s="121">
        <f t="shared" si="2"/>
        <v>3.54003468277223E-2</v>
      </c>
    </row>
    <row r="18" spans="1:28" x14ac:dyDescent="0.25">
      <c r="A18" s="67" t="str">
        <f>$S$1&amp;" ("&amp;$V$2&amp;" to "&amp;$Z$2&amp;")"</f>
        <v>Isaac (2014-15 to 2018-19)</v>
      </c>
      <c r="B18" s="67"/>
      <c r="C18" s="67"/>
      <c r="D18" s="67"/>
      <c r="E18" s="67"/>
      <c r="F18" s="67"/>
      <c r="G18" s="67" t="str">
        <f>$S$1&amp;" ("&amp;$V$2&amp;" to "&amp;$Z$2&amp;")"</f>
        <v>Isaac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168</v>
      </c>
      <c r="Z18" s="116">
        <v>163</v>
      </c>
      <c r="AB18" s="121">
        <f t="shared" si="2"/>
        <v>9.7470549542546196E-3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1270</v>
      </c>
      <c r="Z19" s="116">
        <v>1237</v>
      </c>
      <c r="AB19" s="121">
        <f t="shared" si="2"/>
        <v>7.3969981462656223E-2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371</v>
      </c>
      <c r="Z20" s="116">
        <v>358</v>
      </c>
      <c r="AB20" s="121">
        <f t="shared" si="2"/>
        <v>2.1407642169467202E-2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1125</v>
      </c>
      <c r="Z21" s="116">
        <v>1069</v>
      </c>
      <c r="AB21" s="121">
        <f t="shared" si="2"/>
        <v>6.392393709262692E-2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1347</v>
      </c>
      <c r="Z22" s="116">
        <v>1376</v>
      </c>
      <c r="AB22" s="121">
        <f t="shared" si="2"/>
        <v>8.2281887221192368E-2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689</v>
      </c>
      <c r="Z23" s="116">
        <v>632</v>
      </c>
      <c r="AB23" s="121">
        <f t="shared" si="2"/>
        <v>3.7792262153919752E-2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16</v>
      </c>
      <c r="Z24" s="116">
        <v>23</v>
      </c>
      <c r="AB24" s="121">
        <f t="shared" si="2"/>
        <v>1.3753513125635353E-3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241</v>
      </c>
      <c r="Z25" s="116">
        <v>228</v>
      </c>
      <c r="AB25" s="121">
        <f t="shared" si="2"/>
        <v>1.363391735932548E-2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387</v>
      </c>
      <c r="Z26" s="116">
        <v>412</v>
      </c>
      <c r="AB26" s="121">
        <f t="shared" si="2"/>
        <v>2.463672785983376E-2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580</v>
      </c>
      <c r="Z27" s="116">
        <v>683</v>
      </c>
      <c r="AB27" s="121">
        <f t="shared" si="2"/>
        <v>4.0841954194821506E-2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2157</v>
      </c>
      <c r="Z28" s="116">
        <v>2218</v>
      </c>
      <c r="AB28" s="121">
        <f t="shared" si="2"/>
        <v>0.13263170483764875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741</v>
      </c>
      <c r="Z29" s="116">
        <v>734</v>
      </c>
      <c r="AB29" s="121">
        <f t="shared" si="2"/>
        <v>4.3891646235723253E-2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864</v>
      </c>
      <c r="Z30" s="116">
        <v>899</v>
      </c>
      <c r="AB30" s="121">
        <f t="shared" si="2"/>
        <v>5.3758296956287747E-2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700</v>
      </c>
      <c r="Z31" s="116">
        <v>664</v>
      </c>
      <c r="AB31" s="121">
        <f t="shared" si="2"/>
        <v>3.9705794414877711E-2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151</v>
      </c>
      <c r="Z32" s="116">
        <v>197</v>
      </c>
      <c r="AB32" s="121">
        <f t="shared" si="2"/>
        <v>1.1780182981522454E-2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789</v>
      </c>
      <c r="Z33" s="116">
        <v>714</v>
      </c>
      <c r="AB33" s="121">
        <f t="shared" si="2"/>
        <v>4.2695688572624527E-2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17209</v>
      </c>
      <c r="Z34" s="124">
        <v>16723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9416</v>
      </c>
      <c r="AB37" s="136">
        <f>Z37/Z40*100</f>
        <v>82.938430370827092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1937</v>
      </c>
      <c r="AB38" s="136">
        <f>Z38/Z40*100</f>
        <v>17.061569629172908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11353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16</v>
      </c>
      <c r="X44" s="116">
        <v>18</v>
      </c>
      <c r="Y44" s="116">
        <v>26</v>
      </c>
      <c r="Z44" s="116">
        <v>34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181</v>
      </c>
      <c r="X45" s="116">
        <v>229</v>
      </c>
      <c r="Y45" s="116">
        <v>311</v>
      </c>
      <c r="Z45" s="116">
        <v>299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386</v>
      </c>
      <c r="X46" s="116">
        <v>412</v>
      </c>
      <c r="Y46" s="116">
        <v>529</v>
      </c>
      <c r="Z46" s="116">
        <v>483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646</v>
      </c>
      <c r="X47" s="116">
        <v>671</v>
      </c>
      <c r="Y47" s="116">
        <v>773</v>
      </c>
      <c r="Z47" s="116">
        <v>705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969</v>
      </c>
      <c r="X48" s="116">
        <v>995</v>
      </c>
      <c r="Y48" s="116">
        <v>1119</v>
      </c>
      <c r="Z48" s="116">
        <v>1134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Isaac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1133</v>
      </c>
      <c r="X49" s="116">
        <v>1096</v>
      </c>
      <c r="Y49" s="116">
        <v>1159</v>
      </c>
      <c r="Z49" s="116">
        <v>1101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1008</v>
      </c>
      <c r="X50" s="116">
        <v>1053</v>
      </c>
      <c r="Y50" s="116">
        <v>1178</v>
      </c>
      <c r="Z50" s="116">
        <v>1191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968</v>
      </c>
      <c r="X51" s="116">
        <v>957</v>
      </c>
      <c r="Y51" s="116">
        <v>1000</v>
      </c>
      <c r="Z51" s="116">
        <v>908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825</v>
      </c>
      <c r="X52" s="116">
        <v>755</v>
      </c>
      <c r="Y52" s="116">
        <v>939</v>
      </c>
      <c r="Z52" s="116">
        <v>914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646</v>
      </c>
      <c r="X53" s="116">
        <v>661</v>
      </c>
      <c r="Y53" s="116">
        <v>783</v>
      </c>
      <c r="Z53" s="116">
        <v>717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552</v>
      </c>
      <c r="X54" s="116">
        <v>614</v>
      </c>
      <c r="Y54" s="116">
        <v>680</v>
      </c>
      <c r="Z54" s="116">
        <v>628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334</v>
      </c>
      <c r="X55" s="116">
        <v>374</v>
      </c>
      <c r="Y55" s="116">
        <v>500</v>
      </c>
      <c r="Z55" s="116">
        <v>472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145</v>
      </c>
      <c r="X56" s="116">
        <v>172</v>
      </c>
      <c r="Y56" s="116">
        <v>214</v>
      </c>
      <c r="Z56" s="116">
        <v>193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45</v>
      </c>
      <c r="X57" s="116">
        <v>52</v>
      </c>
      <c r="Y57" s="116">
        <v>76</v>
      </c>
      <c r="Z57" s="116">
        <v>67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11</v>
      </c>
      <c r="X58" s="116">
        <v>19</v>
      </c>
      <c r="Y58" s="116">
        <v>33</v>
      </c>
      <c r="Z58" s="116">
        <v>25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6</v>
      </c>
      <c r="X59" s="116">
        <v>3</v>
      </c>
      <c r="Y59" s="116">
        <v>16</v>
      </c>
      <c r="Z59" s="116">
        <v>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5</v>
      </c>
      <c r="Y60" s="116">
        <v>7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7870</v>
      </c>
      <c r="X61" s="116">
        <v>8085</v>
      </c>
      <c r="Y61" s="116">
        <v>9341</v>
      </c>
      <c r="Z61" s="116">
        <v>8878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15</v>
      </c>
      <c r="X63" s="116">
        <v>18</v>
      </c>
      <c r="Y63" s="116">
        <v>24</v>
      </c>
      <c r="Z63" s="116">
        <v>37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Isaac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190</v>
      </c>
      <c r="X64" s="116">
        <v>194</v>
      </c>
      <c r="Y64" s="116">
        <v>258</v>
      </c>
      <c r="Z64" s="116">
        <v>258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363</v>
      </c>
      <c r="X65" s="116">
        <v>425</v>
      </c>
      <c r="Y65" s="116">
        <v>524</v>
      </c>
      <c r="Z65" s="116">
        <v>510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612</v>
      </c>
      <c r="X66" s="116">
        <v>663</v>
      </c>
      <c r="Y66" s="116">
        <v>705</v>
      </c>
      <c r="Z66" s="116">
        <v>750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906</v>
      </c>
      <c r="X67" s="116">
        <v>938</v>
      </c>
      <c r="Y67" s="116">
        <v>1087</v>
      </c>
      <c r="Z67" s="116">
        <v>1094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904</v>
      </c>
      <c r="X68" s="116">
        <v>964</v>
      </c>
      <c r="Y68" s="116">
        <v>1110</v>
      </c>
      <c r="Z68" s="116">
        <v>1135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770</v>
      </c>
      <c r="X69" s="116">
        <v>822</v>
      </c>
      <c r="Y69" s="116">
        <v>977</v>
      </c>
      <c r="Z69" s="116">
        <v>960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737</v>
      </c>
      <c r="X70" s="116">
        <v>797</v>
      </c>
      <c r="Y70" s="116">
        <v>860</v>
      </c>
      <c r="Z70" s="116">
        <v>851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603</v>
      </c>
      <c r="X71" s="116">
        <v>664</v>
      </c>
      <c r="Y71" s="116">
        <v>800</v>
      </c>
      <c r="Z71" s="116">
        <v>774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557</v>
      </c>
      <c r="X72" s="116">
        <v>532</v>
      </c>
      <c r="Y72" s="116">
        <v>572</v>
      </c>
      <c r="Z72" s="116">
        <v>566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373</v>
      </c>
      <c r="X73" s="116">
        <v>452</v>
      </c>
      <c r="Y73" s="116">
        <v>518</v>
      </c>
      <c r="Z73" s="116">
        <v>490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186</v>
      </c>
      <c r="X74" s="116">
        <v>186</v>
      </c>
      <c r="Y74" s="116">
        <v>244</v>
      </c>
      <c r="Z74" s="116">
        <v>255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69</v>
      </c>
      <c r="X75" s="116">
        <v>88</v>
      </c>
      <c r="Y75" s="116">
        <v>103</v>
      </c>
      <c r="Z75" s="116">
        <v>102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22</v>
      </c>
      <c r="X76" s="116">
        <v>29</v>
      </c>
      <c r="Y76" s="116">
        <v>54</v>
      </c>
      <c r="Z76" s="116">
        <v>30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10</v>
      </c>
      <c r="X77" s="116">
        <v>10</v>
      </c>
      <c r="Y77" s="116">
        <v>16</v>
      </c>
      <c r="Z77" s="116">
        <v>20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4</v>
      </c>
      <c r="Y78" s="116">
        <v>5</v>
      </c>
      <c r="Z78" s="116">
        <v>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9</v>
      </c>
      <c r="X79" s="116">
        <v>3</v>
      </c>
      <c r="Y79" s="116">
        <v>8</v>
      </c>
      <c r="Z79" s="116">
        <v>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6317</v>
      </c>
      <c r="X80" s="116">
        <v>6791</v>
      </c>
      <c r="Y80" s="116">
        <v>7871</v>
      </c>
      <c r="Z80" s="116">
        <v>7844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Isaac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270</v>
      </c>
      <c r="X83" s="116">
        <v>311</v>
      </c>
      <c r="Y83" s="116">
        <v>349</v>
      </c>
      <c r="Z83" s="116">
        <v>325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433</v>
      </c>
      <c r="X84" s="116">
        <v>369</v>
      </c>
      <c r="Y84" s="116">
        <v>375</v>
      </c>
      <c r="Z84" s="116">
        <v>369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16,719</v>
      </c>
      <c r="D85" s="100">
        <f t="shared" ref="D85:D90" si="4">AD4</f>
        <v>-2.8473473182637044E-2</v>
      </c>
      <c r="E85" s="101">
        <f t="shared" ref="E85:E90" si="5">AD4</f>
        <v>-2.8473473182637044E-2</v>
      </c>
      <c r="F85" s="100">
        <f t="shared" ref="F85:F90" si="6">AF4</f>
        <v>0.11504601840736295</v>
      </c>
      <c r="G85" s="101">
        <f t="shared" ref="G85:G90" si="7">AF4</f>
        <v>0.11504601840736295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1535</v>
      </c>
      <c r="X85" s="116">
        <v>1535</v>
      </c>
      <c r="Y85" s="116">
        <v>1634</v>
      </c>
      <c r="Z85" s="116">
        <v>1672</v>
      </c>
    </row>
    <row r="86" spans="1:30" ht="15" customHeight="1" x14ac:dyDescent="0.25">
      <c r="A86" s="102" t="s">
        <v>4</v>
      </c>
      <c r="B86" s="51"/>
      <c r="C86" s="61" t="str">
        <f t="shared" si="3"/>
        <v>8,882</v>
      </c>
      <c r="D86" s="100">
        <f t="shared" si="4"/>
        <v>-4.8730855735246825E-2</v>
      </c>
      <c r="E86" s="101">
        <f t="shared" si="5"/>
        <v>-4.8730855735246825E-2</v>
      </c>
      <c r="F86" s="100">
        <f t="shared" si="6"/>
        <v>6.0537313432835749E-2</v>
      </c>
      <c r="G86" s="101">
        <f t="shared" si="7"/>
        <v>6.0537313432835749E-2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93</v>
      </c>
      <c r="X86" s="116">
        <v>92</v>
      </c>
      <c r="Y86" s="116">
        <v>103</v>
      </c>
      <c r="Z86" s="116">
        <v>94</v>
      </c>
    </row>
    <row r="87" spans="1:30" ht="15" customHeight="1" x14ac:dyDescent="0.25">
      <c r="A87" s="102" t="s">
        <v>5</v>
      </c>
      <c r="B87" s="51"/>
      <c r="C87" s="61" t="str">
        <f t="shared" si="3"/>
        <v>7,841</v>
      </c>
      <c r="D87" s="100">
        <f t="shared" si="4"/>
        <v>-3.3049447057328374E-3</v>
      </c>
      <c r="E87" s="101">
        <f t="shared" si="5"/>
        <v>-3.3049447057328374E-3</v>
      </c>
      <c r="F87" s="100">
        <f t="shared" si="6"/>
        <v>0.18533635676492821</v>
      </c>
      <c r="G87" s="101">
        <f t="shared" si="7"/>
        <v>0.18533635676492821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72</v>
      </c>
      <c r="X87" s="116">
        <v>69</v>
      </c>
      <c r="Y87" s="116">
        <v>79</v>
      </c>
      <c r="Z87" s="116">
        <v>70</v>
      </c>
    </row>
    <row r="88" spans="1:30" ht="15" customHeight="1" x14ac:dyDescent="0.25">
      <c r="A88" s="51" t="s">
        <v>6</v>
      </c>
      <c r="B88" s="51"/>
      <c r="C88" s="61" t="str">
        <f t="shared" si="3"/>
        <v>11,350</v>
      </c>
      <c r="D88" s="100">
        <f t="shared" si="4"/>
        <v>-2.4159573553434788E-2</v>
      </c>
      <c r="E88" s="101">
        <f t="shared" si="5"/>
        <v>-2.4159573553434788E-2</v>
      </c>
      <c r="F88" s="100">
        <f t="shared" si="6"/>
        <v>7.7668059248006127E-2</v>
      </c>
      <c r="G88" s="101">
        <f t="shared" si="7"/>
        <v>7.7668059248006127E-2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77</v>
      </c>
      <c r="X88" s="116">
        <v>83</v>
      </c>
      <c r="Y88" s="116">
        <v>95</v>
      </c>
      <c r="Z88" s="116">
        <v>98</v>
      </c>
    </row>
    <row r="89" spans="1:30" ht="15" customHeight="1" x14ac:dyDescent="0.25">
      <c r="A89" s="51" t="s">
        <v>102</v>
      </c>
      <c r="B89" s="51"/>
      <c r="C89" s="61" t="str">
        <f t="shared" si="3"/>
        <v>$67,514</v>
      </c>
      <c r="D89" s="100">
        <f t="shared" si="4"/>
        <v>0.10285998987209433</v>
      </c>
      <c r="E89" s="101">
        <f t="shared" si="5"/>
        <v>0.10285998987209433</v>
      </c>
      <c r="F89" s="100">
        <f t="shared" si="6"/>
        <v>0.12613019544629189</v>
      </c>
      <c r="G89" s="101">
        <f t="shared" si="7"/>
        <v>0.12613019544629189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1736</v>
      </c>
      <c r="X89" s="116">
        <v>1747</v>
      </c>
      <c r="Y89" s="116">
        <v>1942</v>
      </c>
      <c r="Z89" s="116">
        <v>1924</v>
      </c>
    </row>
    <row r="90" spans="1:30" ht="15" customHeight="1" x14ac:dyDescent="0.25">
      <c r="A90" s="51" t="s">
        <v>7</v>
      </c>
      <c r="B90" s="51"/>
      <c r="C90" s="61" t="str">
        <f t="shared" si="3"/>
        <v>$969.9 mil</v>
      </c>
      <c r="D90" s="100">
        <f t="shared" si="4"/>
        <v>2.7873966658842342E-4</v>
      </c>
      <c r="E90" s="101">
        <f t="shared" si="5"/>
        <v>2.7873966658842342E-4</v>
      </c>
      <c r="F90" s="100">
        <f t="shared" si="6"/>
        <v>6.0689343725469636E-2</v>
      </c>
      <c r="G90" s="101">
        <f t="shared" si="7"/>
        <v>6.0689343725469636E-2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500</v>
      </c>
      <c r="X90" s="116">
        <v>573</v>
      </c>
      <c r="Y90" s="116">
        <v>763</v>
      </c>
      <c r="Z90" s="116">
        <v>714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5685</v>
      </c>
      <c r="X91" s="116">
        <v>5694</v>
      </c>
      <c r="Y91" s="116">
        <v>6457</v>
      </c>
      <c r="Z91" s="116">
        <v>6229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219</v>
      </c>
      <c r="X93" s="116">
        <v>257</v>
      </c>
      <c r="Y93" s="116">
        <v>279</v>
      </c>
      <c r="Z93" s="116">
        <v>287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586</v>
      </c>
      <c r="X94" s="116">
        <v>595</v>
      </c>
      <c r="Y94" s="116">
        <v>630</v>
      </c>
      <c r="Z94" s="116">
        <v>618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188</v>
      </c>
      <c r="X95" s="116">
        <v>207</v>
      </c>
      <c r="Y95" s="116">
        <v>225</v>
      </c>
      <c r="Z95" s="116">
        <v>263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485</v>
      </c>
      <c r="X96" s="116">
        <v>502</v>
      </c>
      <c r="Y96" s="116">
        <v>531</v>
      </c>
      <c r="Z96" s="116">
        <v>569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753</v>
      </c>
      <c r="X97" s="116">
        <v>826</v>
      </c>
      <c r="Y97" s="116">
        <v>908</v>
      </c>
      <c r="Z97" s="116">
        <v>883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364</v>
      </c>
      <c r="X98" s="116">
        <v>385</v>
      </c>
      <c r="Y98" s="116">
        <v>444</v>
      </c>
      <c r="Z98" s="116">
        <v>437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282</v>
      </c>
      <c r="X99" s="116">
        <v>345</v>
      </c>
      <c r="Y99" s="116">
        <v>493</v>
      </c>
      <c r="Z99" s="116">
        <v>549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510</v>
      </c>
      <c r="X100" s="116">
        <v>548</v>
      </c>
      <c r="Y100" s="116">
        <v>671</v>
      </c>
      <c r="Z100" s="116">
        <v>658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4356</v>
      </c>
      <c r="X101" s="116">
        <v>4510</v>
      </c>
      <c r="Y101" s="116">
        <v>5174</v>
      </c>
      <c r="Z101" s="116">
        <v>5119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11116</v>
      </c>
      <c r="X104" s="116">
        <v>11884</v>
      </c>
      <c r="Y104" s="116">
        <v>13722</v>
      </c>
      <c r="Z104" s="116">
        <v>13559</v>
      </c>
      <c r="AB104" s="113" t="str">
        <f>TEXT(Z104,"###,###")</f>
        <v>13,559</v>
      </c>
      <c r="AD104" s="134">
        <f>Z104/($Z$4)*100</f>
        <v>81.099348047131997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1879</v>
      </c>
      <c r="X105" s="116">
        <v>1873</v>
      </c>
      <c r="Y105" s="116">
        <v>1926</v>
      </c>
      <c r="Z105" s="116">
        <v>1939</v>
      </c>
      <c r="AB105" s="113" t="str">
        <f>TEXT(Z105,"###,###")</f>
        <v>1,939</v>
      </c>
      <c r="AD105" s="134">
        <f>Z105/($Z$4)*100</f>
        <v>11.597583587535141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12995</v>
      </c>
      <c r="X106" s="124">
        <v>13757</v>
      </c>
      <c r="Y106" s="124">
        <v>15648</v>
      </c>
      <c r="Z106" s="124">
        <v>15498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1381</v>
      </c>
      <c r="X108" s="116">
        <v>1644</v>
      </c>
      <c r="Y108" s="116">
        <v>2331</v>
      </c>
      <c r="Z108" s="116">
        <v>1886</v>
      </c>
      <c r="AB108" s="113" t="str">
        <f>TEXT(Z108,"###,###")</f>
        <v>1,886</v>
      </c>
      <c r="AD108" s="134">
        <f>Z108/($Z$4)*100</f>
        <v>11.280578981996531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1815</v>
      </c>
      <c r="X109" s="116">
        <v>1971</v>
      </c>
      <c r="Y109" s="116">
        <v>2406</v>
      </c>
      <c r="Z109" s="116">
        <v>2194</v>
      </c>
      <c r="AB109" s="113" t="str">
        <f>TEXT(Z109,"###,###")</f>
        <v>2,194</v>
      </c>
      <c r="AD109" s="134">
        <f>Z109/($Z$4)*100</f>
        <v>13.122794425503917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2201</v>
      </c>
      <c r="X110" s="116">
        <v>2321</v>
      </c>
      <c r="Y110" s="116">
        <v>2564</v>
      </c>
      <c r="Z110" s="116">
        <v>2813</v>
      </c>
      <c r="AB110" s="113" t="str">
        <f>TEXT(Z110,"###,###")</f>
        <v>2,813</v>
      </c>
      <c r="AD110" s="134">
        <f>Z110/($Z$4)*100</f>
        <v>16.825168969435971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7595</v>
      </c>
      <c r="X111" s="116">
        <v>7821</v>
      </c>
      <c r="Y111" s="116">
        <v>8351</v>
      </c>
      <c r="Z111" s="116">
        <v>8605</v>
      </c>
      <c r="AB111" s="113" t="str">
        <f>TEXT(Z111,"###,###")</f>
        <v>8,605</v>
      </c>
      <c r="AD111" s="134">
        <f>Z111/($Z$4)*100</f>
        <v>51.468389257730728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14189</v>
      </c>
      <c r="X112" s="116">
        <v>14876</v>
      </c>
      <c r="Y112" s="116">
        <v>17209</v>
      </c>
      <c r="Z112" s="116">
        <v>16722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40.18</v>
      </c>
      <c r="W118" s="135">
        <v>38.53</v>
      </c>
      <c r="X118" s="135">
        <v>38.79</v>
      </c>
      <c r="Y118" s="135">
        <v>39.21</v>
      </c>
      <c r="Z118" s="135">
        <v>38.78</v>
      </c>
      <c r="AB118" s="113" t="str">
        <f>TEXT(Z118,"##.0")</f>
        <v>38.8</v>
      </c>
    </row>
    <row r="120" spans="19:32" x14ac:dyDescent="0.25">
      <c r="S120" s="105" t="s">
        <v>104</v>
      </c>
      <c r="T120" s="116"/>
      <c r="U120" s="116"/>
      <c r="V120" s="116">
        <v>9267</v>
      </c>
      <c r="W120" s="116">
        <v>8799</v>
      </c>
      <c r="X120" s="116">
        <v>8837</v>
      </c>
      <c r="Y120" s="116">
        <v>9781</v>
      </c>
      <c r="Z120" s="116">
        <v>9906</v>
      </c>
      <c r="AB120" s="113" t="str">
        <f>TEXT(Z120,"###,###")</f>
        <v>9,906</v>
      </c>
    </row>
    <row r="121" spans="19:32" x14ac:dyDescent="0.25">
      <c r="S121" s="105" t="s">
        <v>105</v>
      </c>
      <c r="T121" s="116"/>
      <c r="U121" s="116"/>
      <c r="V121" s="116">
        <v>526</v>
      </c>
      <c r="W121" s="116">
        <v>534</v>
      </c>
      <c r="X121" s="116">
        <v>550</v>
      </c>
      <c r="Y121" s="116">
        <v>867</v>
      </c>
      <c r="Z121" s="116">
        <v>589</v>
      </c>
      <c r="AB121" s="113" t="str">
        <f>TEXT(Z121,"###,###")</f>
        <v>589</v>
      </c>
    </row>
    <row r="122" spans="19:32" x14ac:dyDescent="0.25">
      <c r="S122" s="105" t="s">
        <v>106</v>
      </c>
      <c r="T122" s="116"/>
      <c r="U122" s="116"/>
      <c r="V122" s="116">
        <v>744</v>
      </c>
      <c r="W122" s="116">
        <v>716</v>
      </c>
      <c r="X122" s="116">
        <v>817</v>
      </c>
      <c r="Y122" s="116">
        <v>984</v>
      </c>
      <c r="Z122" s="116">
        <v>859</v>
      </c>
      <c r="AB122" s="113" t="str">
        <f>TEXT(Z122,"###,###")</f>
        <v>859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10011</v>
      </c>
      <c r="W124" s="116">
        <v>9515</v>
      </c>
      <c r="X124" s="116">
        <v>9654</v>
      </c>
      <c r="Y124" s="116">
        <v>10765</v>
      </c>
      <c r="Z124" s="116">
        <v>10765</v>
      </c>
      <c r="AB124" s="113" t="str">
        <f>TEXT(Z124,"###,###")</f>
        <v>10,765</v>
      </c>
      <c r="AD124" s="131">
        <f>Z124/$Z$7*100</f>
        <v>94.845814977973561</v>
      </c>
    </row>
    <row r="125" spans="19:32" x14ac:dyDescent="0.25">
      <c r="S125" s="105" t="s">
        <v>108</v>
      </c>
      <c r="T125" s="116"/>
      <c r="U125" s="116"/>
      <c r="V125" s="116">
        <v>1270</v>
      </c>
      <c r="W125" s="116">
        <v>1250</v>
      </c>
      <c r="X125" s="116">
        <v>1367</v>
      </c>
      <c r="Y125" s="116">
        <v>1851</v>
      </c>
      <c r="Z125" s="116">
        <v>1448</v>
      </c>
      <c r="AB125" s="113" t="str">
        <f>TEXT(Z125,"###,###")</f>
        <v>1,448</v>
      </c>
      <c r="AD125" s="131">
        <f>Z125/$Z$7*100</f>
        <v>12.757709251101321</v>
      </c>
    </row>
    <row r="127" spans="19:32" x14ac:dyDescent="0.25">
      <c r="S127" s="105" t="s">
        <v>109</v>
      </c>
      <c r="T127" s="116"/>
      <c r="U127" s="116"/>
      <c r="V127" s="116">
        <v>6007</v>
      </c>
      <c r="W127" s="116">
        <v>5687</v>
      </c>
      <c r="X127" s="116">
        <v>5694</v>
      </c>
      <c r="Y127" s="116">
        <v>6452</v>
      </c>
      <c r="Z127" s="116">
        <v>6230</v>
      </c>
      <c r="AB127" s="113" t="str">
        <f>TEXT(Z127,"###,###")</f>
        <v>6,230</v>
      </c>
      <c r="AD127" s="131">
        <f>Z127/$Z$7*100</f>
        <v>54.889867841409689</v>
      </c>
    </row>
    <row r="128" spans="19:32" x14ac:dyDescent="0.25">
      <c r="S128" s="105" t="s">
        <v>110</v>
      </c>
      <c r="T128" s="116"/>
      <c r="U128" s="116"/>
      <c r="V128" s="116">
        <v>4521</v>
      </c>
      <c r="W128" s="116">
        <v>4356</v>
      </c>
      <c r="X128" s="116">
        <v>4510</v>
      </c>
      <c r="Y128" s="116">
        <v>5175</v>
      </c>
      <c r="Z128" s="116">
        <v>5121</v>
      </c>
      <c r="AB128" s="113" t="str">
        <f>TEXT(Z128,"###,###")</f>
        <v>5,121</v>
      </c>
      <c r="AD128" s="131">
        <f>Z128/$Z$7*100</f>
        <v>45.118942731277535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F4980A0-EA18-4633-85FD-C746B43578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78E190B-C540-4F66-BB83-F78E3E4F1F0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123C1A6-FC77-41EE-B823-A16361AA6A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1123725-4028-439B-98A0-606A2764D6B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E5CD75-C41F-419A-9C08-35C0B0BC55D2}">
  <sheetPr codeName="Sheet10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Kowanyama</v>
      </c>
      <c r="T1" s="103"/>
      <c r="U1" s="103"/>
      <c r="V1" s="103"/>
      <c r="W1" s="103"/>
      <c r="X1" s="103"/>
      <c r="Y1" s="104" t="str">
        <f>Y3</f>
        <v>9.36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149</v>
      </c>
      <c r="Y3" s="109" t="s">
        <v>242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9.36 Kowanyama,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389</v>
      </c>
      <c r="W4" s="112">
        <v>475</v>
      </c>
      <c r="X4" s="112">
        <v>574</v>
      </c>
      <c r="Y4" s="112">
        <v>572</v>
      </c>
      <c r="Z4" s="112">
        <v>613</v>
      </c>
      <c r="AB4" s="113" t="str">
        <f>TEXT(Z4,"###,###")</f>
        <v>613</v>
      </c>
      <c r="AD4" s="114">
        <f>Z4/Y4-1</f>
        <v>7.1678321678321666E-2</v>
      </c>
      <c r="AF4" s="114">
        <f>Z4/V4-1</f>
        <v>0.57583547557840609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214</v>
      </c>
      <c r="W5" s="112">
        <v>228</v>
      </c>
      <c r="X5" s="112">
        <v>288</v>
      </c>
      <c r="Y5" s="112">
        <v>304</v>
      </c>
      <c r="Z5" s="112">
        <v>300</v>
      </c>
      <c r="AB5" s="113" t="str">
        <f>TEXT(Z5,"###,###")</f>
        <v>300</v>
      </c>
      <c r="AD5" s="114">
        <f t="shared" ref="AD5:AD9" si="0">Z5/Y5-1</f>
        <v>-1.3157894736842146E-2</v>
      </c>
      <c r="AF5" s="114">
        <f t="shared" ref="AF5:AF9" si="1">Z5/V5-1</f>
        <v>0.40186915887850461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173</v>
      </c>
      <c r="W6" s="112">
        <v>244</v>
      </c>
      <c r="X6" s="112">
        <v>286</v>
      </c>
      <c r="Y6" s="112">
        <v>268</v>
      </c>
      <c r="Z6" s="112">
        <v>307</v>
      </c>
      <c r="AB6" s="113" t="str">
        <f>TEXT(Z6,"###,###")</f>
        <v>307</v>
      </c>
      <c r="AD6" s="114">
        <f t="shared" si="0"/>
        <v>0.14552238805970141</v>
      </c>
      <c r="AF6" s="114">
        <f t="shared" si="1"/>
        <v>0.77456647398843925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298</v>
      </c>
      <c r="W7" s="112">
        <v>346</v>
      </c>
      <c r="X7" s="112">
        <v>384</v>
      </c>
      <c r="Y7" s="112">
        <v>403</v>
      </c>
      <c r="Z7" s="112">
        <v>429</v>
      </c>
      <c r="AB7" s="113" t="str">
        <f>TEXT(Z7,"###,###")</f>
        <v>429</v>
      </c>
      <c r="AD7" s="114">
        <f t="shared" si="0"/>
        <v>6.4516129032258007E-2</v>
      </c>
      <c r="AF7" s="114">
        <f t="shared" si="1"/>
        <v>0.43959731543624159</v>
      </c>
    </row>
    <row r="8" spans="1:32" ht="17.25" customHeight="1" x14ac:dyDescent="0.25">
      <c r="A8" s="68" t="s">
        <v>13</v>
      </c>
      <c r="B8" s="69"/>
      <c r="C8" s="31"/>
      <c r="D8" s="70" t="str">
        <f>AB4</f>
        <v>613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429</v>
      </c>
      <c r="P8" s="71"/>
      <c r="S8" s="111" t="s">
        <v>87</v>
      </c>
      <c r="T8" s="112"/>
      <c r="U8" s="112"/>
      <c r="V8" s="112">
        <v>23293.64</v>
      </c>
      <c r="W8" s="112">
        <v>21785</v>
      </c>
      <c r="X8" s="112">
        <v>20786</v>
      </c>
      <c r="Y8" s="112">
        <v>20904.55</v>
      </c>
      <c r="Z8" s="112">
        <v>21377.57</v>
      </c>
      <c r="AB8" s="113" t="str">
        <f>TEXT(Z8,"$###,###")</f>
        <v>$21,378</v>
      </c>
      <c r="AD8" s="114">
        <f t="shared" si="0"/>
        <v>2.2627609778732349E-2</v>
      </c>
      <c r="AF8" s="114">
        <f t="shared" si="1"/>
        <v>-8.225721699141908E-2</v>
      </c>
    </row>
    <row r="9" spans="1:32" x14ac:dyDescent="0.25">
      <c r="A9" s="32" t="s">
        <v>15</v>
      </c>
      <c r="B9" s="75"/>
      <c r="C9" s="76"/>
      <c r="D9" s="77">
        <f>AD104</f>
        <v>28.711256117455136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47.086247086247084</v>
      </c>
      <c r="P9" s="78" t="s">
        <v>88</v>
      </c>
      <c r="S9" s="111" t="s">
        <v>7</v>
      </c>
      <c r="T9" s="112"/>
      <c r="U9" s="112"/>
      <c r="V9" s="112">
        <v>8672147</v>
      </c>
      <c r="W9" s="112">
        <v>10113553</v>
      </c>
      <c r="X9" s="112">
        <v>11259170</v>
      </c>
      <c r="Y9" s="112">
        <v>12696502</v>
      </c>
      <c r="Z9" s="112">
        <v>14549911</v>
      </c>
      <c r="AB9" s="113" t="str">
        <f>TEXT(Z9/1000000,"$#,###.0")&amp;" mil"</f>
        <v>$14.5 mil</v>
      </c>
      <c r="AD9" s="114">
        <f t="shared" si="0"/>
        <v>0.1459779236832317</v>
      </c>
      <c r="AF9" s="114">
        <f t="shared" si="1"/>
        <v>0.67777495007868294</v>
      </c>
    </row>
    <row r="10" spans="1:32" x14ac:dyDescent="0.25">
      <c r="A10" s="32" t="s">
        <v>18</v>
      </c>
      <c r="B10" s="75"/>
      <c r="C10" s="76"/>
      <c r="D10" s="77">
        <f>AD105</f>
        <v>70.309951060358884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52.680652680652685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97.902097902097907</v>
      </c>
      <c r="P11" s="78" t="s">
        <v>88</v>
      </c>
      <c r="S11" s="111" t="s">
        <v>30</v>
      </c>
      <c r="T11" s="116"/>
      <c r="U11" s="116"/>
      <c r="V11" s="116">
        <v>383</v>
      </c>
      <c r="W11" s="116">
        <v>464</v>
      </c>
      <c r="X11" s="116">
        <v>559</v>
      </c>
      <c r="Y11" s="116">
        <v>562</v>
      </c>
      <c r="Z11" s="116">
        <v>605</v>
      </c>
    </row>
    <row r="12" spans="1:32" ht="28.5" customHeight="1" x14ac:dyDescent="0.25">
      <c r="A12" s="32" t="s">
        <v>20</v>
      </c>
      <c r="B12" s="76"/>
      <c r="C12" s="76"/>
      <c r="D12" s="77">
        <f>AD108</f>
        <v>4.2414355628058731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0.69930069930069927</v>
      </c>
      <c r="P12" s="78" t="s">
        <v>88</v>
      </c>
      <c r="S12" s="111" t="s">
        <v>31</v>
      </c>
      <c r="T12" s="116"/>
      <c r="U12" s="116"/>
      <c r="V12" s="116">
        <v>3</v>
      </c>
      <c r="W12" s="116">
        <v>9</v>
      </c>
      <c r="X12" s="116">
        <v>15</v>
      </c>
      <c r="Y12" s="116">
        <v>12</v>
      </c>
      <c r="Z12" s="116">
        <v>4</v>
      </c>
    </row>
    <row r="13" spans="1:32" ht="15" customHeight="1" x14ac:dyDescent="0.25">
      <c r="A13" s="32" t="s">
        <v>21</v>
      </c>
      <c r="B13" s="76"/>
      <c r="C13" s="76"/>
      <c r="D13" s="77">
        <f>AD109</f>
        <v>6.3621533442088101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44.53507340946166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24.528301886792452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44.53507340946166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75.471698113207552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14</v>
      </c>
      <c r="Z15" s="116">
        <v>16</v>
      </c>
      <c r="AB15" s="121">
        <f t="shared" ref="AB15:AB34" si="2">IF(Z15="np",0,Z15/$Z$34)</f>
        <v>2.6143790849673203E-2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tr">
        <f>$S$1&amp;" ("&amp;$V$2&amp;" to "&amp;$Z$2&amp;")"</f>
        <v>Kowanyama (2014-15 to 2018-19)</v>
      </c>
      <c r="B18" s="67"/>
      <c r="C18" s="67"/>
      <c r="D18" s="67"/>
      <c r="E18" s="67"/>
      <c r="F18" s="67"/>
      <c r="G18" s="67" t="str">
        <f>$S$1&amp;" ("&amp;$V$2&amp;" to "&amp;$Z$2&amp;")"</f>
        <v>Kowanyama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33</v>
      </c>
      <c r="Z19" s="116">
        <v>21</v>
      </c>
      <c r="AB19" s="121">
        <f t="shared" si="2"/>
        <v>3.4313725490196081E-2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45</v>
      </c>
      <c r="Z21" s="116">
        <v>36</v>
      </c>
      <c r="AB21" s="121">
        <f t="shared" si="2"/>
        <v>5.8823529411764705E-2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70</v>
      </c>
      <c r="Z22" s="116">
        <v>49</v>
      </c>
      <c r="AB22" s="121">
        <f t="shared" si="2"/>
        <v>8.0065359477124176E-2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9</v>
      </c>
      <c r="Z26" s="116">
        <v>12</v>
      </c>
      <c r="AB26" s="121">
        <f t="shared" si="2"/>
        <v>1.9607843137254902E-2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0</v>
      </c>
      <c r="Z27" s="116">
        <v>3</v>
      </c>
      <c r="AB27" s="121">
        <f t="shared" si="2"/>
        <v>4.9019607843137254E-3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26</v>
      </c>
      <c r="Z28" s="116">
        <v>44</v>
      </c>
      <c r="AB28" s="121">
        <f t="shared" si="2"/>
        <v>7.1895424836601302E-2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173</v>
      </c>
      <c r="Z29" s="116">
        <v>195</v>
      </c>
      <c r="AB29" s="121">
        <f t="shared" si="2"/>
        <v>0.31862745098039214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113</v>
      </c>
      <c r="Z30" s="116">
        <v>139</v>
      </c>
      <c r="AB30" s="121">
        <f t="shared" si="2"/>
        <v>0.22712418300653595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42</v>
      </c>
      <c r="Z31" s="116">
        <v>38</v>
      </c>
      <c r="AB31" s="121">
        <f t="shared" si="2"/>
        <v>6.2091503267973858E-2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6</v>
      </c>
      <c r="AB32" s="121">
        <f t="shared" si="2"/>
        <v>9.8039215686274508E-3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31</v>
      </c>
      <c r="Z33" s="116">
        <v>44</v>
      </c>
      <c r="AB33" s="121">
        <f t="shared" si="2"/>
        <v>7.1895424836601302E-2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575</v>
      </c>
      <c r="Z34" s="124">
        <v>612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320</v>
      </c>
      <c r="AB37" s="136">
        <f>Z37/Z40*100</f>
        <v>75.471698113207552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104</v>
      </c>
      <c r="AB38" s="136">
        <f>Z38/Z40*100</f>
        <v>24.528301886792452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424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8</v>
      </c>
      <c r="X45" s="116">
        <v>6</v>
      </c>
      <c r="Y45" s="116">
        <v>0</v>
      </c>
      <c r="Z45" s="116">
        <v>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</v>
      </c>
      <c r="X46" s="116">
        <v>11</v>
      </c>
      <c r="Y46" s="116">
        <v>23</v>
      </c>
      <c r="Z46" s="116">
        <v>25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18</v>
      </c>
      <c r="X47" s="116">
        <v>32</v>
      </c>
      <c r="Y47" s="116">
        <v>16</v>
      </c>
      <c r="Z47" s="116">
        <v>10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26</v>
      </c>
      <c r="X48" s="116">
        <v>41</v>
      </c>
      <c r="Y48" s="116">
        <v>54</v>
      </c>
      <c r="Z48" s="116">
        <v>27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Kowanyama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27</v>
      </c>
      <c r="X49" s="116">
        <v>33</v>
      </c>
      <c r="Y49" s="116">
        <v>19</v>
      </c>
      <c r="Z49" s="116">
        <v>33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30</v>
      </c>
      <c r="X50" s="116">
        <v>37</v>
      </c>
      <c r="Y50" s="116">
        <v>34</v>
      </c>
      <c r="Z50" s="116">
        <v>41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33</v>
      </c>
      <c r="X51" s="116">
        <v>29</v>
      </c>
      <c r="Y51" s="116">
        <v>42</v>
      </c>
      <c r="Z51" s="116">
        <v>32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28</v>
      </c>
      <c r="X52" s="116">
        <v>41</v>
      </c>
      <c r="Y52" s="116">
        <v>47</v>
      </c>
      <c r="Z52" s="116">
        <v>61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20</v>
      </c>
      <c r="X53" s="116">
        <v>29</v>
      </c>
      <c r="Y53" s="116">
        <v>33</v>
      </c>
      <c r="Z53" s="116">
        <v>38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15</v>
      </c>
      <c r="X54" s="116">
        <v>13</v>
      </c>
      <c r="Y54" s="116">
        <v>16</v>
      </c>
      <c r="Z54" s="116">
        <v>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10</v>
      </c>
      <c r="X55" s="116">
        <v>11</v>
      </c>
      <c r="Y55" s="116">
        <v>17</v>
      </c>
      <c r="Z55" s="116">
        <v>21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0</v>
      </c>
      <c r="X56" s="116">
        <v>0</v>
      </c>
      <c r="Y56" s="116">
        <v>0</v>
      </c>
      <c r="Z56" s="116">
        <v>9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225</v>
      </c>
      <c r="X61" s="116">
        <v>288</v>
      </c>
      <c r="Y61" s="116">
        <v>302</v>
      </c>
      <c r="Z61" s="116">
        <v>301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Kowanyama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9</v>
      </c>
      <c r="X64" s="116">
        <v>5</v>
      </c>
      <c r="Y64" s="116">
        <v>7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13</v>
      </c>
      <c r="X65" s="116">
        <v>19</v>
      </c>
      <c r="Y65" s="116">
        <v>29</v>
      </c>
      <c r="Z65" s="116">
        <v>31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31</v>
      </c>
      <c r="X66" s="116">
        <v>23</v>
      </c>
      <c r="Y66" s="116">
        <v>18</v>
      </c>
      <c r="Z66" s="116">
        <v>34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39</v>
      </c>
      <c r="X67" s="116">
        <v>38</v>
      </c>
      <c r="Y67" s="116">
        <v>33</v>
      </c>
      <c r="Z67" s="116">
        <v>35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25</v>
      </c>
      <c r="X68" s="116">
        <v>39</v>
      </c>
      <c r="Y68" s="116">
        <v>32</v>
      </c>
      <c r="Z68" s="116">
        <v>37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21</v>
      </c>
      <c r="X69" s="116">
        <v>28</v>
      </c>
      <c r="Y69" s="116">
        <v>29</v>
      </c>
      <c r="Z69" s="116">
        <v>20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31</v>
      </c>
      <c r="X70" s="116">
        <v>41</v>
      </c>
      <c r="Y70" s="116">
        <v>29</v>
      </c>
      <c r="Z70" s="116">
        <v>37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37</v>
      </c>
      <c r="X71" s="116">
        <v>35</v>
      </c>
      <c r="Y71" s="116">
        <v>38</v>
      </c>
      <c r="Z71" s="116">
        <v>48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19</v>
      </c>
      <c r="X72" s="116">
        <v>29</v>
      </c>
      <c r="Y72" s="116">
        <v>27</v>
      </c>
      <c r="Z72" s="116">
        <v>33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11</v>
      </c>
      <c r="X73" s="116">
        <v>13</v>
      </c>
      <c r="Y73" s="116">
        <v>8</v>
      </c>
      <c r="Z73" s="116">
        <v>24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</v>
      </c>
      <c r="X74" s="116">
        <v>11</v>
      </c>
      <c r="Y74" s="116">
        <v>8</v>
      </c>
      <c r="Z74" s="116">
        <v>12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6</v>
      </c>
      <c r="Y75" s="116">
        <v>9</v>
      </c>
      <c r="Z75" s="116">
        <v>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247</v>
      </c>
      <c r="X80" s="116">
        <v>286</v>
      </c>
      <c r="Y80" s="116">
        <v>269</v>
      </c>
      <c r="Z80" s="116">
        <v>312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Kowanyama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14</v>
      </c>
      <c r="X83" s="116">
        <v>14</v>
      </c>
      <c r="Y83" s="116">
        <v>14</v>
      </c>
      <c r="Z83" s="116">
        <v>16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9</v>
      </c>
      <c r="X84" s="116">
        <v>18</v>
      </c>
      <c r="Y84" s="116">
        <v>22</v>
      </c>
      <c r="Z84" s="116">
        <v>19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613</v>
      </c>
      <c r="D85" s="100">
        <f t="shared" ref="D85:D90" si="4">AD4</f>
        <v>7.1678321678321666E-2</v>
      </c>
      <c r="E85" s="101">
        <f t="shared" ref="E85:E90" si="5">AD4</f>
        <v>7.1678321678321666E-2</v>
      </c>
      <c r="F85" s="100">
        <f t="shared" ref="F85:F90" si="6">AF4</f>
        <v>0.57583547557840609</v>
      </c>
      <c r="G85" s="101">
        <f t="shared" ref="G85:G90" si="7">AF4</f>
        <v>0.57583547557840609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23</v>
      </c>
      <c r="X85" s="116">
        <v>30</v>
      </c>
      <c r="Y85" s="116">
        <v>31</v>
      </c>
      <c r="Z85" s="116">
        <v>28</v>
      </c>
    </row>
    <row r="86" spans="1:30" ht="15" customHeight="1" x14ac:dyDescent="0.25">
      <c r="A86" s="102" t="s">
        <v>4</v>
      </c>
      <c r="B86" s="51"/>
      <c r="C86" s="61" t="str">
        <f t="shared" si="3"/>
        <v>300</v>
      </c>
      <c r="D86" s="100">
        <f t="shared" si="4"/>
        <v>-1.3157894736842146E-2</v>
      </c>
      <c r="E86" s="101">
        <f t="shared" si="5"/>
        <v>-1.3157894736842146E-2</v>
      </c>
      <c r="F86" s="100">
        <f t="shared" si="6"/>
        <v>0.40186915887850461</v>
      </c>
      <c r="G86" s="101">
        <f t="shared" si="7"/>
        <v>0.40186915887850461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24</v>
      </c>
      <c r="X86" s="116">
        <v>28</v>
      </c>
      <c r="Y86" s="116">
        <v>21</v>
      </c>
      <c r="Z86" s="116">
        <v>32</v>
      </c>
    </row>
    <row r="87" spans="1:30" ht="15" customHeight="1" x14ac:dyDescent="0.25">
      <c r="A87" s="102" t="s">
        <v>5</v>
      </c>
      <c r="B87" s="51"/>
      <c r="C87" s="61" t="str">
        <f t="shared" si="3"/>
        <v>307</v>
      </c>
      <c r="D87" s="100">
        <f t="shared" si="4"/>
        <v>0.14552238805970141</v>
      </c>
      <c r="E87" s="101">
        <f t="shared" si="5"/>
        <v>0.14552238805970141</v>
      </c>
      <c r="F87" s="100">
        <f t="shared" si="6"/>
        <v>0.77456647398843925</v>
      </c>
      <c r="G87" s="101">
        <f t="shared" si="7"/>
        <v>0.77456647398843925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3</v>
      </c>
      <c r="X87" s="116">
        <v>7</v>
      </c>
      <c r="Y87" s="116">
        <v>3</v>
      </c>
      <c r="Z87" s="116">
        <v>5</v>
      </c>
    </row>
    <row r="88" spans="1:30" ht="15" customHeight="1" x14ac:dyDescent="0.25">
      <c r="A88" s="51" t="s">
        <v>6</v>
      </c>
      <c r="B88" s="51"/>
      <c r="C88" s="61" t="str">
        <f t="shared" si="3"/>
        <v>429</v>
      </c>
      <c r="D88" s="100">
        <f t="shared" si="4"/>
        <v>6.4516129032258007E-2</v>
      </c>
      <c r="E88" s="101">
        <f t="shared" si="5"/>
        <v>6.4516129032258007E-2</v>
      </c>
      <c r="F88" s="100">
        <f t="shared" si="6"/>
        <v>0.43959731543624159</v>
      </c>
      <c r="G88" s="101">
        <f t="shared" si="7"/>
        <v>0.43959731543624159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6</v>
      </c>
    </row>
    <row r="89" spans="1:30" ht="15" customHeight="1" x14ac:dyDescent="0.25">
      <c r="A89" s="51" t="s">
        <v>102</v>
      </c>
      <c r="B89" s="51"/>
      <c r="C89" s="61" t="str">
        <f t="shared" si="3"/>
        <v>$21,378</v>
      </c>
      <c r="D89" s="100">
        <f t="shared" si="4"/>
        <v>2.2627609778732349E-2</v>
      </c>
      <c r="E89" s="101">
        <f t="shared" si="5"/>
        <v>2.2627609778732349E-2</v>
      </c>
      <c r="F89" s="100">
        <f t="shared" si="6"/>
        <v>-8.225721699141908E-2</v>
      </c>
      <c r="G89" s="101">
        <f t="shared" si="7"/>
        <v>-8.225721699141908E-2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11</v>
      </c>
      <c r="X89" s="116">
        <v>16</v>
      </c>
      <c r="Y89" s="116">
        <v>16</v>
      </c>
      <c r="Z89" s="116">
        <v>16</v>
      </c>
    </row>
    <row r="90" spans="1:30" ht="15" customHeight="1" x14ac:dyDescent="0.25">
      <c r="A90" s="51" t="s">
        <v>7</v>
      </c>
      <c r="B90" s="51"/>
      <c r="C90" s="61" t="str">
        <f t="shared" si="3"/>
        <v>$14.5 mil</v>
      </c>
      <c r="D90" s="100">
        <f t="shared" si="4"/>
        <v>0.1459779236832317</v>
      </c>
      <c r="E90" s="101">
        <f t="shared" si="5"/>
        <v>0.1459779236832317</v>
      </c>
      <c r="F90" s="100">
        <f t="shared" si="6"/>
        <v>0.67777495007868294</v>
      </c>
      <c r="G90" s="101">
        <f t="shared" si="7"/>
        <v>0.67777495007868294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35</v>
      </c>
      <c r="X90" s="116">
        <v>39</v>
      </c>
      <c r="Y90" s="116">
        <v>57</v>
      </c>
      <c r="Z90" s="116">
        <v>47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172</v>
      </c>
      <c r="X91" s="116">
        <v>194</v>
      </c>
      <c r="Y91" s="116">
        <v>203</v>
      </c>
      <c r="Z91" s="116">
        <v>202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8</v>
      </c>
      <c r="X93" s="116">
        <v>4</v>
      </c>
      <c r="Y93" s="116">
        <v>11</v>
      </c>
      <c r="Z93" s="116">
        <v>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11</v>
      </c>
      <c r="X94" s="116">
        <v>14</v>
      </c>
      <c r="Y94" s="116">
        <v>21</v>
      </c>
      <c r="Z94" s="116">
        <v>32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4</v>
      </c>
      <c r="Y95" s="116">
        <v>0</v>
      </c>
      <c r="Z95" s="116">
        <v>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58</v>
      </c>
      <c r="X96" s="116">
        <v>71</v>
      </c>
      <c r="Y96" s="116">
        <v>73</v>
      </c>
      <c r="Z96" s="116">
        <v>81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15</v>
      </c>
      <c r="X97" s="116">
        <v>18</v>
      </c>
      <c r="Y97" s="116">
        <v>18</v>
      </c>
      <c r="Z97" s="116">
        <v>24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11</v>
      </c>
      <c r="X98" s="116">
        <v>9</v>
      </c>
      <c r="Y98" s="116">
        <v>8</v>
      </c>
      <c r="Z98" s="116">
        <v>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10</v>
      </c>
      <c r="Y99" s="116">
        <v>7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22</v>
      </c>
      <c r="X100" s="116">
        <v>27</v>
      </c>
      <c r="Y100" s="116">
        <v>26</v>
      </c>
      <c r="Z100" s="116">
        <v>24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173</v>
      </c>
      <c r="X101" s="116">
        <v>190</v>
      </c>
      <c r="Y101" s="116">
        <v>198</v>
      </c>
      <c r="Z101" s="116">
        <v>220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129</v>
      </c>
      <c r="X104" s="116">
        <v>142</v>
      </c>
      <c r="Y104" s="116">
        <v>161</v>
      </c>
      <c r="Z104" s="116">
        <v>176</v>
      </c>
      <c r="AB104" s="113" t="str">
        <f>TEXT(Z104,"###,###")</f>
        <v>176</v>
      </c>
      <c r="AD104" s="134">
        <f>Z104/($Z$4)*100</f>
        <v>28.711256117455136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337</v>
      </c>
      <c r="X105" s="116">
        <v>419</v>
      </c>
      <c r="Y105" s="116">
        <v>401</v>
      </c>
      <c r="Z105" s="116">
        <v>431</v>
      </c>
      <c r="AB105" s="113" t="str">
        <f>TEXT(Z105,"###,###")</f>
        <v>431</v>
      </c>
      <c r="AD105" s="134">
        <f>Z105/($Z$4)*100</f>
        <v>70.309951060358884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466</v>
      </c>
      <c r="X106" s="124">
        <v>561</v>
      </c>
      <c r="Y106" s="124">
        <v>562</v>
      </c>
      <c r="Z106" s="124">
        <v>607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17</v>
      </c>
      <c r="X108" s="116">
        <v>28</v>
      </c>
      <c r="Y108" s="116">
        <v>39</v>
      </c>
      <c r="Z108" s="116">
        <v>26</v>
      </c>
      <c r="AB108" s="113" t="str">
        <f>TEXT(Z108,"###,###")</f>
        <v>26</v>
      </c>
      <c r="AD108" s="134">
        <f>Z108/($Z$4)*100</f>
        <v>4.2414355628058731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88</v>
      </c>
      <c r="X109" s="116">
        <v>73</v>
      </c>
      <c r="Y109" s="116">
        <v>96</v>
      </c>
      <c r="Z109" s="116">
        <v>39</v>
      </c>
      <c r="AB109" s="113" t="str">
        <f>TEXT(Z109,"###,###")</f>
        <v>39</v>
      </c>
      <c r="AD109" s="134">
        <f>Z109/($Z$4)*100</f>
        <v>6.3621533442088101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176</v>
      </c>
      <c r="X110" s="116">
        <v>259</v>
      </c>
      <c r="Y110" s="116">
        <v>211</v>
      </c>
      <c r="Z110" s="116">
        <v>273</v>
      </c>
      <c r="AB110" s="113" t="str">
        <f>TEXT(Z110,"###,###")</f>
        <v>273</v>
      </c>
      <c r="AD110" s="134">
        <f>Z110/($Z$4)*100</f>
        <v>44.53507340946166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189</v>
      </c>
      <c r="X111" s="116">
        <v>201</v>
      </c>
      <c r="Y111" s="116">
        <v>219</v>
      </c>
      <c r="Z111" s="116">
        <v>273</v>
      </c>
      <c r="AB111" s="113" t="str">
        <f>TEXT(Z111,"###,###")</f>
        <v>273</v>
      </c>
      <c r="AD111" s="134">
        <f>Z111/($Z$4)*100</f>
        <v>44.53507340946166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472</v>
      </c>
      <c r="X112" s="116">
        <v>574</v>
      </c>
      <c r="Y112" s="116">
        <v>574</v>
      </c>
      <c r="Z112" s="116">
        <v>614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38.979999999999997</v>
      </c>
      <c r="W118" s="135">
        <v>40.6</v>
      </c>
      <c r="X118" s="135">
        <v>38.049999999999997</v>
      </c>
      <c r="Y118" s="135">
        <v>37.93</v>
      </c>
      <c r="Z118" s="135">
        <v>38.79</v>
      </c>
      <c r="AB118" s="113" t="str">
        <f>TEXT(Z118,"##.0")</f>
        <v>38.8</v>
      </c>
    </row>
    <row r="120" spans="19:32" x14ac:dyDescent="0.25">
      <c r="S120" s="105" t="s">
        <v>104</v>
      </c>
      <c r="T120" s="116"/>
      <c r="U120" s="116"/>
      <c r="V120" s="116">
        <v>296</v>
      </c>
      <c r="W120" s="116">
        <v>334</v>
      </c>
      <c r="X120" s="116">
        <v>369</v>
      </c>
      <c r="Y120" s="116">
        <v>392</v>
      </c>
      <c r="Z120" s="116">
        <v>420</v>
      </c>
      <c r="AB120" s="113" t="str">
        <f>TEXT(Z120,"###,###")</f>
        <v>420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7</v>
      </c>
      <c r="X121" s="116">
        <v>6</v>
      </c>
      <c r="Y121" s="116">
        <v>5</v>
      </c>
      <c r="Z121" s="116">
        <v>3</v>
      </c>
      <c r="AB121" s="113" t="str">
        <f>TEXT(Z121,"###,###")</f>
        <v>3</v>
      </c>
    </row>
    <row r="122" spans="19:32" x14ac:dyDescent="0.25">
      <c r="S122" s="105" t="s">
        <v>106</v>
      </c>
      <c r="T122" s="116"/>
      <c r="U122" s="116"/>
      <c r="V122" s="116">
        <v>0</v>
      </c>
      <c r="W122" s="116">
        <v>7</v>
      </c>
      <c r="X122" s="116">
        <v>10</v>
      </c>
      <c r="Y122" s="116">
        <v>4</v>
      </c>
      <c r="Z122" s="116">
        <v>0</v>
      </c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296</v>
      </c>
      <c r="W124" s="116">
        <v>341</v>
      </c>
      <c r="X124" s="116">
        <v>379</v>
      </c>
      <c r="Y124" s="116">
        <v>396</v>
      </c>
      <c r="Z124" s="116">
        <v>420</v>
      </c>
      <c r="AB124" s="113" t="str">
        <f>TEXT(Z124,"###,###")</f>
        <v>420</v>
      </c>
      <c r="AD124" s="131">
        <f>Z124/$Z$7*100</f>
        <v>97.902097902097907</v>
      </c>
    </row>
    <row r="125" spans="19:32" x14ac:dyDescent="0.25">
      <c r="S125" s="105" t="s">
        <v>108</v>
      </c>
      <c r="T125" s="116"/>
      <c r="U125" s="116"/>
      <c r="V125" s="116">
        <v>0</v>
      </c>
      <c r="W125" s="116">
        <v>14</v>
      </c>
      <c r="X125" s="116">
        <v>16</v>
      </c>
      <c r="Y125" s="116">
        <v>9</v>
      </c>
      <c r="Z125" s="116">
        <v>3</v>
      </c>
      <c r="AB125" s="113" t="str">
        <f>TEXT(Z125,"###,###")</f>
        <v>3</v>
      </c>
      <c r="AD125" s="131">
        <f>Z125/$Z$7*100</f>
        <v>0.69930069930069927</v>
      </c>
    </row>
    <row r="127" spans="19:32" x14ac:dyDescent="0.25">
      <c r="S127" s="105" t="s">
        <v>109</v>
      </c>
      <c r="T127" s="116"/>
      <c r="U127" s="116"/>
      <c r="V127" s="116">
        <v>161</v>
      </c>
      <c r="W127" s="116">
        <v>172</v>
      </c>
      <c r="X127" s="116">
        <v>194</v>
      </c>
      <c r="Y127" s="116">
        <v>205</v>
      </c>
      <c r="Z127" s="116">
        <v>202</v>
      </c>
      <c r="AB127" s="113" t="str">
        <f>TEXT(Z127,"###,###")</f>
        <v>202</v>
      </c>
      <c r="AD127" s="131">
        <f>Z127/$Z$7*100</f>
        <v>47.086247086247084</v>
      </c>
    </row>
    <row r="128" spans="19:32" x14ac:dyDescent="0.25">
      <c r="S128" s="105" t="s">
        <v>110</v>
      </c>
      <c r="T128" s="116"/>
      <c r="U128" s="116"/>
      <c r="V128" s="116">
        <v>138</v>
      </c>
      <c r="W128" s="116">
        <v>174</v>
      </c>
      <c r="X128" s="116">
        <v>190</v>
      </c>
      <c r="Y128" s="116">
        <v>198</v>
      </c>
      <c r="Z128" s="116">
        <v>226</v>
      </c>
      <c r="AB128" s="113" t="str">
        <f>TEXT(Z128,"###,###")</f>
        <v>226</v>
      </c>
      <c r="AD128" s="131">
        <f>Z128/$Z$7*100</f>
        <v>52.680652680652685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8C3E0E7-7846-4658-BE20-4D586CB41A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6EAD6017-3A47-4AEA-AA6C-B044FBB7F57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343A3C0-19B8-4E55-AEF2-81D5DCF0EFC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FAC38D7-8C2E-4884-8001-29DFA786A87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338BD0-B661-402F-A926-E1DD282EFB78}">
  <sheetPr codeName="Sheet10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Livingstone</v>
      </c>
      <c r="T1" s="103"/>
      <c r="U1" s="103"/>
      <c r="V1" s="103"/>
      <c r="W1" s="103"/>
      <c r="X1" s="103"/>
      <c r="Y1" s="104" t="str">
        <f>Y3</f>
        <v>9.37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150</v>
      </c>
      <c r="Y3" s="109" t="s">
        <v>243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9.37 Livingstone,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26648</v>
      </c>
      <c r="W4" s="112">
        <v>25661</v>
      </c>
      <c r="X4" s="112">
        <v>26882</v>
      </c>
      <c r="Y4" s="112">
        <v>28793</v>
      </c>
      <c r="Z4" s="112">
        <v>28953</v>
      </c>
      <c r="AB4" s="113" t="str">
        <f>TEXT(Z4,"###,###")</f>
        <v>28,953</v>
      </c>
      <c r="AD4" s="114">
        <f>Z4/Y4-1</f>
        <v>5.5569061924773955E-3</v>
      </c>
      <c r="AF4" s="114">
        <f>Z4/V4-1</f>
        <v>8.6498048634043867E-2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14047</v>
      </c>
      <c r="W5" s="112">
        <v>13576</v>
      </c>
      <c r="X5" s="112">
        <v>14192</v>
      </c>
      <c r="Y5" s="112">
        <v>15391</v>
      </c>
      <c r="Z5" s="112">
        <v>15216</v>
      </c>
      <c r="AB5" s="113" t="str">
        <f>TEXT(Z5,"###,###")</f>
        <v>15,216</v>
      </c>
      <c r="AD5" s="114">
        <f t="shared" ref="AD5:AD9" si="0">Z5/Y5-1</f>
        <v>-1.137028133324669E-2</v>
      </c>
      <c r="AF5" s="114">
        <f t="shared" ref="AF5:AF9" si="1">Z5/V5-1</f>
        <v>8.3220616501744171E-2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12601</v>
      </c>
      <c r="W6" s="112">
        <v>12085</v>
      </c>
      <c r="X6" s="112">
        <v>12690</v>
      </c>
      <c r="Y6" s="112">
        <v>13402</v>
      </c>
      <c r="Z6" s="112">
        <v>13735</v>
      </c>
      <c r="AB6" s="113" t="str">
        <f>TEXT(Z6,"###,###")</f>
        <v>13,735</v>
      </c>
      <c r="AD6" s="114">
        <f t="shared" si="0"/>
        <v>2.4847037755558965E-2</v>
      </c>
      <c r="AF6" s="114">
        <f t="shared" si="1"/>
        <v>8.9992857709705554E-2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18808</v>
      </c>
      <c r="W7" s="112">
        <v>18532</v>
      </c>
      <c r="X7" s="112">
        <v>19172</v>
      </c>
      <c r="Y7" s="112">
        <v>20100</v>
      </c>
      <c r="Z7" s="112">
        <v>20399</v>
      </c>
      <c r="AB7" s="113" t="str">
        <f>TEXT(Z7,"###,###")</f>
        <v>20,399</v>
      </c>
      <c r="AD7" s="114">
        <f t="shared" si="0"/>
        <v>1.4875621890547253E-2</v>
      </c>
      <c r="AF7" s="114">
        <f t="shared" si="1"/>
        <v>8.4591663122075778E-2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28,953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20,399</v>
      </c>
      <c r="P8" s="71"/>
      <c r="S8" s="111" t="s">
        <v>87</v>
      </c>
      <c r="T8" s="112"/>
      <c r="U8" s="112"/>
      <c r="V8" s="112">
        <v>43836.5</v>
      </c>
      <c r="W8" s="112">
        <v>44493</v>
      </c>
      <c r="X8" s="112">
        <v>45001.63</v>
      </c>
      <c r="Y8" s="112">
        <v>46559</v>
      </c>
      <c r="Z8" s="112">
        <v>49583</v>
      </c>
      <c r="AB8" s="113" t="str">
        <f>TEXT(Z8,"$###,###")</f>
        <v>$49,583</v>
      </c>
      <c r="AD8" s="114">
        <f t="shared" si="0"/>
        <v>6.4949848579222147E-2</v>
      </c>
      <c r="AF8" s="114">
        <f t="shared" si="1"/>
        <v>0.13108938897950329</v>
      </c>
    </row>
    <row r="9" spans="1:32" x14ac:dyDescent="0.25">
      <c r="A9" s="32" t="s">
        <v>15</v>
      </c>
      <c r="B9" s="75"/>
      <c r="C9" s="76"/>
      <c r="D9" s="77">
        <f>AD104</f>
        <v>71.467550858287566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52.291779008774938</v>
      </c>
      <c r="P9" s="78" t="s">
        <v>88</v>
      </c>
      <c r="S9" s="111" t="s">
        <v>7</v>
      </c>
      <c r="T9" s="112"/>
      <c r="U9" s="112"/>
      <c r="V9" s="112">
        <v>1109006565</v>
      </c>
      <c r="W9" s="112">
        <v>1094248834</v>
      </c>
      <c r="X9" s="112">
        <v>1137498713</v>
      </c>
      <c r="Y9" s="112">
        <v>1248049589</v>
      </c>
      <c r="Z9" s="112">
        <v>1329936738</v>
      </c>
      <c r="AB9" s="113" t="str">
        <f>TEXT(Z9/1000000,"$#,###.0")&amp;" mil"</f>
        <v>$1,329.9 mil</v>
      </c>
      <c r="AD9" s="114">
        <f t="shared" si="0"/>
        <v>6.5612095642459289E-2</v>
      </c>
      <c r="AF9" s="114">
        <f t="shared" si="1"/>
        <v>0.19921448616492188</v>
      </c>
    </row>
    <row r="10" spans="1:32" x14ac:dyDescent="0.25">
      <c r="A10" s="32" t="s">
        <v>18</v>
      </c>
      <c r="B10" s="75"/>
      <c r="C10" s="76"/>
      <c r="D10" s="77">
        <f>AD105</f>
        <v>19.93921182606293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47.732731996666509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91.832932986911118</v>
      </c>
      <c r="P11" s="78" t="s">
        <v>88</v>
      </c>
      <c r="S11" s="111" t="s">
        <v>30</v>
      </c>
      <c r="T11" s="116"/>
      <c r="U11" s="116"/>
      <c r="V11" s="116">
        <v>23518</v>
      </c>
      <c r="W11" s="116">
        <v>22668</v>
      </c>
      <c r="X11" s="116">
        <v>23744</v>
      </c>
      <c r="Y11" s="116">
        <v>25494</v>
      </c>
      <c r="Z11" s="116">
        <v>25743</v>
      </c>
    </row>
    <row r="12" spans="1:32" ht="28.5" customHeight="1" x14ac:dyDescent="0.25">
      <c r="A12" s="32" t="s">
        <v>20</v>
      </c>
      <c r="B12" s="76"/>
      <c r="C12" s="76"/>
      <c r="D12" s="77">
        <f>AD108</f>
        <v>13.549545815632232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15.73606549340654</v>
      </c>
      <c r="P12" s="78" t="s">
        <v>88</v>
      </c>
      <c r="S12" s="111" t="s">
        <v>31</v>
      </c>
      <c r="T12" s="116"/>
      <c r="U12" s="116"/>
      <c r="V12" s="116">
        <v>3131</v>
      </c>
      <c r="W12" s="116">
        <v>2996</v>
      </c>
      <c r="X12" s="116">
        <v>3138</v>
      </c>
      <c r="Y12" s="116">
        <v>3300</v>
      </c>
      <c r="Z12" s="116">
        <v>3207</v>
      </c>
    </row>
    <row r="13" spans="1:32" ht="15" customHeight="1" x14ac:dyDescent="0.25">
      <c r="A13" s="32" t="s">
        <v>21</v>
      </c>
      <c r="B13" s="76"/>
      <c r="C13" s="76"/>
      <c r="D13" s="77">
        <f>AD109</f>
        <v>14.285220875211548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20.64034815045073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15.592372922895937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42.93510171657514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84.407627077104067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1035</v>
      </c>
      <c r="Z15" s="116">
        <v>977</v>
      </c>
      <c r="AB15" s="121">
        <f t="shared" ref="AB15:AB34" si="2">IF(Z15="np",0,Z15/$Z$34)</f>
        <v>3.3744344282112392E-2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1357</v>
      </c>
      <c r="Z16" s="116">
        <v>1548</v>
      </c>
      <c r="AB16" s="121">
        <f t="shared" si="2"/>
        <v>5.3465962076468761E-2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1218</v>
      </c>
      <c r="Z17" s="116">
        <v>1111</v>
      </c>
      <c r="AB17" s="121">
        <f t="shared" si="2"/>
        <v>3.8372534797775706E-2</v>
      </c>
    </row>
    <row r="18" spans="1:28" x14ac:dyDescent="0.25">
      <c r="A18" s="67" t="str">
        <f>$S$1&amp;" ("&amp;$V$2&amp;" to "&amp;$Z$2&amp;")"</f>
        <v>Livingstone (2014-15 to 2018-19)</v>
      </c>
      <c r="B18" s="67"/>
      <c r="C18" s="67"/>
      <c r="D18" s="67"/>
      <c r="E18" s="67"/>
      <c r="F18" s="67"/>
      <c r="G18" s="67" t="str">
        <f>$S$1&amp;" ("&amp;$V$2&amp;" to "&amp;$Z$2&amp;")"</f>
        <v>Livingstone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354</v>
      </c>
      <c r="Z18" s="116">
        <v>382</v>
      </c>
      <c r="AB18" s="121">
        <f t="shared" si="2"/>
        <v>1.3193796843159604E-2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2973</v>
      </c>
      <c r="Z19" s="116">
        <v>2919</v>
      </c>
      <c r="AB19" s="121">
        <f t="shared" si="2"/>
        <v>0.10081856802403896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675</v>
      </c>
      <c r="Z20" s="116">
        <v>716</v>
      </c>
      <c r="AB20" s="121">
        <f t="shared" si="2"/>
        <v>2.4729734397126377E-2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2296</v>
      </c>
      <c r="Z21" s="116">
        <v>2227</v>
      </c>
      <c r="AB21" s="121">
        <f t="shared" si="2"/>
        <v>7.6917763271508996E-2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2179</v>
      </c>
      <c r="Z22" s="116">
        <v>2083</v>
      </c>
      <c r="AB22" s="121">
        <f t="shared" si="2"/>
        <v>7.1944185403930508E-2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1143</v>
      </c>
      <c r="Z23" s="116">
        <v>1064</v>
      </c>
      <c r="AB23" s="121">
        <f t="shared" si="2"/>
        <v>3.6749214243774392E-2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110</v>
      </c>
      <c r="Z24" s="116">
        <v>87</v>
      </c>
      <c r="AB24" s="121">
        <f t="shared" si="2"/>
        <v>3.0048699616620038E-3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776</v>
      </c>
      <c r="Z25" s="116">
        <v>770</v>
      </c>
      <c r="AB25" s="121">
        <f t="shared" si="2"/>
        <v>2.659482609746831E-2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557</v>
      </c>
      <c r="Z26" s="116">
        <v>599</v>
      </c>
      <c r="AB26" s="121">
        <f t="shared" si="2"/>
        <v>2.0688702379718853E-2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1381</v>
      </c>
      <c r="Z27" s="116">
        <v>1381</v>
      </c>
      <c r="AB27" s="121">
        <f t="shared" si="2"/>
        <v>4.7697993299485375E-2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2463</v>
      </c>
      <c r="Z28" s="116">
        <v>2441</v>
      </c>
      <c r="AB28" s="121">
        <f t="shared" si="2"/>
        <v>8.4309052602493703E-2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1568</v>
      </c>
      <c r="Z29" s="116">
        <v>1703</v>
      </c>
      <c r="AB29" s="121">
        <f t="shared" si="2"/>
        <v>5.8819466031153941E-2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2502</v>
      </c>
      <c r="Z30" s="116">
        <v>2582</v>
      </c>
      <c r="AB30" s="121">
        <f t="shared" si="2"/>
        <v>8.9179014264497633E-2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2838</v>
      </c>
      <c r="Z31" s="116">
        <v>3030</v>
      </c>
      <c r="AB31" s="121">
        <f t="shared" si="2"/>
        <v>0.10465236763029738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312</v>
      </c>
      <c r="Z32" s="116">
        <v>344</v>
      </c>
      <c r="AB32" s="121">
        <f t="shared" si="2"/>
        <v>1.1881324905881946E-2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1328</v>
      </c>
      <c r="Z33" s="116">
        <v>1472</v>
      </c>
      <c r="AB33" s="121">
        <f t="shared" si="2"/>
        <v>5.0841018201913446E-2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28793</v>
      </c>
      <c r="Z34" s="124">
        <v>28953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17220</v>
      </c>
      <c r="AB37" s="136">
        <f>Z37/Z40*100</f>
        <v>84.407627077104067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3181</v>
      </c>
      <c r="AB38" s="136">
        <f>Z38/Z40*100</f>
        <v>15.592372922895937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20401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23</v>
      </c>
      <c r="X44" s="116">
        <v>34</v>
      </c>
      <c r="Y44" s="116">
        <v>31</v>
      </c>
      <c r="Z44" s="116">
        <v>42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374</v>
      </c>
      <c r="X45" s="116">
        <v>375</v>
      </c>
      <c r="Y45" s="116">
        <v>441</v>
      </c>
      <c r="Z45" s="116">
        <v>424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827</v>
      </c>
      <c r="X46" s="116">
        <v>848</v>
      </c>
      <c r="Y46" s="116">
        <v>994</v>
      </c>
      <c r="Z46" s="116">
        <v>958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1112</v>
      </c>
      <c r="X47" s="116">
        <v>1149</v>
      </c>
      <c r="Y47" s="116">
        <v>1263</v>
      </c>
      <c r="Z47" s="116">
        <v>1184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1233</v>
      </c>
      <c r="X48" s="116">
        <v>1307</v>
      </c>
      <c r="Y48" s="116">
        <v>1436</v>
      </c>
      <c r="Z48" s="116">
        <v>1465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Livingstone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1296</v>
      </c>
      <c r="X49" s="116">
        <v>1374</v>
      </c>
      <c r="Y49" s="116">
        <v>1451</v>
      </c>
      <c r="Z49" s="116">
        <v>1446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1271</v>
      </c>
      <c r="X50" s="116">
        <v>1349</v>
      </c>
      <c r="Y50" s="116">
        <v>1499</v>
      </c>
      <c r="Z50" s="116">
        <v>1545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1382</v>
      </c>
      <c r="X51" s="116">
        <v>1346</v>
      </c>
      <c r="Y51" s="116">
        <v>1441</v>
      </c>
      <c r="Z51" s="116">
        <v>1445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1361</v>
      </c>
      <c r="X52" s="116">
        <v>1443</v>
      </c>
      <c r="Y52" s="116">
        <v>1551</v>
      </c>
      <c r="Z52" s="116">
        <v>1507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1556</v>
      </c>
      <c r="X53" s="116">
        <v>1570</v>
      </c>
      <c r="Y53" s="116">
        <v>1598</v>
      </c>
      <c r="Z53" s="116">
        <v>1487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1397</v>
      </c>
      <c r="X54" s="116">
        <v>1491</v>
      </c>
      <c r="Y54" s="116">
        <v>1546</v>
      </c>
      <c r="Z54" s="116">
        <v>1567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1002</v>
      </c>
      <c r="X55" s="116">
        <v>1094</v>
      </c>
      <c r="Y55" s="116">
        <v>1232</v>
      </c>
      <c r="Z55" s="116">
        <v>1209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411</v>
      </c>
      <c r="X56" s="116">
        <v>473</v>
      </c>
      <c r="Y56" s="116">
        <v>515</v>
      </c>
      <c r="Z56" s="116">
        <v>593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189</v>
      </c>
      <c r="X57" s="116">
        <v>194</v>
      </c>
      <c r="Y57" s="116">
        <v>205</v>
      </c>
      <c r="Z57" s="116">
        <v>197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84</v>
      </c>
      <c r="X58" s="116">
        <v>81</v>
      </c>
      <c r="Y58" s="116">
        <v>103</v>
      </c>
      <c r="Z58" s="116">
        <v>91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29</v>
      </c>
      <c r="X59" s="116">
        <v>36</v>
      </c>
      <c r="Y59" s="116">
        <v>42</v>
      </c>
      <c r="Z59" s="116">
        <v>40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32</v>
      </c>
      <c r="X60" s="116">
        <v>28</v>
      </c>
      <c r="Y60" s="116">
        <v>32</v>
      </c>
      <c r="Z60" s="116">
        <v>20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13576</v>
      </c>
      <c r="X61" s="116">
        <v>14192</v>
      </c>
      <c r="Y61" s="116">
        <v>15391</v>
      </c>
      <c r="Z61" s="116">
        <v>15216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31</v>
      </c>
      <c r="X63" s="116">
        <v>32</v>
      </c>
      <c r="Y63" s="116">
        <v>45</v>
      </c>
      <c r="Z63" s="116">
        <v>46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Livingstone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502</v>
      </c>
      <c r="X64" s="116">
        <v>442</v>
      </c>
      <c r="Y64" s="116">
        <v>431</v>
      </c>
      <c r="Z64" s="116">
        <v>488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857</v>
      </c>
      <c r="X65" s="116">
        <v>929</v>
      </c>
      <c r="Y65" s="116">
        <v>1067</v>
      </c>
      <c r="Z65" s="116">
        <v>1045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928</v>
      </c>
      <c r="X66" s="116">
        <v>918</v>
      </c>
      <c r="Y66" s="116">
        <v>1065</v>
      </c>
      <c r="Z66" s="116">
        <v>1049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963</v>
      </c>
      <c r="X67" s="116">
        <v>1066</v>
      </c>
      <c r="Y67" s="116">
        <v>1165</v>
      </c>
      <c r="Z67" s="116">
        <v>1211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1029</v>
      </c>
      <c r="X68" s="116">
        <v>1083</v>
      </c>
      <c r="Y68" s="116">
        <v>1130</v>
      </c>
      <c r="Z68" s="116">
        <v>1195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1098</v>
      </c>
      <c r="X69" s="116">
        <v>1177</v>
      </c>
      <c r="Y69" s="116">
        <v>1204</v>
      </c>
      <c r="Z69" s="116">
        <v>1299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1317</v>
      </c>
      <c r="X70" s="116">
        <v>1348</v>
      </c>
      <c r="Y70" s="116">
        <v>1326</v>
      </c>
      <c r="Z70" s="116">
        <v>1299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1394</v>
      </c>
      <c r="X71" s="116">
        <v>1482</v>
      </c>
      <c r="Y71" s="116">
        <v>1544</v>
      </c>
      <c r="Z71" s="116">
        <v>1614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1397</v>
      </c>
      <c r="X72" s="116">
        <v>1415</v>
      </c>
      <c r="Y72" s="116">
        <v>1442</v>
      </c>
      <c r="Z72" s="116">
        <v>1440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1236</v>
      </c>
      <c r="X73" s="116">
        <v>1341</v>
      </c>
      <c r="Y73" s="116">
        <v>1428</v>
      </c>
      <c r="Z73" s="116">
        <v>1466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761</v>
      </c>
      <c r="X74" s="116">
        <v>850</v>
      </c>
      <c r="Y74" s="116">
        <v>870</v>
      </c>
      <c r="Z74" s="116">
        <v>901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309</v>
      </c>
      <c r="X75" s="116">
        <v>335</v>
      </c>
      <c r="Y75" s="116">
        <v>367</v>
      </c>
      <c r="Z75" s="116">
        <v>394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126</v>
      </c>
      <c r="X76" s="116">
        <v>127</v>
      </c>
      <c r="Y76" s="116">
        <v>144</v>
      </c>
      <c r="Z76" s="116">
        <v>152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73</v>
      </c>
      <c r="X77" s="116">
        <v>78</v>
      </c>
      <c r="Y77" s="116">
        <v>75</v>
      </c>
      <c r="Z77" s="116">
        <v>62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36</v>
      </c>
      <c r="X78" s="116">
        <v>41</v>
      </c>
      <c r="Y78" s="116">
        <v>62</v>
      </c>
      <c r="Z78" s="116">
        <v>53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27</v>
      </c>
      <c r="X79" s="116">
        <v>26</v>
      </c>
      <c r="Y79" s="116">
        <v>25</v>
      </c>
      <c r="Z79" s="116">
        <v>26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12085</v>
      </c>
      <c r="X80" s="116">
        <v>12690</v>
      </c>
      <c r="Y80" s="116">
        <v>13402</v>
      </c>
      <c r="Z80" s="116">
        <v>13740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Livingstone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755</v>
      </c>
      <c r="X83" s="116">
        <v>815</v>
      </c>
      <c r="Y83" s="116">
        <v>852</v>
      </c>
      <c r="Z83" s="116">
        <v>843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869</v>
      </c>
      <c r="X84" s="116">
        <v>891</v>
      </c>
      <c r="Y84" s="116">
        <v>901</v>
      </c>
      <c r="Z84" s="116">
        <v>908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28,953</v>
      </c>
      <c r="D85" s="100">
        <f t="shared" ref="D85:D90" si="4">AD4</f>
        <v>5.5569061924773955E-3</v>
      </c>
      <c r="E85" s="101">
        <f t="shared" ref="E85:E90" si="5">AD4</f>
        <v>5.5569061924773955E-3</v>
      </c>
      <c r="F85" s="100">
        <f t="shared" ref="F85:F90" si="6">AF4</f>
        <v>8.6498048634043867E-2</v>
      </c>
      <c r="G85" s="101">
        <f t="shared" ref="G85:G90" si="7">AF4</f>
        <v>8.6498048634043867E-2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2307</v>
      </c>
      <c r="X85" s="116">
        <v>2368</v>
      </c>
      <c r="Y85" s="116">
        <v>2509</v>
      </c>
      <c r="Z85" s="116">
        <v>2581</v>
      </c>
    </row>
    <row r="86" spans="1:30" ht="15" customHeight="1" x14ac:dyDescent="0.25">
      <c r="A86" s="102" t="s">
        <v>4</v>
      </c>
      <c r="B86" s="51"/>
      <c r="C86" s="61" t="str">
        <f t="shared" si="3"/>
        <v>15,216</v>
      </c>
      <c r="D86" s="100">
        <f t="shared" si="4"/>
        <v>-1.137028133324669E-2</v>
      </c>
      <c r="E86" s="101">
        <f t="shared" si="5"/>
        <v>-1.137028133324669E-2</v>
      </c>
      <c r="F86" s="100">
        <f t="shared" si="6"/>
        <v>8.3220616501744171E-2</v>
      </c>
      <c r="G86" s="101">
        <f t="shared" si="7"/>
        <v>8.3220616501744171E-2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415</v>
      </c>
      <c r="X86" s="116">
        <v>449</v>
      </c>
      <c r="Y86" s="116">
        <v>488</v>
      </c>
      <c r="Z86" s="116">
        <v>521</v>
      </c>
    </row>
    <row r="87" spans="1:30" ht="15" customHeight="1" x14ac:dyDescent="0.25">
      <c r="A87" s="102" t="s">
        <v>5</v>
      </c>
      <c r="B87" s="51"/>
      <c r="C87" s="61" t="str">
        <f t="shared" si="3"/>
        <v>13,735</v>
      </c>
      <c r="D87" s="100">
        <f t="shared" si="4"/>
        <v>2.4847037755558965E-2</v>
      </c>
      <c r="E87" s="101">
        <f t="shared" si="5"/>
        <v>2.4847037755558965E-2</v>
      </c>
      <c r="F87" s="100">
        <f t="shared" si="6"/>
        <v>8.9992857709705554E-2</v>
      </c>
      <c r="G87" s="101">
        <f t="shared" si="7"/>
        <v>8.9992857709705554E-2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286</v>
      </c>
      <c r="X87" s="116">
        <v>302</v>
      </c>
      <c r="Y87" s="116">
        <v>278</v>
      </c>
      <c r="Z87" s="116">
        <v>295</v>
      </c>
    </row>
    <row r="88" spans="1:30" ht="15" customHeight="1" x14ac:dyDescent="0.25">
      <c r="A88" s="51" t="s">
        <v>6</v>
      </c>
      <c r="B88" s="51"/>
      <c r="C88" s="61" t="str">
        <f t="shared" si="3"/>
        <v>20,399</v>
      </c>
      <c r="D88" s="100">
        <f t="shared" si="4"/>
        <v>1.4875621890547253E-2</v>
      </c>
      <c r="E88" s="101">
        <f t="shared" si="5"/>
        <v>1.4875621890547253E-2</v>
      </c>
      <c r="F88" s="100">
        <f t="shared" si="6"/>
        <v>8.4591663122075778E-2</v>
      </c>
      <c r="G88" s="101">
        <f t="shared" si="7"/>
        <v>8.4591663122075778E-2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376</v>
      </c>
      <c r="X88" s="116">
        <v>356</v>
      </c>
      <c r="Y88" s="116">
        <v>380</v>
      </c>
      <c r="Z88" s="116">
        <v>396</v>
      </c>
    </row>
    <row r="89" spans="1:30" ht="15" customHeight="1" x14ac:dyDescent="0.25">
      <c r="A89" s="51" t="s">
        <v>102</v>
      </c>
      <c r="B89" s="51"/>
      <c r="C89" s="61" t="str">
        <f t="shared" si="3"/>
        <v>$49,583</v>
      </c>
      <c r="D89" s="100">
        <f t="shared" si="4"/>
        <v>6.4949848579222147E-2</v>
      </c>
      <c r="E89" s="101">
        <f t="shared" si="5"/>
        <v>6.4949848579222147E-2</v>
      </c>
      <c r="F89" s="100">
        <f t="shared" si="6"/>
        <v>0.13108938897950329</v>
      </c>
      <c r="G89" s="101">
        <f t="shared" si="7"/>
        <v>0.13108938897950329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1549</v>
      </c>
      <c r="X89" s="116">
        <v>1600</v>
      </c>
      <c r="Y89" s="116">
        <v>1754</v>
      </c>
      <c r="Z89" s="116">
        <v>1842</v>
      </c>
    </row>
    <row r="90" spans="1:30" ht="15" customHeight="1" x14ac:dyDescent="0.25">
      <c r="A90" s="51" t="s">
        <v>7</v>
      </c>
      <c r="B90" s="51"/>
      <c r="C90" s="61" t="str">
        <f t="shared" si="3"/>
        <v>$1,329.9 mil</v>
      </c>
      <c r="D90" s="100">
        <f t="shared" si="4"/>
        <v>6.5612095642459289E-2</v>
      </c>
      <c r="E90" s="101">
        <f t="shared" si="5"/>
        <v>6.5612095642459289E-2</v>
      </c>
      <c r="F90" s="100">
        <f t="shared" si="6"/>
        <v>0.19921448616492188</v>
      </c>
      <c r="G90" s="101">
        <f t="shared" si="7"/>
        <v>0.19921448616492188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1010</v>
      </c>
      <c r="X90" s="116">
        <v>1080</v>
      </c>
      <c r="Y90" s="116">
        <v>1281</v>
      </c>
      <c r="Z90" s="116">
        <v>1312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9751</v>
      </c>
      <c r="X91" s="116">
        <v>10052</v>
      </c>
      <c r="Y91" s="116">
        <v>10592</v>
      </c>
      <c r="Z91" s="116">
        <v>10667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522</v>
      </c>
      <c r="X93" s="116">
        <v>602</v>
      </c>
      <c r="Y93" s="116">
        <v>639</v>
      </c>
      <c r="Z93" s="116">
        <v>678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1556</v>
      </c>
      <c r="X94" s="116">
        <v>1643</v>
      </c>
      <c r="Y94" s="116">
        <v>1703</v>
      </c>
      <c r="Z94" s="116">
        <v>1796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292</v>
      </c>
      <c r="X95" s="116">
        <v>302</v>
      </c>
      <c r="Y95" s="116">
        <v>352</v>
      </c>
      <c r="Z95" s="116">
        <v>374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1235</v>
      </c>
      <c r="X96" s="116">
        <v>1371</v>
      </c>
      <c r="Y96" s="116">
        <v>1527</v>
      </c>
      <c r="Z96" s="116">
        <v>1601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1632</v>
      </c>
      <c r="X97" s="116">
        <v>1792</v>
      </c>
      <c r="Y97" s="116">
        <v>1806</v>
      </c>
      <c r="Z97" s="116">
        <v>1874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974</v>
      </c>
      <c r="X98" s="116">
        <v>1001</v>
      </c>
      <c r="Y98" s="116">
        <v>1009</v>
      </c>
      <c r="Z98" s="116">
        <v>1024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131</v>
      </c>
      <c r="X99" s="116">
        <v>143</v>
      </c>
      <c r="Y99" s="116">
        <v>154</v>
      </c>
      <c r="Z99" s="116">
        <v>193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535</v>
      </c>
      <c r="X100" s="116">
        <v>542</v>
      </c>
      <c r="Y100" s="116">
        <v>607</v>
      </c>
      <c r="Z100" s="116">
        <v>640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8782</v>
      </c>
      <c r="X101" s="116">
        <v>9120</v>
      </c>
      <c r="Y101" s="116">
        <v>9506</v>
      </c>
      <c r="Z101" s="116">
        <v>9732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17488</v>
      </c>
      <c r="X104" s="116">
        <v>19129</v>
      </c>
      <c r="Y104" s="116">
        <v>20791</v>
      </c>
      <c r="Z104" s="116">
        <v>20692</v>
      </c>
      <c r="AB104" s="113" t="str">
        <f>TEXT(Z104,"###,###")</f>
        <v>20,692</v>
      </c>
      <c r="AD104" s="134">
        <f>Z104/($Z$4)*100</f>
        <v>71.467550858287566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5573</v>
      </c>
      <c r="X105" s="116">
        <v>5407</v>
      </c>
      <c r="Y105" s="116">
        <v>5455</v>
      </c>
      <c r="Z105" s="116">
        <v>5773</v>
      </c>
      <c r="AB105" s="113" t="str">
        <f>TEXT(Z105,"###,###")</f>
        <v>5,773</v>
      </c>
      <c r="AD105" s="134">
        <f>Z105/($Z$4)*100</f>
        <v>19.93921182606293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23061</v>
      </c>
      <c r="X106" s="124">
        <v>24536</v>
      </c>
      <c r="Y106" s="124">
        <v>26246</v>
      </c>
      <c r="Z106" s="124">
        <v>26465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3519</v>
      </c>
      <c r="X108" s="116">
        <v>4175</v>
      </c>
      <c r="Y108" s="116">
        <v>4867</v>
      </c>
      <c r="Z108" s="116">
        <v>3923</v>
      </c>
      <c r="AB108" s="113" t="str">
        <f>TEXT(Z108,"###,###")</f>
        <v>3,923</v>
      </c>
      <c r="AD108" s="134">
        <f>Z108/($Z$4)*100</f>
        <v>13.549545815632232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3653</v>
      </c>
      <c r="X109" s="116">
        <v>3970</v>
      </c>
      <c r="Y109" s="116">
        <v>4046</v>
      </c>
      <c r="Z109" s="116">
        <v>4136</v>
      </c>
      <c r="AB109" s="113" t="str">
        <f>TEXT(Z109,"###,###")</f>
        <v>4,136</v>
      </c>
      <c r="AD109" s="134">
        <f>Z109/($Z$4)*100</f>
        <v>14.285220875211548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5199</v>
      </c>
      <c r="X110" s="116">
        <v>5284</v>
      </c>
      <c r="Y110" s="116">
        <v>5633</v>
      </c>
      <c r="Z110" s="116">
        <v>5976</v>
      </c>
      <c r="AB110" s="113" t="str">
        <f>TEXT(Z110,"###,###")</f>
        <v>5,976</v>
      </c>
      <c r="AD110" s="134">
        <f>Z110/($Z$4)*100</f>
        <v>20.64034815045073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10687</v>
      </c>
      <c r="X111" s="116">
        <v>11107</v>
      </c>
      <c r="Y111" s="116">
        <v>11697</v>
      </c>
      <c r="Z111" s="116">
        <v>12431</v>
      </c>
      <c r="AB111" s="113" t="str">
        <f>TEXT(Z111,"###,###")</f>
        <v>12,431</v>
      </c>
      <c r="AD111" s="134">
        <f>Z111/($Z$4)*100</f>
        <v>42.93510171657514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25661</v>
      </c>
      <c r="X112" s="116">
        <v>26882</v>
      </c>
      <c r="Y112" s="116">
        <v>28793</v>
      </c>
      <c r="Z112" s="116">
        <v>28951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44.24</v>
      </c>
      <c r="W118" s="135">
        <v>39.54</v>
      </c>
      <c r="X118" s="135">
        <v>42.8</v>
      </c>
      <c r="Y118" s="135">
        <v>42.75</v>
      </c>
      <c r="Z118" s="135">
        <v>42.64</v>
      </c>
      <c r="AB118" s="113" t="str">
        <f>TEXT(Z118,"##.0")</f>
        <v>42.6</v>
      </c>
    </row>
    <row r="120" spans="19:32" x14ac:dyDescent="0.25">
      <c r="S120" s="105" t="s">
        <v>104</v>
      </c>
      <c r="T120" s="116"/>
      <c r="U120" s="116"/>
      <c r="V120" s="116">
        <v>15678</v>
      </c>
      <c r="W120" s="116">
        <v>15539</v>
      </c>
      <c r="X120" s="116">
        <v>16034</v>
      </c>
      <c r="Y120" s="116">
        <v>16801</v>
      </c>
      <c r="Z120" s="116">
        <v>17194</v>
      </c>
      <c r="AB120" s="113" t="str">
        <f>TEXT(Z120,"###,###")</f>
        <v>17,194</v>
      </c>
    </row>
    <row r="121" spans="19:32" x14ac:dyDescent="0.25">
      <c r="S121" s="105" t="s">
        <v>105</v>
      </c>
      <c r="T121" s="116"/>
      <c r="U121" s="116"/>
      <c r="V121" s="116">
        <v>1639</v>
      </c>
      <c r="W121" s="116">
        <v>1646</v>
      </c>
      <c r="X121" s="116">
        <v>1683</v>
      </c>
      <c r="Y121" s="116">
        <v>1778</v>
      </c>
      <c r="Z121" s="116">
        <v>1671</v>
      </c>
      <c r="AB121" s="113" t="str">
        <f>TEXT(Z121,"###,###")</f>
        <v>1,671</v>
      </c>
    </row>
    <row r="122" spans="19:32" x14ac:dyDescent="0.25">
      <c r="S122" s="105" t="s">
        <v>106</v>
      </c>
      <c r="T122" s="116"/>
      <c r="U122" s="116"/>
      <c r="V122" s="116">
        <v>1489</v>
      </c>
      <c r="W122" s="116">
        <v>1349</v>
      </c>
      <c r="X122" s="116">
        <v>1455</v>
      </c>
      <c r="Y122" s="116">
        <v>1523</v>
      </c>
      <c r="Z122" s="116">
        <v>1539</v>
      </c>
      <c r="AB122" s="113" t="str">
        <f>TEXT(Z122,"###,###")</f>
        <v>1,539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17167</v>
      </c>
      <c r="W124" s="116">
        <v>16888</v>
      </c>
      <c r="X124" s="116">
        <v>17489</v>
      </c>
      <c r="Y124" s="116">
        <v>18324</v>
      </c>
      <c r="Z124" s="116">
        <v>18733</v>
      </c>
      <c r="AB124" s="113" t="str">
        <f>TEXT(Z124,"###,###")</f>
        <v>18,733</v>
      </c>
      <c r="AD124" s="131">
        <f>Z124/$Z$7*100</f>
        <v>91.832932986911118</v>
      </c>
    </row>
    <row r="125" spans="19:32" x14ac:dyDescent="0.25">
      <c r="S125" s="105" t="s">
        <v>108</v>
      </c>
      <c r="T125" s="116"/>
      <c r="U125" s="116"/>
      <c r="V125" s="116">
        <v>3128</v>
      </c>
      <c r="W125" s="116">
        <v>2995</v>
      </c>
      <c r="X125" s="116">
        <v>3138</v>
      </c>
      <c r="Y125" s="116">
        <v>3301</v>
      </c>
      <c r="Z125" s="116">
        <v>3210</v>
      </c>
      <c r="AB125" s="113" t="str">
        <f>TEXT(Z125,"###,###")</f>
        <v>3,210</v>
      </c>
      <c r="AD125" s="131">
        <f>Z125/$Z$7*100</f>
        <v>15.73606549340654</v>
      </c>
    </row>
    <row r="127" spans="19:32" x14ac:dyDescent="0.25">
      <c r="S127" s="105" t="s">
        <v>109</v>
      </c>
      <c r="T127" s="116"/>
      <c r="U127" s="116"/>
      <c r="V127" s="116">
        <v>9941</v>
      </c>
      <c r="W127" s="116">
        <v>9751</v>
      </c>
      <c r="X127" s="116">
        <v>10052</v>
      </c>
      <c r="Y127" s="116">
        <v>10592</v>
      </c>
      <c r="Z127" s="116">
        <v>10667</v>
      </c>
      <c r="AB127" s="113" t="str">
        <f>TEXT(Z127,"###,###")</f>
        <v>10,667</v>
      </c>
      <c r="AD127" s="131">
        <f>Z127/$Z$7*100</f>
        <v>52.291779008774938</v>
      </c>
    </row>
    <row r="128" spans="19:32" x14ac:dyDescent="0.25">
      <c r="S128" s="105" t="s">
        <v>110</v>
      </c>
      <c r="T128" s="116"/>
      <c r="U128" s="116"/>
      <c r="V128" s="116">
        <v>8867</v>
      </c>
      <c r="W128" s="116">
        <v>8787</v>
      </c>
      <c r="X128" s="116">
        <v>9120</v>
      </c>
      <c r="Y128" s="116">
        <v>9511</v>
      </c>
      <c r="Z128" s="116">
        <v>9737</v>
      </c>
      <c r="AB128" s="113" t="str">
        <f>TEXT(Z128,"###,###")</f>
        <v>9,737</v>
      </c>
      <c r="AD128" s="131">
        <f>Z128/$Z$7*100</f>
        <v>47.732731996666509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72AE94B-FDA1-4D0E-9A4B-9237009266B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27685BE9-BC1B-422A-B0BB-547D1082084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1383395-652C-4580-BDF6-115E64C5BB8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ABF0570-5146-4451-8DA5-FF76686F95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93CD3-786D-4088-A5FD-5E41F117451C}">
  <sheetPr codeName="Sheet10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Lockhart River</v>
      </c>
      <c r="T1" s="103"/>
      <c r="U1" s="103"/>
      <c r="V1" s="103"/>
      <c r="W1" s="103"/>
      <c r="X1" s="103"/>
      <c r="Y1" s="104" t="str">
        <f>Y3</f>
        <v>9.38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151</v>
      </c>
      <c r="Y3" s="109" t="s">
        <v>244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9.38 Lockhart River,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424</v>
      </c>
      <c r="W4" s="112">
        <v>327</v>
      </c>
      <c r="X4" s="112">
        <v>449</v>
      </c>
      <c r="Y4" s="112">
        <v>486</v>
      </c>
      <c r="Z4" s="112">
        <v>411</v>
      </c>
      <c r="AB4" s="113" t="str">
        <f>TEXT(Z4,"###,###")</f>
        <v>411</v>
      </c>
      <c r="AD4" s="114">
        <f>Z4/Y4-1</f>
        <v>-0.15432098765432101</v>
      </c>
      <c r="AF4" s="114">
        <f>Z4/V4-1</f>
        <v>-3.0660377358490587E-2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199</v>
      </c>
      <c r="W5" s="112">
        <v>164</v>
      </c>
      <c r="X5" s="112">
        <v>224</v>
      </c>
      <c r="Y5" s="112">
        <v>246</v>
      </c>
      <c r="Z5" s="112">
        <v>204</v>
      </c>
      <c r="AB5" s="113" t="str">
        <f>TEXT(Z5,"###,###")</f>
        <v>204</v>
      </c>
      <c r="AD5" s="114">
        <f t="shared" ref="AD5:AD9" si="0">Z5/Y5-1</f>
        <v>-0.17073170731707321</v>
      </c>
      <c r="AF5" s="114">
        <f t="shared" ref="AF5:AF9" si="1">Z5/V5-1</f>
        <v>2.5125628140703515E-2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227</v>
      </c>
      <c r="W6" s="112">
        <v>161</v>
      </c>
      <c r="X6" s="112">
        <v>225</v>
      </c>
      <c r="Y6" s="112">
        <v>237</v>
      </c>
      <c r="Z6" s="112">
        <v>209</v>
      </c>
      <c r="AB6" s="113" t="str">
        <f>TEXT(Z6,"###,###")</f>
        <v>209</v>
      </c>
      <c r="AD6" s="114">
        <f t="shared" si="0"/>
        <v>-0.11814345991561181</v>
      </c>
      <c r="AF6" s="114">
        <f t="shared" si="1"/>
        <v>-7.9295154185021977E-2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287</v>
      </c>
      <c r="W7" s="112">
        <v>238</v>
      </c>
      <c r="X7" s="112">
        <v>307</v>
      </c>
      <c r="Y7" s="112">
        <v>313</v>
      </c>
      <c r="Z7" s="112">
        <v>293</v>
      </c>
      <c r="AB7" s="113" t="str">
        <f>TEXT(Z7,"###,###")</f>
        <v>293</v>
      </c>
      <c r="AD7" s="114">
        <f t="shared" si="0"/>
        <v>-6.3897763578274813E-2</v>
      </c>
      <c r="AF7" s="114">
        <f t="shared" si="1"/>
        <v>2.0905923344947785E-2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411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293</v>
      </c>
      <c r="P8" s="71"/>
      <c r="S8" s="111" t="s">
        <v>87</v>
      </c>
      <c r="T8" s="112"/>
      <c r="U8" s="112"/>
      <c r="V8" s="112">
        <v>15397.07</v>
      </c>
      <c r="W8" s="112">
        <v>14933.5</v>
      </c>
      <c r="X8" s="112">
        <v>17755.22</v>
      </c>
      <c r="Y8" s="112">
        <v>15174.46</v>
      </c>
      <c r="Z8" s="112">
        <v>12293</v>
      </c>
      <c r="AB8" s="113" t="str">
        <f>TEXT(Z8,"$###,###")</f>
        <v>$12,293</v>
      </c>
      <c r="AD8" s="114">
        <f t="shared" si="0"/>
        <v>-0.18988879999683672</v>
      </c>
      <c r="AF8" s="114">
        <f t="shared" si="1"/>
        <v>-0.20160134363226245</v>
      </c>
    </row>
    <row r="9" spans="1:32" x14ac:dyDescent="0.25">
      <c r="A9" s="32" t="s">
        <v>15</v>
      </c>
      <c r="B9" s="75"/>
      <c r="C9" s="76"/>
      <c r="D9" s="77">
        <f>AD104</f>
        <v>34.793187347931877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48.122866894197955</v>
      </c>
      <c r="P9" s="78" t="s">
        <v>88</v>
      </c>
      <c r="S9" s="111" t="s">
        <v>7</v>
      </c>
      <c r="T9" s="112"/>
      <c r="U9" s="112"/>
      <c r="V9" s="112">
        <v>7936035</v>
      </c>
      <c r="W9" s="112">
        <v>5690928</v>
      </c>
      <c r="X9" s="112">
        <v>11601734</v>
      </c>
      <c r="Y9" s="112">
        <v>9684187</v>
      </c>
      <c r="Z9" s="112">
        <v>9657709</v>
      </c>
      <c r="AB9" s="113" t="str">
        <f>TEXT(Z9/1000000,"$#,###.0")&amp;" mil"</f>
        <v>$9.7 mil</v>
      </c>
      <c r="AD9" s="114">
        <f t="shared" si="0"/>
        <v>-2.734147946544141E-3</v>
      </c>
      <c r="AF9" s="114">
        <f t="shared" si="1"/>
        <v>0.21694385168412178</v>
      </c>
    </row>
    <row r="10" spans="1:32" x14ac:dyDescent="0.25">
      <c r="A10" s="32" t="s">
        <v>18</v>
      </c>
      <c r="B10" s="75"/>
      <c r="C10" s="76"/>
      <c r="D10" s="77">
        <f>AD105</f>
        <v>63.017031630170315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49.146757679180887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98.634812286689424</v>
      </c>
      <c r="P11" s="78" t="s">
        <v>88</v>
      </c>
      <c r="S11" s="111" t="s">
        <v>30</v>
      </c>
      <c r="T11" s="116"/>
      <c r="U11" s="116"/>
      <c r="V11" s="116">
        <v>414</v>
      </c>
      <c r="W11" s="116">
        <v>321</v>
      </c>
      <c r="X11" s="116">
        <v>435</v>
      </c>
      <c r="Y11" s="116">
        <v>470</v>
      </c>
      <c r="Z11" s="116">
        <v>405</v>
      </c>
    </row>
    <row r="12" spans="1:32" ht="28.5" customHeight="1" x14ac:dyDescent="0.25">
      <c r="A12" s="32" t="s">
        <v>20</v>
      </c>
      <c r="B12" s="76"/>
      <c r="C12" s="76"/>
      <c r="D12" s="77">
        <f>AD108</f>
        <v>18.734793187347933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5.1194539249146755</v>
      </c>
      <c r="P12" s="78" t="s">
        <v>88</v>
      </c>
      <c r="S12" s="111" t="s">
        <v>31</v>
      </c>
      <c r="T12" s="116"/>
      <c r="U12" s="116"/>
      <c r="V12" s="116">
        <v>9</v>
      </c>
      <c r="W12" s="116">
        <v>6</v>
      </c>
      <c r="X12" s="116">
        <v>14</v>
      </c>
      <c r="Y12" s="116">
        <v>12</v>
      </c>
      <c r="Z12" s="116">
        <v>11</v>
      </c>
    </row>
    <row r="13" spans="1:32" ht="15" customHeight="1" x14ac:dyDescent="0.25">
      <c r="A13" s="32" t="s">
        <v>21</v>
      </c>
      <c r="B13" s="76"/>
      <c r="C13" s="76"/>
      <c r="D13" s="77">
        <f>AD109</f>
        <v>11.435523114355231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32.603406326034062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28.819444444444443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35.523114355231144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71.180555555555557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20</v>
      </c>
      <c r="Z15" s="116">
        <v>13</v>
      </c>
      <c r="AB15" s="121">
        <f t="shared" ref="AB15:AB34" si="2">IF(Z15="np",0,Z15/$Z$34)</f>
        <v>3.1476997578692496E-2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</v>
      </c>
      <c r="Z17" s="116">
        <v>0</v>
      </c>
      <c r="AB17" s="121">
        <f t="shared" si="2"/>
        <v>0</v>
      </c>
    </row>
    <row r="18" spans="1:28" x14ac:dyDescent="0.25">
      <c r="A18" s="67" t="str">
        <f>$S$1&amp;" ("&amp;$V$2&amp;" to "&amp;$Z$2&amp;")"</f>
        <v>Lockhart River (2014-15 to 2018-19)</v>
      </c>
      <c r="B18" s="67"/>
      <c r="C18" s="67"/>
      <c r="D18" s="67"/>
      <c r="E18" s="67"/>
      <c r="F18" s="67"/>
      <c r="G18" s="67" t="str">
        <f>$S$1&amp;" ("&amp;$V$2&amp;" to "&amp;$Z$2&amp;")"</f>
        <v>Lockhart River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29</v>
      </c>
      <c r="Z19" s="116">
        <v>19</v>
      </c>
      <c r="AB19" s="121">
        <f t="shared" si="2"/>
        <v>4.6004842615012108E-2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12</v>
      </c>
      <c r="Z20" s="116">
        <v>14</v>
      </c>
      <c r="AB20" s="121">
        <f t="shared" si="2"/>
        <v>3.3898305084745763E-2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36</v>
      </c>
      <c r="Z21" s="116">
        <v>30</v>
      </c>
      <c r="AB21" s="121">
        <f t="shared" si="2"/>
        <v>7.2639225181598058E-2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0</v>
      </c>
      <c r="Z22" s="116">
        <v>0</v>
      </c>
      <c r="AB22" s="121">
        <f t="shared" si="2"/>
        <v>0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45</v>
      </c>
      <c r="Z26" s="116">
        <v>39</v>
      </c>
      <c r="AB26" s="121">
        <f t="shared" si="2"/>
        <v>9.4430992736077482E-2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21</v>
      </c>
      <c r="Z27" s="116">
        <v>12</v>
      </c>
      <c r="AB27" s="121">
        <f t="shared" si="2"/>
        <v>2.9055690072639227E-2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6</v>
      </c>
      <c r="Z28" s="116">
        <v>7</v>
      </c>
      <c r="AB28" s="121">
        <f t="shared" si="2"/>
        <v>1.6949152542372881E-2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133</v>
      </c>
      <c r="Z29" s="116">
        <v>125</v>
      </c>
      <c r="AB29" s="121">
        <f t="shared" si="2"/>
        <v>0.30266343825665859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95</v>
      </c>
      <c r="Z30" s="116">
        <v>71</v>
      </c>
      <c r="AB30" s="121">
        <f t="shared" si="2"/>
        <v>0.17191283292978207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19</v>
      </c>
      <c r="Z31" s="116">
        <v>31</v>
      </c>
      <c r="AB31" s="121">
        <f t="shared" si="2"/>
        <v>7.5060532687651338E-2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24</v>
      </c>
      <c r="Z32" s="116">
        <v>23</v>
      </c>
      <c r="AB32" s="121">
        <f t="shared" si="2"/>
        <v>5.569007263922518E-2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15</v>
      </c>
      <c r="Z33" s="116">
        <v>17</v>
      </c>
      <c r="AB33" s="121">
        <f t="shared" si="2"/>
        <v>4.1162227602905568E-2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483</v>
      </c>
      <c r="Z34" s="124">
        <v>413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205</v>
      </c>
      <c r="AB37" s="136">
        <f>Z37/Z40*100</f>
        <v>71.180555555555557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83</v>
      </c>
      <c r="AB38" s="136">
        <f>Z38/Z40*100</f>
        <v>28.819444444444443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288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9</v>
      </c>
      <c r="Y45" s="116">
        <v>4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17</v>
      </c>
      <c r="X46" s="116">
        <v>16</v>
      </c>
      <c r="Y46" s="116">
        <v>16</v>
      </c>
      <c r="Z46" s="116">
        <v>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14</v>
      </c>
      <c r="X47" s="116">
        <v>22</v>
      </c>
      <c r="Y47" s="116">
        <v>29</v>
      </c>
      <c r="Z47" s="116">
        <v>19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</v>
      </c>
      <c r="X48" s="116">
        <v>25</v>
      </c>
      <c r="Y48" s="116">
        <v>38</v>
      </c>
      <c r="Z48" s="116">
        <v>34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Lockhart River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</v>
      </c>
      <c r="X49" s="116">
        <v>29</v>
      </c>
      <c r="Y49" s="116">
        <v>24</v>
      </c>
      <c r="Z49" s="116">
        <v>25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25</v>
      </c>
      <c r="X50" s="116">
        <v>12</v>
      </c>
      <c r="Y50" s="116">
        <v>18</v>
      </c>
      <c r="Z50" s="116">
        <v>15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19</v>
      </c>
      <c r="X51" s="116">
        <v>27</v>
      </c>
      <c r="Y51" s="116">
        <v>32</v>
      </c>
      <c r="Z51" s="116">
        <v>35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19</v>
      </c>
      <c r="X52" s="116">
        <v>27</v>
      </c>
      <c r="Y52" s="116">
        <v>23</v>
      </c>
      <c r="Z52" s="116">
        <v>23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10</v>
      </c>
      <c r="X53" s="116">
        <v>14</v>
      </c>
      <c r="Y53" s="116">
        <v>13</v>
      </c>
      <c r="Z53" s="116">
        <v>18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15</v>
      </c>
      <c r="X54" s="116">
        <v>23</v>
      </c>
      <c r="Y54" s="116">
        <v>25</v>
      </c>
      <c r="Z54" s="116">
        <v>14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</v>
      </c>
      <c r="X55" s="116">
        <v>7</v>
      </c>
      <c r="Y55" s="116">
        <v>15</v>
      </c>
      <c r="Z55" s="116">
        <v>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5</v>
      </c>
      <c r="X56" s="116">
        <v>0</v>
      </c>
      <c r="Y56" s="116">
        <v>0</v>
      </c>
      <c r="Z56" s="116">
        <v>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</v>
      </c>
      <c r="X57" s="116">
        <v>11</v>
      </c>
      <c r="Y57" s="116">
        <v>2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169</v>
      </c>
      <c r="X61" s="116">
        <v>224</v>
      </c>
      <c r="Y61" s="116">
        <v>248</v>
      </c>
      <c r="Z61" s="116">
        <v>203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Lockhart River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10</v>
      </c>
      <c r="X64" s="116">
        <v>13</v>
      </c>
      <c r="Y64" s="116">
        <v>10</v>
      </c>
      <c r="Z64" s="116">
        <v>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22</v>
      </c>
      <c r="X65" s="116">
        <v>32</v>
      </c>
      <c r="Y65" s="116">
        <v>24</v>
      </c>
      <c r="Z65" s="116">
        <v>18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25</v>
      </c>
      <c r="X66" s="116">
        <v>29</v>
      </c>
      <c r="Y66" s="116">
        <v>32</v>
      </c>
      <c r="Z66" s="116">
        <v>21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33</v>
      </c>
      <c r="X67" s="116">
        <v>39</v>
      </c>
      <c r="Y67" s="116">
        <v>38</v>
      </c>
      <c r="Z67" s="116">
        <v>29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8</v>
      </c>
      <c r="X68" s="116">
        <v>18</v>
      </c>
      <c r="Y68" s="116">
        <v>20</v>
      </c>
      <c r="Z68" s="116">
        <v>20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8</v>
      </c>
      <c r="X69" s="116">
        <v>17</v>
      </c>
      <c r="Y69" s="116">
        <v>22</v>
      </c>
      <c r="Z69" s="116">
        <v>21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8</v>
      </c>
      <c r="X70" s="116">
        <v>9</v>
      </c>
      <c r="Y70" s="116">
        <v>11</v>
      </c>
      <c r="Z70" s="116">
        <v>16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15</v>
      </c>
      <c r="X71" s="116">
        <v>21</v>
      </c>
      <c r="Y71" s="116">
        <v>24</v>
      </c>
      <c r="Z71" s="116">
        <v>25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15</v>
      </c>
      <c r="X72" s="116">
        <v>12</v>
      </c>
      <c r="Y72" s="116">
        <v>19</v>
      </c>
      <c r="Z72" s="116">
        <v>19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9</v>
      </c>
      <c r="X73" s="116">
        <v>11</v>
      </c>
      <c r="Y73" s="116">
        <v>18</v>
      </c>
      <c r="Z73" s="116">
        <v>26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11</v>
      </c>
      <c r="X74" s="116">
        <v>14</v>
      </c>
      <c r="Y74" s="116">
        <v>8</v>
      </c>
      <c r="Z74" s="116">
        <v>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4</v>
      </c>
      <c r="Y75" s="116">
        <v>2</v>
      </c>
      <c r="Z75" s="116">
        <v>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4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7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160</v>
      </c>
      <c r="X80" s="116">
        <v>225</v>
      </c>
      <c r="Y80" s="116">
        <v>234</v>
      </c>
      <c r="Z80" s="116">
        <v>214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Lockhart River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8</v>
      </c>
      <c r="X83" s="116">
        <v>7</v>
      </c>
      <c r="Y83" s="116">
        <v>11</v>
      </c>
      <c r="Z83" s="116">
        <v>11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15</v>
      </c>
      <c r="X84" s="116">
        <v>22</v>
      </c>
      <c r="Y84" s="116">
        <v>28</v>
      </c>
      <c r="Z84" s="116">
        <v>28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411</v>
      </c>
      <c r="D85" s="100">
        <f t="shared" ref="D85:D90" si="4">AD4</f>
        <v>-0.15432098765432101</v>
      </c>
      <c r="E85" s="101">
        <f t="shared" ref="E85:E90" si="5">AD4</f>
        <v>-0.15432098765432101</v>
      </c>
      <c r="F85" s="100">
        <f t="shared" ref="F85:F90" si="6">AF4</f>
        <v>-3.0660377358490587E-2</v>
      </c>
      <c r="G85" s="101">
        <f t="shared" ref="G85:G90" si="7">AF4</f>
        <v>-3.0660377358490587E-2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23</v>
      </c>
      <c r="X85" s="116">
        <v>19</v>
      </c>
      <c r="Y85" s="116">
        <v>26</v>
      </c>
      <c r="Z85" s="116">
        <v>24</v>
      </c>
    </row>
    <row r="86" spans="1:30" ht="15" customHeight="1" x14ac:dyDescent="0.25">
      <c r="A86" s="102" t="s">
        <v>4</v>
      </c>
      <c r="B86" s="51"/>
      <c r="C86" s="61" t="str">
        <f t="shared" si="3"/>
        <v>204</v>
      </c>
      <c r="D86" s="100">
        <f t="shared" si="4"/>
        <v>-0.17073170731707321</v>
      </c>
      <c r="E86" s="101">
        <f t="shared" si="5"/>
        <v>-0.17073170731707321</v>
      </c>
      <c r="F86" s="100">
        <f t="shared" si="6"/>
        <v>2.5125628140703515E-2</v>
      </c>
      <c r="G86" s="101">
        <f t="shared" si="7"/>
        <v>2.5125628140703515E-2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7</v>
      </c>
      <c r="X86" s="116">
        <v>4</v>
      </c>
      <c r="Y86" s="116">
        <v>4</v>
      </c>
      <c r="Z86" s="116">
        <v>8</v>
      </c>
    </row>
    <row r="87" spans="1:30" ht="15" customHeight="1" x14ac:dyDescent="0.25">
      <c r="A87" s="102" t="s">
        <v>5</v>
      </c>
      <c r="B87" s="51"/>
      <c r="C87" s="61" t="str">
        <f t="shared" si="3"/>
        <v>209</v>
      </c>
      <c r="D87" s="100">
        <f t="shared" si="4"/>
        <v>-0.11814345991561181</v>
      </c>
      <c r="E87" s="101">
        <f t="shared" si="5"/>
        <v>-0.11814345991561181</v>
      </c>
      <c r="F87" s="100">
        <f t="shared" si="6"/>
        <v>-7.9295154185021977E-2</v>
      </c>
      <c r="G87" s="101">
        <f t="shared" si="7"/>
        <v>-7.9295154185021977E-2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</v>
      </c>
      <c r="X87" s="116">
        <v>5</v>
      </c>
      <c r="Y87" s="116">
        <v>4</v>
      </c>
      <c r="Z87" s="116">
        <v>4</v>
      </c>
    </row>
    <row r="88" spans="1:30" ht="15" customHeight="1" x14ac:dyDescent="0.25">
      <c r="A88" s="51" t="s">
        <v>6</v>
      </c>
      <c r="B88" s="51"/>
      <c r="C88" s="61" t="str">
        <f t="shared" si="3"/>
        <v>293</v>
      </c>
      <c r="D88" s="100">
        <f t="shared" si="4"/>
        <v>-6.3897763578274813E-2</v>
      </c>
      <c r="E88" s="101">
        <f t="shared" si="5"/>
        <v>-6.3897763578274813E-2</v>
      </c>
      <c r="F88" s="100">
        <f t="shared" si="6"/>
        <v>2.0905923344947785E-2</v>
      </c>
      <c r="G88" s="101">
        <f t="shared" si="7"/>
        <v>2.0905923344947785E-2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3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$12,293</v>
      </c>
      <c r="D89" s="100">
        <f t="shared" si="4"/>
        <v>-0.18988879999683672</v>
      </c>
      <c r="E89" s="101">
        <f t="shared" si="5"/>
        <v>-0.18988879999683672</v>
      </c>
      <c r="F89" s="100">
        <f t="shared" si="6"/>
        <v>-0.20160134363226245</v>
      </c>
      <c r="G89" s="101">
        <f t="shared" si="7"/>
        <v>-0.20160134363226245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5</v>
      </c>
      <c r="X89" s="116">
        <v>11</v>
      </c>
      <c r="Y89" s="116">
        <v>12</v>
      </c>
      <c r="Z89" s="116">
        <v>10</v>
      </c>
    </row>
    <row r="90" spans="1:30" ht="15" customHeight="1" x14ac:dyDescent="0.25">
      <c r="A90" s="51" t="s">
        <v>7</v>
      </c>
      <c r="B90" s="51"/>
      <c r="C90" s="61" t="str">
        <f t="shared" si="3"/>
        <v>$9.7 mil</v>
      </c>
      <c r="D90" s="100">
        <f t="shared" si="4"/>
        <v>-2.734147946544141E-3</v>
      </c>
      <c r="E90" s="101">
        <f t="shared" si="5"/>
        <v>-2.734147946544141E-3</v>
      </c>
      <c r="F90" s="100">
        <f t="shared" si="6"/>
        <v>0.21694385168412178</v>
      </c>
      <c r="G90" s="101">
        <f t="shared" si="7"/>
        <v>0.21694385168412178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33</v>
      </c>
      <c r="X90" s="116">
        <v>32</v>
      </c>
      <c r="Y90" s="116">
        <v>31</v>
      </c>
      <c r="Z90" s="116">
        <v>31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119</v>
      </c>
      <c r="X91" s="116">
        <v>154</v>
      </c>
      <c r="Y91" s="116">
        <v>160</v>
      </c>
      <c r="Z91" s="116">
        <v>145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0</v>
      </c>
      <c r="X93" s="116">
        <v>0</v>
      </c>
      <c r="Y93" s="116">
        <v>0</v>
      </c>
      <c r="Z93" s="116">
        <v>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13</v>
      </c>
      <c r="X94" s="116">
        <v>20</v>
      </c>
      <c r="Y94" s="116">
        <v>17</v>
      </c>
      <c r="Z94" s="116">
        <v>18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35</v>
      </c>
      <c r="X96" s="116">
        <v>45</v>
      </c>
      <c r="Y96" s="116">
        <v>45</v>
      </c>
      <c r="Z96" s="116">
        <v>31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10</v>
      </c>
      <c r="X97" s="116">
        <v>12</v>
      </c>
      <c r="Y97" s="116">
        <v>22</v>
      </c>
      <c r="Z97" s="116">
        <v>26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6</v>
      </c>
      <c r="X98" s="116">
        <v>7</v>
      </c>
      <c r="Y98" s="116">
        <v>6</v>
      </c>
      <c r="Z98" s="116">
        <v>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5</v>
      </c>
      <c r="Y99" s="116">
        <v>3</v>
      </c>
      <c r="Z99" s="116">
        <v>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12</v>
      </c>
      <c r="X100" s="116">
        <v>13</v>
      </c>
      <c r="Y100" s="116">
        <v>10</v>
      </c>
      <c r="Z100" s="116">
        <v>20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117</v>
      </c>
      <c r="X101" s="116">
        <v>153</v>
      </c>
      <c r="Y101" s="116">
        <v>150</v>
      </c>
      <c r="Z101" s="116">
        <v>146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101</v>
      </c>
      <c r="X104" s="116">
        <v>148</v>
      </c>
      <c r="Y104" s="116">
        <v>180</v>
      </c>
      <c r="Z104" s="116">
        <v>143</v>
      </c>
      <c r="AB104" s="113" t="str">
        <f>TEXT(Z104,"###,###")</f>
        <v>143</v>
      </c>
      <c r="AD104" s="134">
        <f>Z104/($Z$4)*100</f>
        <v>34.793187347931877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210</v>
      </c>
      <c r="X105" s="116">
        <v>287</v>
      </c>
      <c r="Y105" s="116">
        <v>292</v>
      </c>
      <c r="Z105" s="116">
        <v>259</v>
      </c>
      <c r="AB105" s="113" t="str">
        <f>TEXT(Z105,"###,###")</f>
        <v>259</v>
      </c>
      <c r="AD105" s="134">
        <f>Z105/($Z$4)*100</f>
        <v>63.017031630170315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311</v>
      </c>
      <c r="X106" s="124">
        <v>435</v>
      </c>
      <c r="Y106" s="124">
        <v>472</v>
      </c>
      <c r="Z106" s="124">
        <v>402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17</v>
      </c>
      <c r="X108" s="116">
        <v>38</v>
      </c>
      <c r="Y108" s="116">
        <v>33</v>
      </c>
      <c r="Z108" s="116">
        <v>77</v>
      </c>
      <c r="AB108" s="113" t="str">
        <f>TEXT(Z108,"###,###")</f>
        <v>77</v>
      </c>
      <c r="AD108" s="134">
        <f>Z108/($Z$4)*100</f>
        <v>18.734793187347933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50</v>
      </c>
      <c r="X109" s="116">
        <v>63</v>
      </c>
      <c r="Y109" s="116">
        <v>103</v>
      </c>
      <c r="Z109" s="116">
        <v>47</v>
      </c>
      <c r="AB109" s="113" t="str">
        <f>TEXT(Z109,"###,###")</f>
        <v>47</v>
      </c>
      <c r="AD109" s="134">
        <f>Z109/($Z$4)*100</f>
        <v>11.435523114355231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100</v>
      </c>
      <c r="X110" s="116">
        <v>164</v>
      </c>
      <c r="Y110" s="116">
        <v>164</v>
      </c>
      <c r="Z110" s="116">
        <v>134</v>
      </c>
      <c r="AB110" s="113" t="str">
        <f>TEXT(Z110,"###,###")</f>
        <v>134</v>
      </c>
      <c r="AD110" s="134">
        <f>Z110/($Z$4)*100</f>
        <v>32.603406326034062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146</v>
      </c>
      <c r="X111" s="116">
        <v>170</v>
      </c>
      <c r="Y111" s="116">
        <v>175</v>
      </c>
      <c r="Z111" s="116">
        <v>146</v>
      </c>
      <c r="AB111" s="113" t="str">
        <f>TEXT(Z111,"###,###")</f>
        <v>146</v>
      </c>
      <c r="AD111" s="134">
        <f>Z111/($Z$4)*100</f>
        <v>35.523114355231144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327</v>
      </c>
      <c r="X112" s="116">
        <v>449</v>
      </c>
      <c r="Y112" s="116">
        <v>487</v>
      </c>
      <c r="Z112" s="116">
        <v>414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37.04</v>
      </c>
      <c r="W118" s="135">
        <v>35.770000000000003</v>
      </c>
      <c r="X118" s="135">
        <v>36.75</v>
      </c>
      <c r="Y118" s="135">
        <v>37.18</v>
      </c>
      <c r="Z118" s="135">
        <v>38.4</v>
      </c>
      <c r="AB118" s="113" t="str">
        <f>TEXT(Z118,"##.0")</f>
        <v>38.4</v>
      </c>
    </row>
    <row r="120" spans="19:32" x14ac:dyDescent="0.25">
      <c r="S120" s="105" t="s">
        <v>104</v>
      </c>
      <c r="T120" s="116"/>
      <c r="U120" s="116"/>
      <c r="V120" s="116">
        <v>277</v>
      </c>
      <c r="W120" s="116">
        <v>232</v>
      </c>
      <c r="X120" s="116">
        <v>293</v>
      </c>
      <c r="Y120" s="116">
        <v>303</v>
      </c>
      <c r="Z120" s="116">
        <v>278</v>
      </c>
      <c r="AB120" s="113" t="str">
        <f>TEXT(Z120,"###,###")</f>
        <v>278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0</v>
      </c>
      <c r="Y121" s="116">
        <v>2</v>
      </c>
      <c r="Z121" s="116">
        <v>4</v>
      </c>
      <c r="AB121" s="113" t="str">
        <f>TEXT(Z121,"###,###")</f>
        <v>4</v>
      </c>
    </row>
    <row r="122" spans="19:32" x14ac:dyDescent="0.25">
      <c r="S122" s="105" t="s">
        <v>106</v>
      </c>
      <c r="T122" s="116"/>
      <c r="U122" s="116"/>
      <c r="V122" s="116">
        <v>9</v>
      </c>
      <c r="W122" s="116">
        <v>6</v>
      </c>
      <c r="X122" s="116">
        <v>10</v>
      </c>
      <c r="Y122" s="116">
        <v>12</v>
      </c>
      <c r="Z122" s="116">
        <v>11</v>
      </c>
      <c r="AB122" s="113" t="str">
        <f>TEXT(Z122,"###,###")</f>
        <v>11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286</v>
      </c>
      <c r="W124" s="116">
        <v>238</v>
      </c>
      <c r="X124" s="116">
        <v>303</v>
      </c>
      <c r="Y124" s="116">
        <v>315</v>
      </c>
      <c r="Z124" s="116">
        <v>289</v>
      </c>
      <c r="AB124" s="113" t="str">
        <f>TEXT(Z124,"###,###")</f>
        <v>289</v>
      </c>
      <c r="AD124" s="131">
        <f>Z124/$Z$7*100</f>
        <v>98.634812286689424</v>
      </c>
    </row>
    <row r="125" spans="19:32" x14ac:dyDescent="0.25">
      <c r="S125" s="105" t="s">
        <v>108</v>
      </c>
      <c r="T125" s="116"/>
      <c r="U125" s="116"/>
      <c r="V125" s="116">
        <v>9</v>
      </c>
      <c r="W125" s="116">
        <v>6</v>
      </c>
      <c r="X125" s="116">
        <v>10</v>
      </c>
      <c r="Y125" s="116">
        <v>14</v>
      </c>
      <c r="Z125" s="116">
        <v>15</v>
      </c>
      <c r="AB125" s="113" t="str">
        <f>TEXT(Z125,"###,###")</f>
        <v>15</v>
      </c>
      <c r="AD125" s="131">
        <f>Z125/$Z$7*100</f>
        <v>5.1194539249146755</v>
      </c>
    </row>
    <row r="127" spans="19:32" x14ac:dyDescent="0.25">
      <c r="S127" s="105" t="s">
        <v>109</v>
      </c>
      <c r="T127" s="116"/>
      <c r="U127" s="116"/>
      <c r="V127" s="116">
        <v>133</v>
      </c>
      <c r="W127" s="116">
        <v>116</v>
      </c>
      <c r="X127" s="116">
        <v>154</v>
      </c>
      <c r="Y127" s="116">
        <v>165</v>
      </c>
      <c r="Z127" s="116">
        <v>141</v>
      </c>
      <c r="AB127" s="113" t="str">
        <f>TEXT(Z127,"###,###")</f>
        <v>141</v>
      </c>
      <c r="AD127" s="131">
        <f>Z127/$Z$7*100</f>
        <v>48.122866894197955</v>
      </c>
    </row>
    <row r="128" spans="19:32" x14ac:dyDescent="0.25">
      <c r="S128" s="105" t="s">
        <v>110</v>
      </c>
      <c r="T128" s="116"/>
      <c r="U128" s="116"/>
      <c r="V128" s="116">
        <v>151</v>
      </c>
      <c r="W128" s="116">
        <v>121</v>
      </c>
      <c r="X128" s="116">
        <v>153</v>
      </c>
      <c r="Y128" s="116">
        <v>150</v>
      </c>
      <c r="Z128" s="116">
        <v>144</v>
      </c>
      <c r="AB128" s="113" t="str">
        <f>TEXT(Z128,"###,###")</f>
        <v>144</v>
      </c>
      <c r="AD128" s="131">
        <f>Z128/$Z$7*100</f>
        <v>49.146757679180887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A0D65D0-6746-41EE-A41F-445E5C534A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025BEC9-F8F7-41D4-A2CE-29633B24B3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FBE0A52-5112-4843-9C06-F3F6CB5AE45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92D281D-2A76-4A72-A4AE-6BA90B9F863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1F8A1-B651-473A-9012-F62F9CCBEC92}">
  <sheetPr codeName="Sheet6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Banana</v>
      </c>
      <c r="T1" s="103"/>
      <c r="U1" s="103"/>
      <c r="V1" s="103"/>
      <c r="W1" s="103"/>
      <c r="X1" s="103"/>
      <c r="Y1" s="104" t="str">
        <f>Y3</f>
        <v>9.3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113</v>
      </c>
      <c r="Y3" s="109" t="s">
        <v>212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 Banana,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10623</v>
      </c>
      <c r="W4" s="112">
        <v>9741</v>
      </c>
      <c r="X4" s="112">
        <v>10487</v>
      </c>
      <c r="Y4" s="112">
        <v>12418</v>
      </c>
      <c r="Z4" s="112">
        <v>11640</v>
      </c>
      <c r="AB4" s="113" t="str">
        <f>TEXT(Z4,"###,###")</f>
        <v>11,640</v>
      </c>
      <c r="AD4" s="114">
        <f>Z4/Y4-1</f>
        <v>-6.2650990497664649E-2</v>
      </c>
      <c r="AF4" s="114">
        <f>Z4/V4-1</f>
        <v>9.5735667890426424E-2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5841</v>
      </c>
      <c r="W5" s="112">
        <v>5413</v>
      </c>
      <c r="X5" s="112">
        <v>5736</v>
      </c>
      <c r="Y5" s="112">
        <v>6801</v>
      </c>
      <c r="Z5" s="112">
        <v>6256</v>
      </c>
      <c r="AB5" s="113" t="str">
        <f>TEXT(Z5,"###,###")</f>
        <v>6,256</v>
      </c>
      <c r="AD5" s="114">
        <f t="shared" ref="AD5:AD9" si="0">Z5/Y5-1</f>
        <v>-8.0135274224378716E-2</v>
      </c>
      <c r="AF5" s="114">
        <f t="shared" ref="AF5:AF9" si="1">Z5/V5-1</f>
        <v>7.1049477829138841E-2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4778</v>
      </c>
      <c r="W6" s="112">
        <v>4328</v>
      </c>
      <c r="X6" s="112">
        <v>4751</v>
      </c>
      <c r="Y6" s="112">
        <v>5618</v>
      </c>
      <c r="Z6" s="112">
        <v>5386</v>
      </c>
      <c r="AB6" s="113" t="str">
        <f>TEXT(Z6,"###,###")</f>
        <v>5,386</v>
      </c>
      <c r="AD6" s="114">
        <f t="shared" si="0"/>
        <v>-4.129583481666077E-2</v>
      </c>
      <c r="AF6" s="114">
        <f t="shared" si="1"/>
        <v>0.12724989535370446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7311</v>
      </c>
      <c r="W7" s="112">
        <v>6806</v>
      </c>
      <c r="X7" s="112">
        <v>7198</v>
      </c>
      <c r="Y7" s="112">
        <v>8538</v>
      </c>
      <c r="Z7" s="112">
        <v>7817</v>
      </c>
      <c r="AB7" s="113" t="str">
        <f>TEXT(Z7,"###,###")</f>
        <v>7,817</v>
      </c>
      <c r="AD7" s="114">
        <f t="shared" si="0"/>
        <v>-8.4446006090419301E-2</v>
      </c>
      <c r="AF7" s="114">
        <f t="shared" si="1"/>
        <v>6.9210778279305218E-2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11,640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7,817</v>
      </c>
      <c r="P8" s="71"/>
      <c r="S8" s="111" t="s">
        <v>87</v>
      </c>
      <c r="T8" s="112"/>
      <c r="U8" s="112"/>
      <c r="V8" s="112">
        <v>44947.49</v>
      </c>
      <c r="W8" s="112">
        <v>45660.11</v>
      </c>
      <c r="X8" s="112">
        <v>45321</v>
      </c>
      <c r="Y8" s="112">
        <v>48038</v>
      </c>
      <c r="Z8" s="112">
        <v>50986.12</v>
      </c>
      <c r="AB8" s="113" t="str">
        <f>TEXT(Z8,"$###,###")</f>
        <v>$50,986</v>
      </c>
      <c r="AD8" s="114">
        <f t="shared" si="0"/>
        <v>6.1370581622882003E-2</v>
      </c>
      <c r="AF8" s="114">
        <f t="shared" si="1"/>
        <v>0.13434854760521686</v>
      </c>
    </row>
    <row r="9" spans="1:32" x14ac:dyDescent="0.25">
      <c r="A9" s="32" t="s">
        <v>15</v>
      </c>
      <c r="B9" s="75"/>
      <c r="C9" s="76"/>
      <c r="D9" s="77">
        <f>AD104</f>
        <v>68.513745704467354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54.496609952667264</v>
      </c>
      <c r="P9" s="78" t="s">
        <v>88</v>
      </c>
      <c r="S9" s="111" t="s">
        <v>7</v>
      </c>
      <c r="T9" s="112"/>
      <c r="U9" s="112"/>
      <c r="V9" s="112">
        <v>438498361</v>
      </c>
      <c r="W9" s="112">
        <v>424606057</v>
      </c>
      <c r="X9" s="112">
        <v>447797541</v>
      </c>
      <c r="Y9" s="112">
        <v>504353315</v>
      </c>
      <c r="Z9" s="112">
        <v>488880511</v>
      </c>
      <c r="AB9" s="113" t="str">
        <f>TEXT(Z9/1000000,"$#,###.0")&amp;" mil"</f>
        <v>$488.9 mil</v>
      </c>
      <c r="AD9" s="114">
        <f t="shared" si="0"/>
        <v>-3.067850163728969E-2</v>
      </c>
      <c r="AF9" s="114">
        <f t="shared" si="1"/>
        <v>0.11489700870284447</v>
      </c>
    </row>
    <row r="10" spans="1:32" x14ac:dyDescent="0.25">
      <c r="A10" s="32" t="s">
        <v>18</v>
      </c>
      <c r="B10" s="75"/>
      <c r="C10" s="76"/>
      <c r="D10" s="77">
        <f>AD105</f>
        <v>17.233676975945016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45.503390047332736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87.322502238710499</v>
      </c>
      <c r="P11" s="78" t="s">
        <v>88</v>
      </c>
      <c r="S11" s="111" t="s">
        <v>30</v>
      </c>
      <c r="T11" s="116"/>
      <c r="U11" s="116"/>
      <c r="V11" s="116">
        <v>8833</v>
      </c>
      <c r="W11" s="116">
        <v>8020</v>
      </c>
      <c r="X11" s="116">
        <v>8474</v>
      </c>
      <c r="Y11" s="116">
        <v>9554</v>
      </c>
      <c r="Z11" s="116">
        <v>9440</v>
      </c>
    </row>
    <row r="12" spans="1:32" ht="28.5" customHeight="1" x14ac:dyDescent="0.25">
      <c r="A12" s="32" t="s">
        <v>20</v>
      </c>
      <c r="B12" s="76"/>
      <c r="C12" s="76"/>
      <c r="D12" s="77">
        <f>AD108</f>
        <v>15.283505154639176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28.143789177433799</v>
      </c>
      <c r="P12" s="78" t="s">
        <v>88</v>
      </c>
      <c r="S12" s="111" t="s">
        <v>31</v>
      </c>
      <c r="T12" s="116"/>
      <c r="U12" s="116"/>
      <c r="V12" s="116">
        <v>1793</v>
      </c>
      <c r="W12" s="116">
        <v>1726</v>
      </c>
      <c r="X12" s="116">
        <v>2013</v>
      </c>
      <c r="Y12" s="116">
        <v>2863</v>
      </c>
      <c r="Z12" s="116">
        <v>2201</v>
      </c>
    </row>
    <row r="13" spans="1:32" ht="15" customHeight="1" x14ac:dyDescent="0.25">
      <c r="A13" s="32" t="s">
        <v>21</v>
      </c>
      <c r="B13" s="76"/>
      <c r="C13" s="76"/>
      <c r="D13" s="77">
        <f>AD109</f>
        <v>13.831615120274915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15.687285223367697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15.127877237851662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40.945017182130584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84.872122762148337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1360</v>
      </c>
      <c r="Z15" s="116">
        <v>1395</v>
      </c>
      <c r="AB15" s="121">
        <f t="shared" ref="AB15:AB34" si="2">IF(Z15="np",0,Z15/$Z$34)</f>
        <v>0.11982477237588043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941</v>
      </c>
      <c r="Z16" s="116">
        <v>865</v>
      </c>
      <c r="AB16" s="121">
        <f t="shared" si="2"/>
        <v>7.4299948462463489E-2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999</v>
      </c>
      <c r="Z17" s="116">
        <v>713</v>
      </c>
      <c r="AB17" s="121">
        <f t="shared" si="2"/>
        <v>6.1243772547672222E-2</v>
      </c>
    </row>
    <row r="18" spans="1:28" x14ac:dyDescent="0.25">
      <c r="A18" s="67" t="str">
        <f>$S$1&amp;" ("&amp;$V$2&amp;" to "&amp;$Z$2&amp;")"</f>
        <v>Banana (2014-15 to 2018-19)</v>
      </c>
      <c r="B18" s="67"/>
      <c r="C18" s="67"/>
      <c r="D18" s="67"/>
      <c r="E18" s="67"/>
      <c r="F18" s="67"/>
      <c r="G18" s="67" t="str">
        <f>$S$1&amp;" ("&amp;$V$2&amp;" to "&amp;$Z$2&amp;")"</f>
        <v>Banana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322</v>
      </c>
      <c r="Z18" s="116">
        <v>332</v>
      </c>
      <c r="AB18" s="121">
        <f t="shared" si="2"/>
        <v>2.8517436866517781E-2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743</v>
      </c>
      <c r="Z19" s="116">
        <v>727</v>
      </c>
      <c r="AB19" s="121">
        <f t="shared" si="2"/>
        <v>6.2446315066139839E-2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291</v>
      </c>
      <c r="Z20" s="116">
        <v>272</v>
      </c>
      <c r="AB20" s="121">
        <f t="shared" si="2"/>
        <v>2.3363683215942278E-2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871</v>
      </c>
      <c r="Z21" s="116">
        <v>908</v>
      </c>
      <c r="AB21" s="121">
        <f t="shared" si="2"/>
        <v>7.7993471912042603E-2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640</v>
      </c>
      <c r="Z22" s="116">
        <v>735</v>
      </c>
      <c r="AB22" s="121">
        <f t="shared" si="2"/>
        <v>6.3133482219549911E-2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354</v>
      </c>
      <c r="Z23" s="116">
        <v>269</v>
      </c>
      <c r="AB23" s="121">
        <f t="shared" si="2"/>
        <v>2.3105995533413502E-2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23</v>
      </c>
      <c r="Z24" s="116">
        <v>15</v>
      </c>
      <c r="AB24" s="121">
        <f t="shared" si="2"/>
        <v>1.2884384126438757E-3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191</v>
      </c>
      <c r="Z25" s="116">
        <v>172</v>
      </c>
      <c r="AB25" s="121">
        <f t="shared" si="2"/>
        <v>1.4774093798316441E-2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206</v>
      </c>
      <c r="Z26" s="116">
        <v>235</v>
      </c>
      <c r="AB26" s="121">
        <f t="shared" si="2"/>
        <v>2.0185535131420719E-2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336</v>
      </c>
      <c r="Z27" s="116">
        <v>342</v>
      </c>
      <c r="AB27" s="121">
        <f t="shared" si="2"/>
        <v>2.9376395808280366E-2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1068</v>
      </c>
      <c r="Z28" s="116">
        <v>1119</v>
      </c>
      <c r="AB28" s="121">
        <f t="shared" si="2"/>
        <v>9.611750558323312E-2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548</v>
      </c>
      <c r="Z29" s="116">
        <v>556</v>
      </c>
      <c r="AB29" s="121">
        <f t="shared" si="2"/>
        <v>4.7758117161999659E-2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737</v>
      </c>
      <c r="Z30" s="116">
        <v>766</v>
      </c>
      <c r="AB30" s="121">
        <f t="shared" si="2"/>
        <v>6.5796254939013921E-2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709</v>
      </c>
      <c r="Z31" s="116">
        <v>706</v>
      </c>
      <c r="AB31" s="121">
        <f t="shared" si="2"/>
        <v>6.0642501288438413E-2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61</v>
      </c>
      <c r="Z32" s="116">
        <v>63</v>
      </c>
      <c r="AB32" s="121">
        <f t="shared" si="2"/>
        <v>5.411441333104278E-3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421</v>
      </c>
      <c r="Z33" s="116">
        <v>428</v>
      </c>
      <c r="AB33" s="121">
        <f t="shared" si="2"/>
        <v>3.6763442707438587E-2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12418</v>
      </c>
      <c r="Z34" s="124">
        <v>11642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6637</v>
      </c>
      <c r="AB37" s="136">
        <f>Z37/Z40*100</f>
        <v>84.872122762148337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1183</v>
      </c>
      <c r="AB38" s="136">
        <f>Z38/Z40*100</f>
        <v>15.127877237851662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7820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18</v>
      </c>
      <c r="X44" s="116">
        <v>20</v>
      </c>
      <c r="Y44" s="116">
        <v>27</v>
      </c>
      <c r="Z44" s="116">
        <v>24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158</v>
      </c>
      <c r="X45" s="116">
        <v>170</v>
      </c>
      <c r="Y45" s="116">
        <v>191</v>
      </c>
      <c r="Z45" s="116">
        <v>192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309</v>
      </c>
      <c r="X46" s="116">
        <v>334</v>
      </c>
      <c r="Y46" s="116">
        <v>359</v>
      </c>
      <c r="Z46" s="116">
        <v>375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563</v>
      </c>
      <c r="X47" s="116">
        <v>562</v>
      </c>
      <c r="Y47" s="116">
        <v>588</v>
      </c>
      <c r="Z47" s="116">
        <v>529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596</v>
      </c>
      <c r="X48" s="116">
        <v>672</v>
      </c>
      <c r="Y48" s="116">
        <v>725</v>
      </c>
      <c r="Z48" s="116">
        <v>699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Banana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683</v>
      </c>
      <c r="X49" s="116">
        <v>677</v>
      </c>
      <c r="Y49" s="116">
        <v>715</v>
      </c>
      <c r="Z49" s="116">
        <v>685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537</v>
      </c>
      <c r="X50" s="116">
        <v>606</v>
      </c>
      <c r="Y50" s="116">
        <v>713</v>
      </c>
      <c r="Z50" s="116">
        <v>730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560</v>
      </c>
      <c r="X51" s="116">
        <v>542</v>
      </c>
      <c r="Y51" s="116">
        <v>610</v>
      </c>
      <c r="Z51" s="116">
        <v>566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472</v>
      </c>
      <c r="X52" s="116">
        <v>508</v>
      </c>
      <c r="Y52" s="116">
        <v>607</v>
      </c>
      <c r="Z52" s="116">
        <v>600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480</v>
      </c>
      <c r="X53" s="116">
        <v>471</v>
      </c>
      <c r="Y53" s="116">
        <v>581</v>
      </c>
      <c r="Z53" s="116">
        <v>489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431</v>
      </c>
      <c r="X54" s="116">
        <v>475</v>
      </c>
      <c r="Y54" s="116">
        <v>704</v>
      </c>
      <c r="Z54" s="116">
        <v>545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294</v>
      </c>
      <c r="X55" s="116">
        <v>336</v>
      </c>
      <c r="Y55" s="116">
        <v>465</v>
      </c>
      <c r="Z55" s="116">
        <v>411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161</v>
      </c>
      <c r="X56" s="116">
        <v>177</v>
      </c>
      <c r="Y56" s="116">
        <v>204</v>
      </c>
      <c r="Z56" s="116">
        <v>193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66</v>
      </c>
      <c r="X57" s="116">
        <v>91</v>
      </c>
      <c r="Y57" s="116">
        <v>144</v>
      </c>
      <c r="Z57" s="116">
        <v>99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55</v>
      </c>
      <c r="X58" s="116">
        <v>61</v>
      </c>
      <c r="Y58" s="116">
        <v>97</v>
      </c>
      <c r="Z58" s="116">
        <v>64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22</v>
      </c>
      <c r="X59" s="116">
        <v>20</v>
      </c>
      <c r="Y59" s="116">
        <v>53</v>
      </c>
      <c r="Z59" s="116">
        <v>36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12</v>
      </c>
      <c r="X60" s="116">
        <v>14</v>
      </c>
      <c r="Y60" s="116">
        <v>17</v>
      </c>
      <c r="Z60" s="116">
        <v>10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5413</v>
      </c>
      <c r="X61" s="116">
        <v>5736</v>
      </c>
      <c r="Y61" s="116">
        <v>6804</v>
      </c>
      <c r="Z61" s="116">
        <v>6252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23</v>
      </c>
      <c r="X63" s="116">
        <v>19</v>
      </c>
      <c r="Y63" s="116">
        <v>16</v>
      </c>
      <c r="Z63" s="116">
        <v>15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Banana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165</v>
      </c>
      <c r="X64" s="116">
        <v>164</v>
      </c>
      <c r="Y64" s="116">
        <v>167</v>
      </c>
      <c r="Z64" s="116">
        <v>175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313</v>
      </c>
      <c r="X65" s="116">
        <v>347</v>
      </c>
      <c r="Y65" s="116">
        <v>338</v>
      </c>
      <c r="Z65" s="116">
        <v>358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369</v>
      </c>
      <c r="X66" s="116">
        <v>409</v>
      </c>
      <c r="Y66" s="116">
        <v>466</v>
      </c>
      <c r="Z66" s="116">
        <v>435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470</v>
      </c>
      <c r="X67" s="116">
        <v>489</v>
      </c>
      <c r="Y67" s="116">
        <v>576</v>
      </c>
      <c r="Z67" s="116">
        <v>581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436</v>
      </c>
      <c r="X68" s="116">
        <v>509</v>
      </c>
      <c r="Y68" s="116">
        <v>541</v>
      </c>
      <c r="Z68" s="116">
        <v>576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504</v>
      </c>
      <c r="X69" s="116">
        <v>519</v>
      </c>
      <c r="Y69" s="116">
        <v>581</v>
      </c>
      <c r="Z69" s="116">
        <v>584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445</v>
      </c>
      <c r="X70" s="116">
        <v>478</v>
      </c>
      <c r="Y70" s="116">
        <v>568</v>
      </c>
      <c r="Z70" s="116">
        <v>529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419</v>
      </c>
      <c r="X71" s="116">
        <v>455</v>
      </c>
      <c r="Y71" s="116">
        <v>564</v>
      </c>
      <c r="Z71" s="116">
        <v>575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425</v>
      </c>
      <c r="X72" s="116">
        <v>487</v>
      </c>
      <c r="Y72" s="116">
        <v>576</v>
      </c>
      <c r="Z72" s="116">
        <v>512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347</v>
      </c>
      <c r="X73" s="116">
        <v>410</v>
      </c>
      <c r="Y73" s="116">
        <v>529</v>
      </c>
      <c r="Z73" s="116">
        <v>466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194</v>
      </c>
      <c r="X74" s="116">
        <v>219</v>
      </c>
      <c r="Y74" s="116">
        <v>302</v>
      </c>
      <c r="Z74" s="116">
        <v>288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114</v>
      </c>
      <c r="X75" s="116">
        <v>121</v>
      </c>
      <c r="Y75" s="116">
        <v>180</v>
      </c>
      <c r="Z75" s="116">
        <v>155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36</v>
      </c>
      <c r="X76" s="116">
        <v>59</v>
      </c>
      <c r="Y76" s="116">
        <v>102</v>
      </c>
      <c r="Z76" s="116">
        <v>69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31</v>
      </c>
      <c r="X77" s="116">
        <v>33</v>
      </c>
      <c r="Y77" s="116">
        <v>51</v>
      </c>
      <c r="Z77" s="116">
        <v>40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22</v>
      </c>
      <c r="X78" s="116">
        <v>21</v>
      </c>
      <c r="Y78" s="116">
        <v>42</v>
      </c>
      <c r="Z78" s="116">
        <v>25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13</v>
      </c>
      <c r="X79" s="116">
        <v>12</v>
      </c>
      <c r="Y79" s="116">
        <v>23</v>
      </c>
      <c r="Z79" s="116">
        <v>15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4332</v>
      </c>
      <c r="X80" s="116">
        <v>4751</v>
      </c>
      <c r="Y80" s="116">
        <v>5620</v>
      </c>
      <c r="Z80" s="116">
        <v>5386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Banana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201</v>
      </c>
      <c r="X83" s="116">
        <v>213</v>
      </c>
      <c r="Y83" s="116">
        <v>274</v>
      </c>
      <c r="Z83" s="116">
        <v>262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215</v>
      </c>
      <c r="X84" s="116">
        <v>191</v>
      </c>
      <c r="Y84" s="116">
        <v>199</v>
      </c>
      <c r="Z84" s="116">
        <v>212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11,640</v>
      </c>
      <c r="D85" s="100">
        <f t="shared" ref="D85:D90" si="4">AD4</f>
        <v>-6.2650990497664649E-2</v>
      </c>
      <c r="E85" s="101">
        <f t="shared" ref="E85:E90" si="5">AD4</f>
        <v>-6.2650990497664649E-2</v>
      </c>
      <c r="F85" s="100">
        <f t="shared" ref="F85:F90" si="6">AF4</f>
        <v>9.5735667890426424E-2</v>
      </c>
      <c r="G85" s="101">
        <f t="shared" ref="G85:G90" si="7">AF4</f>
        <v>9.5735667890426424E-2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833</v>
      </c>
      <c r="X85" s="116">
        <v>838</v>
      </c>
      <c r="Y85" s="116">
        <v>921</v>
      </c>
      <c r="Z85" s="116">
        <v>895</v>
      </c>
    </row>
    <row r="86" spans="1:30" ht="15" customHeight="1" x14ac:dyDescent="0.25">
      <c r="A86" s="102" t="s">
        <v>4</v>
      </c>
      <c r="B86" s="51"/>
      <c r="C86" s="61" t="str">
        <f t="shared" si="3"/>
        <v>6,256</v>
      </c>
      <c r="D86" s="100">
        <f t="shared" si="4"/>
        <v>-8.0135274224378716E-2</v>
      </c>
      <c r="E86" s="101">
        <f t="shared" si="5"/>
        <v>-8.0135274224378716E-2</v>
      </c>
      <c r="F86" s="100">
        <f t="shared" si="6"/>
        <v>7.1049477829138841E-2</v>
      </c>
      <c r="G86" s="101">
        <f t="shared" si="7"/>
        <v>7.1049477829138841E-2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67</v>
      </c>
      <c r="X86" s="116">
        <v>75</v>
      </c>
      <c r="Y86" s="116">
        <v>90</v>
      </c>
      <c r="Z86" s="116">
        <v>76</v>
      </c>
    </row>
    <row r="87" spans="1:30" ht="15" customHeight="1" x14ac:dyDescent="0.25">
      <c r="A87" s="102" t="s">
        <v>5</v>
      </c>
      <c r="B87" s="51"/>
      <c r="C87" s="61" t="str">
        <f t="shared" si="3"/>
        <v>5,386</v>
      </c>
      <c r="D87" s="100">
        <f t="shared" si="4"/>
        <v>-4.129583481666077E-2</v>
      </c>
      <c r="E87" s="101">
        <f t="shared" si="5"/>
        <v>-4.129583481666077E-2</v>
      </c>
      <c r="F87" s="100">
        <f t="shared" si="6"/>
        <v>0.12724989535370446</v>
      </c>
      <c r="G87" s="101">
        <f t="shared" si="7"/>
        <v>0.12724989535370446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78</v>
      </c>
      <c r="X87" s="116">
        <v>70</v>
      </c>
      <c r="Y87" s="116">
        <v>77</v>
      </c>
      <c r="Z87" s="116">
        <v>72</v>
      </c>
    </row>
    <row r="88" spans="1:30" ht="15" customHeight="1" x14ac:dyDescent="0.25">
      <c r="A88" s="51" t="s">
        <v>6</v>
      </c>
      <c r="B88" s="51"/>
      <c r="C88" s="61" t="str">
        <f t="shared" si="3"/>
        <v>7,817</v>
      </c>
      <c r="D88" s="100">
        <f t="shared" si="4"/>
        <v>-8.4446006090419301E-2</v>
      </c>
      <c r="E88" s="101">
        <f t="shared" si="5"/>
        <v>-8.4446006090419301E-2</v>
      </c>
      <c r="F88" s="100">
        <f t="shared" si="6"/>
        <v>6.9210778279305218E-2</v>
      </c>
      <c r="G88" s="101">
        <f t="shared" si="7"/>
        <v>6.9210778279305218E-2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94</v>
      </c>
      <c r="X88" s="116">
        <v>83</v>
      </c>
      <c r="Y88" s="116">
        <v>115</v>
      </c>
      <c r="Z88" s="116">
        <v>111</v>
      </c>
    </row>
    <row r="89" spans="1:30" ht="15" customHeight="1" x14ac:dyDescent="0.25">
      <c r="A89" s="51" t="s">
        <v>102</v>
      </c>
      <c r="B89" s="51"/>
      <c r="C89" s="61" t="str">
        <f t="shared" si="3"/>
        <v>$50,986</v>
      </c>
      <c r="D89" s="100">
        <f t="shared" si="4"/>
        <v>6.1370581622882003E-2</v>
      </c>
      <c r="E89" s="101">
        <f t="shared" si="5"/>
        <v>6.1370581622882003E-2</v>
      </c>
      <c r="F89" s="100">
        <f t="shared" si="6"/>
        <v>0.13434854760521686</v>
      </c>
      <c r="G89" s="101">
        <f t="shared" si="7"/>
        <v>0.13434854760521686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736</v>
      </c>
      <c r="X89" s="116">
        <v>763</v>
      </c>
      <c r="Y89" s="116">
        <v>852</v>
      </c>
      <c r="Z89" s="116">
        <v>837</v>
      </c>
    </row>
    <row r="90" spans="1:30" ht="15" customHeight="1" x14ac:dyDescent="0.25">
      <c r="A90" s="51" t="s">
        <v>7</v>
      </c>
      <c r="B90" s="51"/>
      <c r="C90" s="61" t="str">
        <f t="shared" si="3"/>
        <v>$488.9 mil</v>
      </c>
      <c r="D90" s="100">
        <f t="shared" si="4"/>
        <v>-3.067850163728969E-2</v>
      </c>
      <c r="E90" s="101">
        <f t="shared" si="5"/>
        <v>-3.067850163728969E-2</v>
      </c>
      <c r="F90" s="100">
        <f t="shared" si="6"/>
        <v>0.11489700870284447</v>
      </c>
      <c r="G90" s="101">
        <f t="shared" si="7"/>
        <v>0.11489700870284447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680</v>
      </c>
      <c r="X90" s="116">
        <v>752</v>
      </c>
      <c r="Y90" s="116">
        <v>823</v>
      </c>
      <c r="Z90" s="116">
        <v>787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3788</v>
      </c>
      <c r="X91" s="116">
        <v>3997</v>
      </c>
      <c r="Y91" s="116">
        <v>4700</v>
      </c>
      <c r="Z91" s="116">
        <v>4262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147</v>
      </c>
      <c r="X93" s="116">
        <v>157</v>
      </c>
      <c r="Y93" s="116">
        <v>209</v>
      </c>
      <c r="Z93" s="116">
        <v>218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413</v>
      </c>
      <c r="X94" s="116">
        <v>456</v>
      </c>
      <c r="Y94" s="116">
        <v>506</v>
      </c>
      <c r="Z94" s="116">
        <v>504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100</v>
      </c>
      <c r="X95" s="116">
        <v>91</v>
      </c>
      <c r="Y95" s="116">
        <v>112</v>
      </c>
      <c r="Z95" s="116">
        <v>124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342</v>
      </c>
      <c r="X96" s="116">
        <v>375</v>
      </c>
      <c r="Y96" s="116">
        <v>430</v>
      </c>
      <c r="Z96" s="116">
        <v>443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506</v>
      </c>
      <c r="X97" s="116">
        <v>560</v>
      </c>
      <c r="Y97" s="116">
        <v>651</v>
      </c>
      <c r="Z97" s="116">
        <v>596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323</v>
      </c>
      <c r="X98" s="116">
        <v>330</v>
      </c>
      <c r="Y98" s="116">
        <v>348</v>
      </c>
      <c r="Z98" s="116">
        <v>321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73</v>
      </c>
      <c r="X99" s="116">
        <v>84</v>
      </c>
      <c r="Y99" s="116">
        <v>112</v>
      </c>
      <c r="Z99" s="116">
        <v>114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405</v>
      </c>
      <c r="X100" s="116">
        <v>411</v>
      </c>
      <c r="Y100" s="116">
        <v>489</v>
      </c>
      <c r="Z100" s="116">
        <v>484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3019</v>
      </c>
      <c r="X101" s="116">
        <v>3201</v>
      </c>
      <c r="Y101" s="116">
        <v>3840</v>
      </c>
      <c r="Z101" s="116">
        <v>3563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6559</v>
      </c>
      <c r="X104" s="116">
        <v>7194</v>
      </c>
      <c r="Y104" s="116">
        <v>8216</v>
      </c>
      <c r="Z104" s="116">
        <v>7975</v>
      </c>
      <c r="AB104" s="113" t="str">
        <f>TEXT(Z104,"###,###")</f>
        <v>7,975</v>
      </c>
      <c r="AD104" s="134">
        <f>Z104/($Z$4)*100</f>
        <v>68.513745704467354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1698</v>
      </c>
      <c r="X105" s="116">
        <v>1766</v>
      </c>
      <c r="Y105" s="116">
        <v>1965</v>
      </c>
      <c r="Z105" s="116">
        <v>2006</v>
      </c>
      <c r="AB105" s="113" t="str">
        <f>TEXT(Z105,"###,###")</f>
        <v>2,006</v>
      </c>
      <c r="AD105" s="134">
        <f>Z105/($Z$4)*100</f>
        <v>17.233676975945016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8257</v>
      </c>
      <c r="X106" s="124">
        <v>8960</v>
      </c>
      <c r="Y106" s="124">
        <v>10181</v>
      </c>
      <c r="Z106" s="124">
        <v>9981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1388</v>
      </c>
      <c r="X108" s="116">
        <v>1778</v>
      </c>
      <c r="Y108" s="116">
        <v>2357</v>
      </c>
      <c r="Z108" s="116">
        <v>1779</v>
      </c>
      <c r="AB108" s="113" t="str">
        <f>TEXT(Z108,"###,###")</f>
        <v>1,779</v>
      </c>
      <c r="AD108" s="134">
        <f>Z108/($Z$4)*100</f>
        <v>15.283505154639176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1423</v>
      </c>
      <c r="X109" s="116">
        <v>1601</v>
      </c>
      <c r="Y109" s="116">
        <v>1738</v>
      </c>
      <c r="Z109" s="116">
        <v>1610</v>
      </c>
      <c r="AB109" s="113" t="str">
        <f>TEXT(Z109,"###,###")</f>
        <v>1,610</v>
      </c>
      <c r="AD109" s="134">
        <f>Z109/($Z$4)*100</f>
        <v>13.831615120274915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1444</v>
      </c>
      <c r="X110" s="116">
        <v>1434</v>
      </c>
      <c r="Y110" s="116">
        <v>1551</v>
      </c>
      <c r="Z110" s="116">
        <v>1826</v>
      </c>
      <c r="AB110" s="113" t="str">
        <f>TEXT(Z110,"###,###")</f>
        <v>1,826</v>
      </c>
      <c r="AD110" s="134">
        <f>Z110/($Z$4)*100</f>
        <v>15.687285223367697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3999</v>
      </c>
      <c r="X111" s="116">
        <v>4147</v>
      </c>
      <c r="Y111" s="116">
        <v>4529</v>
      </c>
      <c r="Z111" s="116">
        <v>4766</v>
      </c>
      <c r="AB111" s="113" t="str">
        <f>TEXT(Z111,"###,###")</f>
        <v>4,766</v>
      </c>
      <c r="AD111" s="134">
        <f>Z111/($Z$4)*100</f>
        <v>40.945017182130584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9746</v>
      </c>
      <c r="X112" s="116">
        <v>10487</v>
      </c>
      <c r="Y112" s="116">
        <v>12418</v>
      </c>
      <c r="Z112" s="116">
        <v>11641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40.33</v>
      </c>
      <c r="W118" s="135">
        <v>39.549999999999997</v>
      </c>
      <c r="X118" s="135">
        <v>41.16</v>
      </c>
      <c r="Y118" s="135">
        <v>42.76</v>
      </c>
      <c r="Z118" s="135">
        <v>41.48</v>
      </c>
      <c r="AB118" s="113" t="str">
        <f>TEXT(Z118,"##.0")</f>
        <v>41.5</v>
      </c>
    </row>
    <row r="120" spans="19:32" x14ac:dyDescent="0.25">
      <c r="S120" s="105" t="s">
        <v>104</v>
      </c>
      <c r="T120" s="116"/>
      <c r="U120" s="116"/>
      <c r="V120" s="116">
        <v>5520</v>
      </c>
      <c r="W120" s="116">
        <v>5078</v>
      </c>
      <c r="X120" s="116">
        <v>5185</v>
      </c>
      <c r="Y120" s="116">
        <v>5672</v>
      </c>
      <c r="Z120" s="116">
        <v>5619</v>
      </c>
      <c r="AB120" s="113" t="str">
        <f>TEXT(Z120,"###,###")</f>
        <v>5,619</v>
      </c>
    </row>
    <row r="121" spans="19:32" x14ac:dyDescent="0.25">
      <c r="S121" s="105" t="s">
        <v>105</v>
      </c>
      <c r="T121" s="116"/>
      <c r="U121" s="116"/>
      <c r="V121" s="116">
        <v>841</v>
      </c>
      <c r="W121" s="116">
        <v>801</v>
      </c>
      <c r="X121" s="116">
        <v>940</v>
      </c>
      <c r="Y121" s="116">
        <v>1488</v>
      </c>
      <c r="Z121" s="116">
        <v>993</v>
      </c>
      <c r="AB121" s="113" t="str">
        <f>TEXT(Z121,"###,###")</f>
        <v>993</v>
      </c>
    </row>
    <row r="122" spans="19:32" x14ac:dyDescent="0.25">
      <c r="S122" s="105" t="s">
        <v>106</v>
      </c>
      <c r="T122" s="116"/>
      <c r="U122" s="116"/>
      <c r="V122" s="116">
        <v>945</v>
      </c>
      <c r="W122" s="116">
        <v>926</v>
      </c>
      <c r="X122" s="116">
        <v>1073</v>
      </c>
      <c r="Y122" s="116">
        <v>1372</v>
      </c>
      <c r="Z122" s="116">
        <v>1207</v>
      </c>
      <c r="AB122" s="113" t="str">
        <f>TEXT(Z122,"###,###")</f>
        <v>1,207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6465</v>
      </c>
      <c r="W124" s="116">
        <v>6004</v>
      </c>
      <c r="X124" s="116">
        <v>6258</v>
      </c>
      <c r="Y124" s="116">
        <v>7044</v>
      </c>
      <c r="Z124" s="116">
        <v>6826</v>
      </c>
      <c r="AB124" s="113" t="str">
        <f>TEXT(Z124,"###,###")</f>
        <v>6,826</v>
      </c>
      <c r="AD124" s="131">
        <f>Z124/$Z$7*100</f>
        <v>87.322502238710499</v>
      </c>
    </row>
    <row r="125" spans="19:32" x14ac:dyDescent="0.25">
      <c r="S125" s="105" t="s">
        <v>108</v>
      </c>
      <c r="T125" s="116"/>
      <c r="U125" s="116"/>
      <c r="V125" s="116">
        <v>1786</v>
      </c>
      <c r="W125" s="116">
        <v>1727</v>
      </c>
      <c r="X125" s="116">
        <v>2013</v>
      </c>
      <c r="Y125" s="116">
        <v>2860</v>
      </c>
      <c r="Z125" s="116">
        <v>2200</v>
      </c>
      <c r="AB125" s="113" t="str">
        <f>TEXT(Z125,"###,###")</f>
        <v>2,200</v>
      </c>
      <c r="AD125" s="131">
        <f>Z125/$Z$7*100</f>
        <v>28.143789177433799</v>
      </c>
    </row>
    <row r="127" spans="19:32" x14ac:dyDescent="0.25">
      <c r="S127" s="105" t="s">
        <v>109</v>
      </c>
      <c r="T127" s="116"/>
      <c r="U127" s="116"/>
      <c r="V127" s="116">
        <v>4091</v>
      </c>
      <c r="W127" s="116">
        <v>3782</v>
      </c>
      <c r="X127" s="116">
        <v>3997</v>
      </c>
      <c r="Y127" s="116">
        <v>4704</v>
      </c>
      <c r="Z127" s="116">
        <v>4260</v>
      </c>
      <c r="AB127" s="113" t="str">
        <f>TEXT(Z127,"###,###")</f>
        <v>4,260</v>
      </c>
      <c r="AD127" s="131">
        <f>Z127/$Z$7*100</f>
        <v>54.496609952667264</v>
      </c>
    </row>
    <row r="128" spans="19:32" x14ac:dyDescent="0.25">
      <c r="S128" s="105" t="s">
        <v>110</v>
      </c>
      <c r="T128" s="116"/>
      <c r="U128" s="116"/>
      <c r="V128" s="116">
        <v>3217</v>
      </c>
      <c r="W128" s="116">
        <v>3024</v>
      </c>
      <c r="X128" s="116">
        <v>3201</v>
      </c>
      <c r="Y128" s="116">
        <v>3837</v>
      </c>
      <c r="Z128" s="116">
        <v>3557</v>
      </c>
      <c r="AB128" s="113" t="str">
        <f>TEXT(Z128,"###,###")</f>
        <v>3,557</v>
      </c>
      <c r="AD128" s="131">
        <f>Z128/$Z$7*100</f>
        <v>45.503390047332736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B5D41AF-DE10-4C8F-AE89-DA3B9D3911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BEC9EAF-8F91-47AA-B6E2-413569A679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364C245-74F8-4ED8-8E88-3C7F4F6175D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C204801-F675-4877-A088-2D69CFB1368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81F5F-6502-403B-94C0-287625E9154E}">
  <sheetPr codeName="Sheet10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Lockyer Valley</v>
      </c>
      <c r="T1" s="103"/>
      <c r="U1" s="103"/>
      <c r="V1" s="103"/>
      <c r="W1" s="103"/>
      <c r="X1" s="103"/>
      <c r="Y1" s="104" t="str">
        <f>Y3</f>
        <v>9.39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152</v>
      </c>
      <c r="Y3" s="109" t="s">
        <v>245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9.39 Lockyer Valley,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29965</v>
      </c>
      <c r="W4" s="112">
        <v>30055</v>
      </c>
      <c r="X4" s="112">
        <v>31923</v>
      </c>
      <c r="Y4" s="112">
        <v>33770</v>
      </c>
      <c r="Z4" s="112">
        <v>35335</v>
      </c>
      <c r="AB4" s="113" t="str">
        <f>TEXT(Z4,"###,###")</f>
        <v>35,335</v>
      </c>
      <c r="AD4" s="114">
        <f>Z4/Y4-1</f>
        <v>4.6342907906425923E-2</v>
      </c>
      <c r="AF4" s="114">
        <f>Z4/V4-1</f>
        <v>0.17920907725679958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16269</v>
      </c>
      <c r="W5" s="112">
        <v>16344</v>
      </c>
      <c r="X5" s="112">
        <v>17078</v>
      </c>
      <c r="Y5" s="112">
        <v>18106</v>
      </c>
      <c r="Z5" s="112">
        <v>18625</v>
      </c>
      <c r="AB5" s="113" t="str">
        <f>TEXT(Z5,"###,###")</f>
        <v>18,625</v>
      </c>
      <c r="AD5" s="114">
        <f t="shared" ref="AD5:AD9" si="0">Z5/Y5-1</f>
        <v>2.8664531094664714E-2</v>
      </c>
      <c r="AF5" s="114">
        <f t="shared" ref="AF5:AF9" si="1">Z5/V5-1</f>
        <v>0.14481529288831529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13696</v>
      </c>
      <c r="W6" s="112">
        <v>13711</v>
      </c>
      <c r="X6" s="112">
        <v>14845</v>
      </c>
      <c r="Y6" s="112">
        <v>15664</v>
      </c>
      <c r="Z6" s="112">
        <v>16716</v>
      </c>
      <c r="AB6" s="113" t="str">
        <f>TEXT(Z6,"###,###")</f>
        <v>16,716</v>
      </c>
      <c r="AD6" s="114">
        <f t="shared" si="0"/>
        <v>6.7160367722165493E-2</v>
      </c>
      <c r="AF6" s="114">
        <f t="shared" si="1"/>
        <v>0.22050233644859807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20296</v>
      </c>
      <c r="W7" s="112">
        <v>20500</v>
      </c>
      <c r="X7" s="112">
        <v>21541</v>
      </c>
      <c r="Y7" s="112">
        <v>22807</v>
      </c>
      <c r="Z7" s="112">
        <v>23227</v>
      </c>
      <c r="AB7" s="113" t="str">
        <f>TEXT(Z7,"###,###")</f>
        <v>23,227</v>
      </c>
      <c r="AD7" s="114">
        <f t="shared" si="0"/>
        <v>1.8415398781076009E-2</v>
      </c>
      <c r="AF7" s="114">
        <f t="shared" si="1"/>
        <v>0.14441269215608976</v>
      </c>
    </row>
    <row r="8" spans="1:32" ht="17.25" customHeight="1" x14ac:dyDescent="0.25">
      <c r="A8" s="68" t="s">
        <v>13</v>
      </c>
      <c r="B8" s="69"/>
      <c r="C8" s="31"/>
      <c r="D8" s="70" t="str">
        <f>AB4</f>
        <v>35,335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23,227</v>
      </c>
      <c r="P8" s="71"/>
      <c r="S8" s="111" t="s">
        <v>87</v>
      </c>
      <c r="T8" s="112"/>
      <c r="U8" s="112"/>
      <c r="V8" s="112">
        <v>35663</v>
      </c>
      <c r="W8" s="112">
        <v>37608.53</v>
      </c>
      <c r="X8" s="112">
        <v>38581</v>
      </c>
      <c r="Y8" s="112">
        <v>40056.379999999997</v>
      </c>
      <c r="Z8" s="112">
        <v>39393.449999999997</v>
      </c>
      <c r="AB8" s="113" t="str">
        <f>TEXT(Z8,"$###,###")</f>
        <v>$39,393</v>
      </c>
      <c r="AD8" s="114">
        <f t="shared" si="0"/>
        <v>-1.6549922883695389E-2</v>
      </c>
      <c r="AF8" s="114">
        <f t="shared" si="1"/>
        <v>0.1046028096346352</v>
      </c>
    </row>
    <row r="9" spans="1:32" x14ac:dyDescent="0.25">
      <c r="A9" s="32" t="s">
        <v>15</v>
      </c>
      <c r="B9" s="75"/>
      <c r="C9" s="76"/>
      <c r="D9" s="77">
        <f>AD104</f>
        <v>75.834158766095939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52.42175054893012</v>
      </c>
      <c r="P9" s="78" t="s">
        <v>88</v>
      </c>
      <c r="S9" s="111" t="s">
        <v>7</v>
      </c>
      <c r="T9" s="112"/>
      <c r="U9" s="112"/>
      <c r="V9" s="112">
        <v>867122075</v>
      </c>
      <c r="W9" s="112">
        <v>895216723</v>
      </c>
      <c r="X9" s="112">
        <v>963076441</v>
      </c>
      <c r="Y9" s="112">
        <v>1036799264</v>
      </c>
      <c r="Z9" s="112">
        <v>1095646655</v>
      </c>
      <c r="AB9" s="113" t="str">
        <f>TEXT(Z9/1000000,"$#,###.0")&amp;" mil"</f>
        <v>$1,095.6 mil</v>
      </c>
      <c r="AD9" s="114">
        <f t="shared" si="0"/>
        <v>5.6758712166678382E-2</v>
      </c>
      <c r="AF9" s="114">
        <f t="shared" si="1"/>
        <v>0.26354372306805818</v>
      </c>
    </row>
    <row r="10" spans="1:32" x14ac:dyDescent="0.25">
      <c r="A10" s="32" t="s">
        <v>18</v>
      </c>
      <c r="B10" s="75"/>
      <c r="C10" s="76"/>
      <c r="D10" s="77">
        <f>AD105</f>
        <v>14.863449837271828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47.556722779523831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92.280535583588062</v>
      </c>
      <c r="P11" s="78" t="s">
        <v>88</v>
      </c>
      <c r="S11" s="111" t="s">
        <v>30</v>
      </c>
      <c r="T11" s="116"/>
      <c r="U11" s="116"/>
      <c r="V11" s="116">
        <v>26534</v>
      </c>
      <c r="W11" s="116">
        <v>26613</v>
      </c>
      <c r="X11" s="116">
        <v>28475</v>
      </c>
      <c r="Y11" s="116">
        <v>30192</v>
      </c>
      <c r="Z11" s="116">
        <v>31765</v>
      </c>
    </row>
    <row r="12" spans="1:32" ht="28.5" customHeight="1" x14ac:dyDescent="0.25">
      <c r="A12" s="32" t="s">
        <v>20</v>
      </c>
      <c r="B12" s="76"/>
      <c r="C12" s="76"/>
      <c r="D12" s="77">
        <f>AD108</f>
        <v>15.220036790717421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15.387264821113359</v>
      </c>
      <c r="P12" s="78" t="s">
        <v>88</v>
      </c>
      <c r="S12" s="111" t="s">
        <v>31</v>
      </c>
      <c r="T12" s="116"/>
      <c r="U12" s="116"/>
      <c r="V12" s="116">
        <v>3433</v>
      </c>
      <c r="W12" s="116">
        <v>3444</v>
      </c>
      <c r="X12" s="116">
        <v>3448</v>
      </c>
      <c r="Y12" s="116">
        <v>3577</v>
      </c>
      <c r="Z12" s="116">
        <v>3571</v>
      </c>
    </row>
    <row r="13" spans="1:32" ht="15" customHeight="1" x14ac:dyDescent="0.25">
      <c r="A13" s="32" t="s">
        <v>21</v>
      </c>
      <c r="B13" s="76"/>
      <c r="C13" s="76"/>
      <c r="D13" s="77">
        <f>AD109</f>
        <v>12.955992641856518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26.390264610159896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18.599543516644417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36.13980472619216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81.400456483355583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3266</v>
      </c>
      <c r="Z15" s="116">
        <v>3335</v>
      </c>
      <c r="AB15" s="121">
        <f t="shared" ref="AB15:AB34" si="2">IF(Z15="np",0,Z15/$Z$34)</f>
        <v>9.4390354352994449E-2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277</v>
      </c>
      <c r="Z16" s="116">
        <v>328</v>
      </c>
      <c r="AB16" s="121">
        <f t="shared" si="2"/>
        <v>9.2833691837427828E-3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2355</v>
      </c>
      <c r="Z17" s="116">
        <v>2428</v>
      </c>
      <c r="AB17" s="121">
        <f t="shared" si="2"/>
        <v>6.8719574323559379E-2</v>
      </c>
    </row>
    <row r="18" spans="1:28" x14ac:dyDescent="0.25">
      <c r="A18" s="67" t="str">
        <f>$S$1&amp;" ("&amp;$V$2&amp;" to "&amp;$Z$2&amp;")"</f>
        <v>Lockyer Valley (2014-15 to 2018-19)</v>
      </c>
      <c r="B18" s="67"/>
      <c r="C18" s="67"/>
      <c r="D18" s="67"/>
      <c r="E18" s="67"/>
      <c r="F18" s="67"/>
      <c r="G18" s="67" t="str">
        <f>$S$1&amp;" ("&amp;$V$2&amp;" to "&amp;$Z$2&amp;")"</f>
        <v>Lockyer Valley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181</v>
      </c>
      <c r="Z18" s="116">
        <v>219</v>
      </c>
      <c r="AB18" s="121">
        <f t="shared" si="2"/>
        <v>6.1983471074380167E-3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2233</v>
      </c>
      <c r="Z19" s="116">
        <v>2208</v>
      </c>
      <c r="AB19" s="121">
        <f t="shared" si="2"/>
        <v>6.2492924261292881E-2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1307</v>
      </c>
      <c r="Z20" s="116">
        <v>1356</v>
      </c>
      <c r="AB20" s="121">
        <f t="shared" si="2"/>
        <v>3.8378806747424429E-2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2192</v>
      </c>
      <c r="Z21" s="116">
        <v>2333</v>
      </c>
      <c r="AB21" s="121">
        <f t="shared" si="2"/>
        <v>6.6030793614853395E-2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1838</v>
      </c>
      <c r="Z22" s="116">
        <v>1846</v>
      </c>
      <c r="AB22" s="121">
        <f t="shared" si="2"/>
        <v>5.2247254613381637E-2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1895</v>
      </c>
      <c r="Z23" s="116">
        <v>1889</v>
      </c>
      <c r="AB23" s="121">
        <f t="shared" si="2"/>
        <v>5.3464281671006454E-2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97</v>
      </c>
      <c r="Z24" s="116">
        <v>96</v>
      </c>
      <c r="AB24" s="121">
        <f t="shared" si="2"/>
        <v>2.7170836635344729E-3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822</v>
      </c>
      <c r="Z25" s="116">
        <v>811</v>
      </c>
      <c r="AB25" s="121">
        <f t="shared" si="2"/>
        <v>2.2953696365900601E-2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812</v>
      </c>
      <c r="Z26" s="116">
        <v>736</v>
      </c>
      <c r="AB26" s="121">
        <f t="shared" si="2"/>
        <v>2.0830974753764293E-2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1263</v>
      </c>
      <c r="Z27" s="116">
        <v>1296</v>
      </c>
      <c r="AB27" s="121">
        <f t="shared" si="2"/>
        <v>3.6680629457715386E-2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4823</v>
      </c>
      <c r="Z28" s="116">
        <v>5812</v>
      </c>
      <c r="AB28" s="121">
        <f t="shared" si="2"/>
        <v>0.16449677346314956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1551</v>
      </c>
      <c r="Z29" s="116">
        <v>1666</v>
      </c>
      <c r="AB29" s="121">
        <f t="shared" si="2"/>
        <v>4.7152722744254499E-2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2182</v>
      </c>
      <c r="Z30" s="116">
        <v>2201</v>
      </c>
      <c r="AB30" s="121">
        <f t="shared" si="2"/>
        <v>6.2294803577493493E-2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2705</v>
      </c>
      <c r="Z31" s="116">
        <v>3086</v>
      </c>
      <c r="AB31" s="121">
        <f t="shared" si="2"/>
        <v>8.734291860070191E-2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242</v>
      </c>
      <c r="Z32" s="116">
        <v>335</v>
      </c>
      <c r="AB32" s="121">
        <f t="shared" si="2"/>
        <v>9.481489867542171E-3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1016</v>
      </c>
      <c r="Z33" s="116">
        <v>1119</v>
      </c>
      <c r="AB33" s="121">
        <f t="shared" si="2"/>
        <v>3.1671006453073698E-2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33770</v>
      </c>
      <c r="Z34" s="124">
        <v>35332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18902</v>
      </c>
      <c r="AB37" s="136">
        <f>Z37/Z40*100</f>
        <v>81.400456483355583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4319</v>
      </c>
      <c r="AB38" s="136">
        <f>Z38/Z40*100</f>
        <v>18.599543516644417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23221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27</v>
      </c>
      <c r="X44" s="116">
        <v>21</v>
      </c>
      <c r="Y44" s="116">
        <v>25</v>
      </c>
      <c r="Z44" s="116">
        <v>20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412</v>
      </c>
      <c r="X45" s="116">
        <v>433</v>
      </c>
      <c r="Y45" s="116">
        <v>452</v>
      </c>
      <c r="Z45" s="116">
        <v>433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1007</v>
      </c>
      <c r="X46" s="116">
        <v>1007</v>
      </c>
      <c r="Y46" s="116">
        <v>1204</v>
      </c>
      <c r="Z46" s="116">
        <v>1176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1805</v>
      </c>
      <c r="X47" s="116">
        <v>1964</v>
      </c>
      <c r="Y47" s="116">
        <v>2050</v>
      </c>
      <c r="Z47" s="116">
        <v>2180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2601</v>
      </c>
      <c r="X48" s="116">
        <v>2669</v>
      </c>
      <c r="Y48" s="116">
        <v>2986</v>
      </c>
      <c r="Z48" s="116">
        <v>3046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Lockyer Valley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1753</v>
      </c>
      <c r="X49" s="116">
        <v>1783</v>
      </c>
      <c r="Y49" s="116">
        <v>1742</v>
      </c>
      <c r="Z49" s="116">
        <v>1917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1268</v>
      </c>
      <c r="X50" s="116">
        <v>1431</v>
      </c>
      <c r="Y50" s="116">
        <v>1594</v>
      </c>
      <c r="Z50" s="116">
        <v>1627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1454</v>
      </c>
      <c r="X51" s="116">
        <v>1446</v>
      </c>
      <c r="Y51" s="116">
        <v>1486</v>
      </c>
      <c r="Z51" s="116">
        <v>1481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1512</v>
      </c>
      <c r="X52" s="116">
        <v>1534</v>
      </c>
      <c r="Y52" s="116">
        <v>1563</v>
      </c>
      <c r="Z52" s="116">
        <v>1611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1391</v>
      </c>
      <c r="X53" s="116">
        <v>1454</v>
      </c>
      <c r="Y53" s="116">
        <v>1497</v>
      </c>
      <c r="Z53" s="116">
        <v>1539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1283</v>
      </c>
      <c r="X54" s="116">
        <v>1378</v>
      </c>
      <c r="Y54" s="116">
        <v>1431</v>
      </c>
      <c r="Z54" s="116">
        <v>1482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939</v>
      </c>
      <c r="X55" s="116">
        <v>1018</v>
      </c>
      <c r="Y55" s="116">
        <v>1048</v>
      </c>
      <c r="Z55" s="116">
        <v>1102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512</v>
      </c>
      <c r="X56" s="116">
        <v>528</v>
      </c>
      <c r="Y56" s="116">
        <v>560</v>
      </c>
      <c r="Z56" s="116">
        <v>560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227</v>
      </c>
      <c r="X57" s="116">
        <v>246</v>
      </c>
      <c r="Y57" s="116">
        <v>271</v>
      </c>
      <c r="Z57" s="116">
        <v>272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91</v>
      </c>
      <c r="X58" s="116">
        <v>99</v>
      </c>
      <c r="Y58" s="116">
        <v>113</v>
      </c>
      <c r="Z58" s="116">
        <v>118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46</v>
      </c>
      <c r="X59" s="116">
        <v>49</v>
      </c>
      <c r="Y59" s="116">
        <v>57</v>
      </c>
      <c r="Z59" s="116">
        <v>50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15</v>
      </c>
      <c r="X60" s="116">
        <v>18</v>
      </c>
      <c r="Y60" s="116">
        <v>17</v>
      </c>
      <c r="Z60" s="116">
        <v>12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16344</v>
      </c>
      <c r="X61" s="116">
        <v>17078</v>
      </c>
      <c r="Y61" s="116">
        <v>18106</v>
      </c>
      <c r="Z61" s="116">
        <v>18619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46</v>
      </c>
      <c r="X63" s="116">
        <v>27</v>
      </c>
      <c r="Y63" s="116">
        <v>32</v>
      </c>
      <c r="Z63" s="116">
        <v>29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Lockyer Valley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418</v>
      </c>
      <c r="X64" s="116">
        <v>423</v>
      </c>
      <c r="Y64" s="116">
        <v>462</v>
      </c>
      <c r="Z64" s="116">
        <v>536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996</v>
      </c>
      <c r="X65" s="116">
        <v>1027</v>
      </c>
      <c r="Y65" s="116">
        <v>1078</v>
      </c>
      <c r="Z65" s="116">
        <v>1175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1510</v>
      </c>
      <c r="X66" s="116">
        <v>1721</v>
      </c>
      <c r="Y66" s="116">
        <v>1894</v>
      </c>
      <c r="Z66" s="116">
        <v>1978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2091</v>
      </c>
      <c r="X67" s="116">
        <v>2503</v>
      </c>
      <c r="Y67" s="116">
        <v>2709</v>
      </c>
      <c r="Z67" s="116">
        <v>2888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1406</v>
      </c>
      <c r="X68" s="116">
        <v>1451</v>
      </c>
      <c r="Y68" s="116">
        <v>1403</v>
      </c>
      <c r="Z68" s="116">
        <v>1663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1081</v>
      </c>
      <c r="X69" s="116">
        <v>1201</v>
      </c>
      <c r="Y69" s="116">
        <v>1254</v>
      </c>
      <c r="Z69" s="116">
        <v>1394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1183</v>
      </c>
      <c r="X70" s="116">
        <v>1210</v>
      </c>
      <c r="Y70" s="116">
        <v>1238</v>
      </c>
      <c r="Z70" s="116">
        <v>1281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1340</v>
      </c>
      <c r="X71" s="116">
        <v>1389</v>
      </c>
      <c r="Y71" s="116">
        <v>1441</v>
      </c>
      <c r="Z71" s="116">
        <v>1440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1321</v>
      </c>
      <c r="X72" s="116">
        <v>1393</v>
      </c>
      <c r="Y72" s="116">
        <v>1461</v>
      </c>
      <c r="Z72" s="116">
        <v>1493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1059</v>
      </c>
      <c r="X73" s="116">
        <v>1165</v>
      </c>
      <c r="Y73" s="116">
        <v>1262</v>
      </c>
      <c r="Z73" s="116">
        <v>1324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679</v>
      </c>
      <c r="X74" s="116">
        <v>727</v>
      </c>
      <c r="Y74" s="116">
        <v>775</v>
      </c>
      <c r="Z74" s="116">
        <v>853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347</v>
      </c>
      <c r="X75" s="116">
        <v>332</v>
      </c>
      <c r="Y75" s="116">
        <v>361</v>
      </c>
      <c r="Z75" s="116">
        <v>374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137</v>
      </c>
      <c r="X76" s="116">
        <v>160</v>
      </c>
      <c r="Y76" s="116">
        <v>165</v>
      </c>
      <c r="Z76" s="116">
        <v>157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61</v>
      </c>
      <c r="X77" s="116">
        <v>65</v>
      </c>
      <c r="Y77" s="116">
        <v>82</v>
      </c>
      <c r="Z77" s="116">
        <v>80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26</v>
      </c>
      <c r="X78" s="116">
        <v>30</v>
      </c>
      <c r="Y78" s="116">
        <v>27</v>
      </c>
      <c r="Z78" s="116">
        <v>31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20</v>
      </c>
      <c r="X79" s="116">
        <v>21</v>
      </c>
      <c r="Y79" s="116">
        <v>26</v>
      </c>
      <c r="Z79" s="116">
        <v>21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13711</v>
      </c>
      <c r="X80" s="116">
        <v>14845</v>
      </c>
      <c r="Y80" s="116">
        <v>15664</v>
      </c>
      <c r="Z80" s="116">
        <v>16715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Lockyer Valley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856</v>
      </c>
      <c r="X83" s="116">
        <v>985</v>
      </c>
      <c r="Y83" s="116">
        <v>1045</v>
      </c>
      <c r="Z83" s="116">
        <v>1012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646</v>
      </c>
      <c r="X84" s="116">
        <v>655</v>
      </c>
      <c r="Y84" s="116">
        <v>678</v>
      </c>
      <c r="Z84" s="116">
        <v>701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35,335</v>
      </c>
      <c r="D85" s="100">
        <f t="shared" ref="D85:D90" si="4">AD4</f>
        <v>4.6342907906425923E-2</v>
      </c>
      <c r="E85" s="101">
        <f t="shared" ref="E85:E90" si="5">AD4</f>
        <v>4.6342907906425923E-2</v>
      </c>
      <c r="F85" s="100">
        <f t="shared" ref="F85:F90" si="6">AF4</f>
        <v>0.17920907725679958</v>
      </c>
      <c r="G85" s="101">
        <f t="shared" ref="G85:G90" si="7">AF4</f>
        <v>0.17920907725679958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1791</v>
      </c>
      <c r="X85" s="116">
        <v>1869</v>
      </c>
      <c r="Y85" s="116">
        <v>1996</v>
      </c>
      <c r="Z85" s="116">
        <v>1980</v>
      </c>
    </row>
    <row r="86" spans="1:30" ht="15" customHeight="1" x14ac:dyDescent="0.25">
      <c r="A86" s="102" t="s">
        <v>4</v>
      </c>
      <c r="B86" s="51"/>
      <c r="C86" s="61" t="str">
        <f t="shared" si="3"/>
        <v>18,625</v>
      </c>
      <c r="D86" s="100">
        <f t="shared" si="4"/>
        <v>2.8664531094664714E-2</v>
      </c>
      <c r="E86" s="101">
        <f t="shared" si="5"/>
        <v>2.8664531094664714E-2</v>
      </c>
      <c r="F86" s="100">
        <f t="shared" si="6"/>
        <v>0.14481529288831529</v>
      </c>
      <c r="G86" s="101">
        <f t="shared" si="7"/>
        <v>0.14481529288831529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401</v>
      </c>
      <c r="X86" s="116">
        <v>454</v>
      </c>
      <c r="Y86" s="116">
        <v>478</v>
      </c>
      <c r="Z86" s="116">
        <v>509</v>
      </c>
    </row>
    <row r="87" spans="1:30" ht="15" customHeight="1" x14ac:dyDescent="0.25">
      <c r="A87" s="102" t="s">
        <v>5</v>
      </c>
      <c r="B87" s="51"/>
      <c r="C87" s="61" t="str">
        <f t="shared" si="3"/>
        <v>16,716</v>
      </c>
      <c r="D87" s="100">
        <f t="shared" si="4"/>
        <v>6.7160367722165493E-2</v>
      </c>
      <c r="E87" s="101">
        <f t="shared" si="5"/>
        <v>6.7160367722165493E-2</v>
      </c>
      <c r="F87" s="100">
        <f t="shared" si="6"/>
        <v>0.22050233644859807</v>
      </c>
      <c r="G87" s="101">
        <f t="shared" si="7"/>
        <v>0.22050233644859807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283</v>
      </c>
      <c r="X87" s="116">
        <v>309</v>
      </c>
      <c r="Y87" s="116">
        <v>320</v>
      </c>
      <c r="Z87" s="116">
        <v>351</v>
      </c>
    </row>
    <row r="88" spans="1:30" ht="15" customHeight="1" x14ac:dyDescent="0.25">
      <c r="A88" s="51" t="s">
        <v>6</v>
      </c>
      <c r="B88" s="51"/>
      <c r="C88" s="61" t="str">
        <f t="shared" si="3"/>
        <v>23,227</v>
      </c>
      <c r="D88" s="100">
        <f t="shared" si="4"/>
        <v>1.8415398781076009E-2</v>
      </c>
      <c r="E88" s="101">
        <f t="shared" si="5"/>
        <v>1.8415398781076009E-2</v>
      </c>
      <c r="F88" s="100">
        <f t="shared" si="6"/>
        <v>0.14441269215608976</v>
      </c>
      <c r="G88" s="101">
        <f t="shared" si="7"/>
        <v>0.14441269215608976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435</v>
      </c>
      <c r="X88" s="116">
        <v>414</v>
      </c>
      <c r="Y88" s="116">
        <v>425</v>
      </c>
      <c r="Z88" s="116">
        <v>455</v>
      </c>
    </row>
    <row r="89" spans="1:30" ht="15" customHeight="1" x14ac:dyDescent="0.25">
      <c r="A89" s="51" t="s">
        <v>102</v>
      </c>
      <c r="B89" s="51"/>
      <c r="C89" s="61" t="str">
        <f t="shared" si="3"/>
        <v>$39,393</v>
      </c>
      <c r="D89" s="100">
        <f t="shared" si="4"/>
        <v>-1.6549922883695389E-2</v>
      </c>
      <c r="E89" s="101">
        <f t="shared" si="5"/>
        <v>-1.6549922883695389E-2</v>
      </c>
      <c r="F89" s="100">
        <f t="shared" si="6"/>
        <v>0.1046028096346352</v>
      </c>
      <c r="G89" s="101">
        <f t="shared" si="7"/>
        <v>0.1046028096346352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1574</v>
      </c>
      <c r="X89" s="116">
        <v>1656</v>
      </c>
      <c r="Y89" s="116">
        <v>1737</v>
      </c>
      <c r="Z89" s="116">
        <v>1816</v>
      </c>
    </row>
    <row r="90" spans="1:30" ht="15" customHeight="1" x14ac:dyDescent="0.25">
      <c r="A90" s="51" t="s">
        <v>7</v>
      </c>
      <c r="B90" s="51"/>
      <c r="C90" s="61" t="str">
        <f t="shared" si="3"/>
        <v>$1,095.6 mil</v>
      </c>
      <c r="D90" s="100">
        <f t="shared" si="4"/>
        <v>5.6758712166678382E-2</v>
      </c>
      <c r="E90" s="101">
        <f t="shared" si="5"/>
        <v>5.6758712166678382E-2</v>
      </c>
      <c r="F90" s="100">
        <f t="shared" si="6"/>
        <v>0.26354372306805818</v>
      </c>
      <c r="G90" s="101">
        <f t="shared" si="7"/>
        <v>0.26354372306805818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2424</v>
      </c>
      <c r="X90" s="116">
        <v>2420</v>
      </c>
      <c r="Y90" s="116">
        <v>2590</v>
      </c>
      <c r="Z90" s="116">
        <v>2714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11020</v>
      </c>
      <c r="X91" s="116">
        <v>11414</v>
      </c>
      <c r="Y91" s="116">
        <v>12068</v>
      </c>
      <c r="Z91" s="116">
        <v>12175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525</v>
      </c>
      <c r="X93" s="116">
        <v>659</v>
      </c>
      <c r="Y93" s="116">
        <v>714</v>
      </c>
      <c r="Z93" s="116">
        <v>682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1171</v>
      </c>
      <c r="X94" s="116">
        <v>1222</v>
      </c>
      <c r="Y94" s="116">
        <v>1329</v>
      </c>
      <c r="Z94" s="116">
        <v>1385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362</v>
      </c>
      <c r="X95" s="116">
        <v>380</v>
      </c>
      <c r="Y95" s="116">
        <v>402</v>
      </c>
      <c r="Z95" s="116">
        <v>437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1291</v>
      </c>
      <c r="X96" s="116">
        <v>1430</v>
      </c>
      <c r="Y96" s="116">
        <v>1508</v>
      </c>
      <c r="Z96" s="116">
        <v>1622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1439</v>
      </c>
      <c r="X97" s="116">
        <v>1590</v>
      </c>
      <c r="Y97" s="116">
        <v>1660</v>
      </c>
      <c r="Z97" s="116">
        <v>1699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843</v>
      </c>
      <c r="X98" s="116">
        <v>899</v>
      </c>
      <c r="Y98" s="116">
        <v>926</v>
      </c>
      <c r="Z98" s="116">
        <v>920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111</v>
      </c>
      <c r="X99" s="116">
        <v>129</v>
      </c>
      <c r="Y99" s="116">
        <v>158</v>
      </c>
      <c r="Z99" s="116">
        <v>154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1645</v>
      </c>
      <c r="X100" s="116">
        <v>1706</v>
      </c>
      <c r="Y100" s="116">
        <v>1857</v>
      </c>
      <c r="Z100" s="116">
        <v>2022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9479</v>
      </c>
      <c r="X101" s="116">
        <v>10127</v>
      </c>
      <c r="Y101" s="116">
        <v>10739</v>
      </c>
      <c r="Z101" s="116">
        <v>11052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21956</v>
      </c>
      <c r="X104" s="116">
        <v>24184</v>
      </c>
      <c r="Y104" s="116">
        <v>25131</v>
      </c>
      <c r="Z104" s="116">
        <v>26796</v>
      </c>
      <c r="AB104" s="113" t="str">
        <f>TEXT(Z104,"###,###")</f>
        <v>26,796</v>
      </c>
      <c r="AD104" s="134">
        <f>Z104/($Z$4)*100</f>
        <v>75.834158766095939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4836</v>
      </c>
      <c r="X105" s="116">
        <v>4821</v>
      </c>
      <c r="Y105" s="116">
        <v>5055</v>
      </c>
      <c r="Z105" s="116">
        <v>5252</v>
      </c>
      <c r="AB105" s="113" t="str">
        <f>TEXT(Z105,"###,###")</f>
        <v>5,252</v>
      </c>
      <c r="AD105" s="134">
        <f>Z105/($Z$4)*100</f>
        <v>14.863449837271828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26792</v>
      </c>
      <c r="X106" s="124">
        <v>29005</v>
      </c>
      <c r="Y106" s="124">
        <v>30186</v>
      </c>
      <c r="Z106" s="124">
        <v>32048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4375</v>
      </c>
      <c r="X108" s="116">
        <v>4736</v>
      </c>
      <c r="Y108" s="116">
        <v>5275</v>
      </c>
      <c r="Z108" s="116">
        <v>5378</v>
      </c>
      <c r="AB108" s="113" t="str">
        <f>TEXT(Z108,"###,###")</f>
        <v>5,378</v>
      </c>
      <c r="AD108" s="134">
        <f>Z108/($Z$4)*100</f>
        <v>15.220036790717421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4491</v>
      </c>
      <c r="X109" s="116">
        <v>4827</v>
      </c>
      <c r="Y109" s="116">
        <v>4435</v>
      </c>
      <c r="Z109" s="116">
        <v>4578</v>
      </c>
      <c r="AB109" s="113" t="str">
        <f>TEXT(Z109,"###,###")</f>
        <v>4,578</v>
      </c>
      <c r="AD109" s="134">
        <f>Z109/($Z$4)*100</f>
        <v>12.955992641856518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7970</v>
      </c>
      <c r="X110" s="116">
        <v>8326</v>
      </c>
      <c r="Y110" s="116">
        <v>8951</v>
      </c>
      <c r="Z110" s="116">
        <v>9325</v>
      </c>
      <c r="AB110" s="113" t="str">
        <f>TEXT(Z110,"###,###")</f>
        <v>9,325</v>
      </c>
      <c r="AD110" s="134">
        <f>Z110/($Z$4)*100</f>
        <v>26.390264610159896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9962</v>
      </c>
      <c r="X111" s="116">
        <v>11116</v>
      </c>
      <c r="Y111" s="116">
        <v>11530</v>
      </c>
      <c r="Z111" s="116">
        <v>12770</v>
      </c>
      <c r="AB111" s="113" t="str">
        <f>TEXT(Z111,"###,###")</f>
        <v>12,770</v>
      </c>
      <c r="AD111" s="134">
        <f>Z111/($Z$4)*100</f>
        <v>36.13980472619216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30055</v>
      </c>
      <c r="X112" s="116">
        <v>31923</v>
      </c>
      <c r="Y112" s="116">
        <v>33770</v>
      </c>
      <c r="Z112" s="116">
        <v>35335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43.37</v>
      </c>
      <c r="W118" s="135">
        <v>37.35</v>
      </c>
      <c r="X118" s="135">
        <v>40.380000000000003</v>
      </c>
      <c r="Y118" s="135">
        <v>40.24</v>
      </c>
      <c r="Z118" s="135">
        <v>40.26</v>
      </c>
      <c r="AB118" s="113" t="str">
        <f>TEXT(Z118,"##.0")</f>
        <v>40.3</v>
      </c>
    </row>
    <row r="120" spans="19:32" x14ac:dyDescent="0.25">
      <c r="S120" s="105" t="s">
        <v>104</v>
      </c>
      <c r="T120" s="116"/>
      <c r="U120" s="116"/>
      <c r="V120" s="116">
        <v>16865</v>
      </c>
      <c r="W120" s="116">
        <v>17058</v>
      </c>
      <c r="X120" s="116">
        <v>18093</v>
      </c>
      <c r="Y120" s="116">
        <v>19229</v>
      </c>
      <c r="Z120" s="116">
        <v>19653</v>
      </c>
      <c r="AB120" s="113" t="str">
        <f>TEXT(Z120,"###,###")</f>
        <v>19,653</v>
      </c>
    </row>
    <row r="121" spans="19:32" x14ac:dyDescent="0.25">
      <c r="S121" s="105" t="s">
        <v>105</v>
      </c>
      <c r="T121" s="116"/>
      <c r="U121" s="116"/>
      <c r="V121" s="116">
        <v>1827</v>
      </c>
      <c r="W121" s="116">
        <v>1794</v>
      </c>
      <c r="X121" s="116">
        <v>1818</v>
      </c>
      <c r="Y121" s="116">
        <v>1861</v>
      </c>
      <c r="Z121" s="116">
        <v>1793</v>
      </c>
      <c r="AB121" s="113" t="str">
        <f>TEXT(Z121,"###,###")</f>
        <v>1,793</v>
      </c>
    </row>
    <row r="122" spans="19:32" x14ac:dyDescent="0.25">
      <c r="S122" s="105" t="s">
        <v>106</v>
      </c>
      <c r="T122" s="116"/>
      <c r="U122" s="116"/>
      <c r="V122" s="116">
        <v>1606</v>
      </c>
      <c r="W122" s="116">
        <v>1644</v>
      </c>
      <c r="X122" s="116">
        <v>1630</v>
      </c>
      <c r="Y122" s="116">
        <v>1714</v>
      </c>
      <c r="Z122" s="116">
        <v>1781</v>
      </c>
      <c r="AB122" s="113" t="str">
        <f>TEXT(Z122,"###,###")</f>
        <v>1,781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18471</v>
      </c>
      <c r="W124" s="116">
        <v>18702</v>
      </c>
      <c r="X124" s="116">
        <v>19723</v>
      </c>
      <c r="Y124" s="116">
        <v>20943</v>
      </c>
      <c r="Z124" s="116">
        <v>21434</v>
      </c>
      <c r="AB124" s="113" t="str">
        <f>TEXT(Z124,"###,###")</f>
        <v>21,434</v>
      </c>
      <c r="AD124" s="131">
        <f>Z124/$Z$7*100</f>
        <v>92.280535583588062</v>
      </c>
    </row>
    <row r="125" spans="19:32" x14ac:dyDescent="0.25">
      <c r="S125" s="105" t="s">
        <v>108</v>
      </c>
      <c r="T125" s="116"/>
      <c r="U125" s="116"/>
      <c r="V125" s="116">
        <v>3433</v>
      </c>
      <c r="W125" s="116">
        <v>3438</v>
      </c>
      <c r="X125" s="116">
        <v>3448</v>
      </c>
      <c r="Y125" s="116">
        <v>3575</v>
      </c>
      <c r="Z125" s="116">
        <v>3574</v>
      </c>
      <c r="AB125" s="113" t="str">
        <f>TEXT(Z125,"###,###")</f>
        <v>3,574</v>
      </c>
      <c r="AD125" s="131">
        <f>Z125/$Z$7*100</f>
        <v>15.387264821113359</v>
      </c>
    </row>
    <row r="127" spans="19:32" x14ac:dyDescent="0.25">
      <c r="S127" s="105" t="s">
        <v>109</v>
      </c>
      <c r="T127" s="116"/>
      <c r="U127" s="116"/>
      <c r="V127" s="116">
        <v>10979</v>
      </c>
      <c r="W127" s="116">
        <v>11020</v>
      </c>
      <c r="X127" s="116">
        <v>11414</v>
      </c>
      <c r="Y127" s="116">
        <v>12068</v>
      </c>
      <c r="Z127" s="116">
        <v>12176</v>
      </c>
      <c r="AB127" s="113" t="str">
        <f>TEXT(Z127,"###,###")</f>
        <v>12,176</v>
      </c>
      <c r="AD127" s="131">
        <f>Z127/$Z$7*100</f>
        <v>52.42175054893012</v>
      </c>
    </row>
    <row r="128" spans="19:32" x14ac:dyDescent="0.25">
      <c r="S128" s="105" t="s">
        <v>110</v>
      </c>
      <c r="T128" s="116"/>
      <c r="U128" s="116"/>
      <c r="V128" s="116">
        <v>9316</v>
      </c>
      <c r="W128" s="116">
        <v>9478</v>
      </c>
      <c r="X128" s="116">
        <v>10127</v>
      </c>
      <c r="Y128" s="116">
        <v>10739</v>
      </c>
      <c r="Z128" s="116">
        <v>11046</v>
      </c>
      <c r="AB128" s="113" t="str">
        <f>TEXT(Z128,"###,###")</f>
        <v>11,046</v>
      </c>
      <c r="AD128" s="131">
        <f>Z128/$Z$7*100</f>
        <v>47.556722779523831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3A1AC660-F7F1-4022-812E-30B45D478E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42361F4-8687-4BB1-A5F3-D62C7586C2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9EF56D8-726E-4F08-B38A-5D533A97CA4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DC12846-4AD7-449B-A8F4-05103AE4BC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22101-3D60-47AB-9CAB-7054811C5A69}">
  <sheetPr codeName="Sheet10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Logan</v>
      </c>
      <c r="T1" s="103"/>
      <c r="U1" s="103"/>
      <c r="V1" s="103"/>
      <c r="W1" s="103"/>
      <c r="X1" s="103"/>
      <c r="Y1" s="104" t="str">
        <f>Y3</f>
        <v>9.40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153</v>
      </c>
      <c r="Y3" s="109" t="s">
        <v>154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9.40 Logan,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223377</v>
      </c>
      <c r="W4" s="112">
        <v>223558</v>
      </c>
      <c r="X4" s="112">
        <v>232400</v>
      </c>
      <c r="Y4" s="112">
        <v>239877</v>
      </c>
      <c r="Z4" s="112">
        <v>244899</v>
      </c>
      <c r="AB4" s="113" t="str">
        <f>TEXT(Z4,"###,###")</f>
        <v>244,899</v>
      </c>
      <c r="AD4" s="114">
        <f>Z4/Y4-1</f>
        <v>2.0935729561400107E-2</v>
      </c>
      <c r="AF4" s="114">
        <f>Z4/V4-1</f>
        <v>9.6348325924334288E-2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122538</v>
      </c>
      <c r="W5" s="112">
        <v>122537</v>
      </c>
      <c r="X5" s="112">
        <v>128175</v>
      </c>
      <c r="Y5" s="112">
        <v>132038</v>
      </c>
      <c r="Z5" s="112">
        <v>132994</v>
      </c>
      <c r="AB5" s="113" t="str">
        <f>TEXT(Z5,"###,###")</f>
        <v>132,994</v>
      </c>
      <c r="AD5" s="114">
        <f t="shared" ref="AD5:AD9" si="0">Z5/Y5-1</f>
        <v>7.2403399021494508E-3</v>
      </c>
      <c r="AF5" s="114">
        <f t="shared" ref="AF5:AF9" si="1">Z5/V5-1</f>
        <v>8.532863275065683E-2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100839</v>
      </c>
      <c r="W6" s="112">
        <v>101020</v>
      </c>
      <c r="X6" s="112">
        <v>104225</v>
      </c>
      <c r="Y6" s="112">
        <v>107838</v>
      </c>
      <c r="Z6" s="112">
        <v>111906</v>
      </c>
      <c r="AB6" s="113" t="str">
        <f>TEXT(Z6,"###,###")</f>
        <v>111,906</v>
      </c>
      <c r="AD6" s="114">
        <f t="shared" si="0"/>
        <v>3.7723251543982705E-2</v>
      </c>
      <c r="AF6" s="114">
        <f t="shared" si="1"/>
        <v>0.10974920417695544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159622</v>
      </c>
      <c r="W7" s="112">
        <v>162077</v>
      </c>
      <c r="X7" s="112">
        <v>165634</v>
      </c>
      <c r="Y7" s="112">
        <v>170945</v>
      </c>
      <c r="Z7" s="112">
        <v>174228</v>
      </c>
      <c r="AB7" s="113" t="str">
        <f>TEXT(Z7,"###,###")</f>
        <v>174,228</v>
      </c>
      <c r="AD7" s="114">
        <f t="shared" si="0"/>
        <v>1.9205007458539258E-2</v>
      </c>
      <c r="AF7" s="114">
        <f t="shared" si="1"/>
        <v>9.1503677437947184E-2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244,899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174,228</v>
      </c>
      <c r="P8" s="71"/>
      <c r="S8" s="111" t="s">
        <v>87</v>
      </c>
      <c r="T8" s="112"/>
      <c r="U8" s="112"/>
      <c r="V8" s="112">
        <v>42558</v>
      </c>
      <c r="W8" s="112">
        <v>44150.720000000001</v>
      </c>
      <c r="X8" s="112">
        <v>44463</v>
      </c>
      <c r="Y8" s="112">
        <v>45575</v>
      </c>
      <c r="Z8" s="112">
        <v>46700</v>
      </c>
      <c r="AB8" s="113" t="str">
        <f>TEXT(Z8,"$###,###")</f>
        <v>$46,700</v>
      </c>
      <c r="AD8" s="114">
        <f t="shared" si="0"/>
        <v>2.4684585847504215E-2</v>
      </c>
      <c r="AF8" s="114">
        <f t="shared" si="1"/>
        <v>9.7326002161755687E-2</v>
      </c>
    </row>
    <row r="9" spans="1:32" x14ac:dyDescent="0.25">
      <c r="A9" s="32" t="s">
        <v>15</v>
      </c>
      <c r="B9" s="75"/>
      <c r="C9" s="76"/>
      <c r="D9" s="77">
        <f>AD104</f>
        <v>78.679373945994058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53.23082397777624</v>
      </c>
      <c r="P9" s="78" t="s">
        <v>88</v>
      </c>
      <c r="S9" s="111" t="s">
        <v>7</v>
      </c>
      <c r="T9" s="112"/>
      <c r="U9" s="112"/>
      <c r="V9" s="112">
        <v>7877145652</v>
      </c>
      <c r="W9" s="112">
        <v>8202137018</v>
      </c>
      <c r="X9" s="112">
        <v>8474792305</v>
      </c>
      <c r="Y9" s="112">
        <v>9022288484</v>
      </c>
      <c r="Z9" s="112">
        <v>9372014857</v>
      </c>
      <c r="AB9" s="113" t="str">
        <f>TEXT(Z9/1000000,"$#,###.0")&amp;" mil"</f>
        <v>$9,372.0 mil</v>
      </c>
      <c r="AD9" s="114">
        <f t="shared" si="0"/>
        <v>3.8762490649705938E-2</v>
      </c>
      <c r="AF9" s="114">
        <f t="shared" si="1"/>
        <v>0.18977295470224731</v>
      </c>
    </row>
    <row r="10" spans="1:32" x14ac:dyDescent="0.25">
      <c r="A10" s="32" t="s">
        <v>18</v>
      </c>
      <c r="B10" s="75"/>
      <c r="C10" s="76"/>
      <c r="D10" s="77">
        <f>AD105</f>
        <v>14.589279662228103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46.772045825010906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93.914296209564469</v>
      </c>
      <c r="P11" s="78" t="s">
        <v>88</v>
      </c>
      <c r="S11" s="111" t="s">
        <v>30</v>
      </c>
      <c r="T11" s="116"/>
      <c r="U11" s="116"/>
      <c r="V11" s="116">
        <v>204669</v>
      </c>
      <c r="W11" s="116">
        <v>204320</v>
      </c>
      <c r="X11" s="116">
        <v>212437</v>
      </c>
      <c r="Y11" s="116">
        <v>219437</v>
      </c>
      <c r="Z11" s="116">
        <v>223672</v>
      </c>
    </row>
    <row r="12" spans="1:32" ht="28.5" customHeight="1" x14ac:dyDescent="0.25">
      <c r="A12" s="32" t="s">
        <v>20</v>
      </c>
      <c r="B12" s="76"/>
      <c r="C12" s="76"/>
      <c r="D12" s="77">
        <f>AD108</f>
        <v>13.198910571296738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12.179443028675069</v>
      </c>
      <c r="P12" s="78" t="s">
        <v>88</v>
      </c>
      <c r="S12" s="111" t="s">
        <v>31</v>
      </c>
      <c r="T12" s="116"/>
      <c r="U12" s="116"/>
      <c r="V12" s="116">
        <v>18708</v>
      </c>
      <c r="W12" s="116">
        <v>19238</v>
      </c>
      <c r="X12" s="116">
        <v>19963</v>
      </c>
      <c r="Y12" s="116">
        <v>20440</v>
      </c>
      <c r="Z12" s="116">
        <v>21225</v>
      </c>
    </row>
    <row r="13" spans="1:32" ht="15" customHeight="1" x14ac:dyDescent="0.25">
      <c r="A13" s="32" t="s">
        <v>21</v>
      </c>
      <c r="B13" s="76"/>
      <c r="C13" s="76"/>
      <c r="D13" s="77">
        <f>AD109</f>
        <v>13.117244251711929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23.362692375224071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15.045659872691894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43.58898974679358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84.9543401273081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1950</v>
      </c>
      <c r="Z15" s="116">
        <v>2103</v>
      </c>
      <c r="AB15" s="121">
        <f t="shared" ref="AB15:AB34" si="2">IF(Z15="np",0,Z15/$Z$34)</f>
        <v>8.5871433763030774E-3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1033</v>
      </c>
      <c r="Z16" s="116">
        <v>1166</v>
      </c>
      <c r="AB16" s="121">
        <f t="shared" si="2"/>
        <v>4.7611075495812595E-3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21066</v>
      </c>
      <c r="Z17" s="116">
        <v>21128</v>
      </c>
      <c r="AB17" s="121">
        <f t="shared" si="2"/>
        <v>8.6271595461023032E-2</v>
      </c>
    </row>
    <row r="18" spans="1:28" x14ac:dyDescent="0.25">
      <c r="A18" s="67" t="str">
        <f>$S$1&amp;" ("&amp;$V$2&amp;" to "&amp;$Z$2&amp;")"</f>
        <v>Logan (2014-15 to 2018-19)</v>
      </c>
      <c r="B18" s="67"/>
      <c r="C18" s="67"/>
      <c r="D18" s="67"/>
      <c r="E18" s="67"/>
      <c r="F18" s="67"/>
      <c r="G18" s="67" t="str">
        <f>$S$1&amp;" ("&amp;$V$2&amp;" to "&amp;$Z$2&amp;")"</f>
        <v>Logan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1754</v>
      </c>
      <c r="Z18" s="116">
        <v>2003</v>
      </c>
      <c r="AB18" s="121">
        <f t="shared" si="2"/>
        <v>8.1788151130456795E-3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24816</v>
      </c>
      <c r="Z19" s="116">
        <v>24887</v>
      </c>
      <c r="AB19" s="121">
        <f t="shared" si="2"/>
        <v>0.10162065487686861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11242</v>
      </c>
      <c r="Z20" s="116">
        <v>11830</v>
      </c>
      <c r="AB20" s="121">
        <f t="shared" si="2"/>
        <v>4.8305233543350173E-2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22937</v>
      </c>
      <c r="Z21" s="116">
        <v>23294</v>
      </c>
      <c r="AB21" s="121">
        <f t="shared" si="2"/>
        <v>9.5115985643178261E-2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13041</v>
      </c>
      <c r="Z22" s="116">
        <v>12832</v>
      </c>
      <c r="AB22" s="121">
        <f t="shared" si="2"/>
        <v>5.2396682741189297E-2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12952</v>
      </c>
      <c r="Z23" s="116">
        <v>13608</v>
      </c>
      <c r="AB23" s="121">
        <f t="shared" si="2"/>
        <v>5.5565310064066703E-2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1873</v>
      </c>
      <c r="Z24" s="116">
        <v>1976</v>
      </c>
      <c r="AB24" s="121">
        <f t="shared" si="2"/>
        <v>8.0685664819661815E-3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7581</v>
      </c>
      <c r="Z25" s="116">
        <v>7876</v>
      </c>
      <c r="AB25" s="121">
        <f t="shared" si="2"/>
        <v>3.2159934014152659E-2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4886</v>
      </c>
      <c r="Z26" s="116">
        <v>5043</v>
      </c>
      <c r="AB26" s="121">
        <f t="shared" si="2"/>
        <v>2.0591994316070575E-2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12564</v>
      </c>
      <c r="Z27" s="116">
        <v>12872</v>
      </c>
      <c r="AB27" s="121">
        <f t="shared" si="2"/>
        <v>5.2560014046492257E-2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28029</v>
      </c>
      <c r="Z28" s="116">
        <v>28789</v>
      </c>
      <c r="AB28" s="121">
        <f t="shared" si="2"/>
        <v>0.11755362370917227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10190</v>
      </c>
      <c r="Z29" s="116">
        <v>11125</v>
      </c>
      <c r="AB29" s="121">
        <f t="shared" si="2"/>
        <v>4.5426519287385517E-2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14518</v>
      </c>
      <c r="Z30" s="116">
        <v>14836</v>
      </c>
      <c r="AB30" s="121">
        <f t="shared" si="2"/>
        <v>6.0579581136867552E-2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24127</v>
      </c>
      <c r="Z31" s="116">
        <v>26181</v>
      </c>
      <c r="AB31" s="121">
        <f t="shared" si="2"/>
        <v>0.10690442260341934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3306</v>
      </c>
      <c r="Z32" s="116">
        <v>3479</v>
      </c>
      <c r="AB32" s="121">
        <f t="shared" si="2"/>
        <v>1.4205740278724873E-2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10788</v>
      </c>
      <c r="Z33" s="116">
        <v>11297</v>
      </c>
      <c r="AB33" s="121">
        <f t="shared" si="2"/>
        <v>4.6128843900188239E-2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239877</v>
      </c>
      <c r="Z34" s="124">
        <v>244901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148010</v>
      </c>
      <c r="AB37" s="136">
        <f>Z37/Z40*100</f>
        <v>84.9543401273081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26213</v>
      </c>
      <c r="AB38" s="136">
        <f>Z38/Z40*100</f>
        <v>15.045659872691894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174223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122</v>
      </c>
      <c r="X44" s="116">
        <v>104</v>
      </c>
      <c r="Y44" s="116">
        <v>102</v>
      </c>
      <c r="Z44" s="116">
        <v>114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2560</v>
      </c>
      <c r="X45" s="116">
        <v>2642</v>
      </c>
      <c r="Y45" s="116">
        <v>2759</v>
      </c>
      <c r="Z45" s="116">
        <v>2670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8276</v>
      </c>
      <c r="X46" s="116">
        <v>8576</v>
      </c>
      <c r="Y46" s="116">
        <v>9027</v>
      </c>
      <c r="Z46" s="116">
        <v>8333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12924</v>
      </c>
      <c r="X47" s="116">
        <v>13466</v>
      </c>
      <c r="Y47" s="116">
        <v>14074</v>
      </c>
      <c r="Z47" s="116">
        <v>13905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16027</v>
      </c>
      <c r="X48" s="116">
        <v>16852</v>
      </c>
      <c r="Y48" s="116">
        <v>17288</v>
      </c>
      <c r="Z48" s="116">
        <v>17324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Logan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15139</v>
      </c>
      <c r="X49" s="116">
        <v>16034</v>
      </c>
      <c r="Y49" s="116">
        <v>16531</v>
      </c>
      <c r="Z49" s="116">
        <v>16834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13473</v>
      </c>
      <c r="X50" s="116">
        <v>14070</v>
      </c>
      <c r="Y50" s="116">
        <v>14703</v>
      </c>
      <c r="Z50" s="116">
        <v>15282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13063</v>
      </c>
      <c r="X51" s="116">
        <v>13385</v>
      </c>
      <c r="Y51" s="116">
        <v>13304</v>
      </c>
      <c r="Z51" s="116">
        <v>13527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11721</v>
      </c>
      <c r="X52" s="116">
        <v>12550</v>
      </c>
      <c r="Y52" s="116">
        <v>12786</v>
      </c>
      <c r="Z52" s="116">
        <v>13052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10166</v>
      </c>
      <c r="X53" s="116">
        <v>10575</v>
      </c>
      <c r="Y53" s="116">
        <v>10796</v>
      </c>
      <c r="Z53" s="116">
        <v>10840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8671</v>
      </c>
      <c r="X54" s="116">
        <v>9147</v>
      </c>
      <c r="Y54" s="116">
        <v>9312</v>
      </c>
      <c r="Z54" s="116">
        <v>9408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6066</v>
      </c>
      <c r="X55" s="116">
        <v>6304</v>
      </c>
      <c r="Y55" s="116">
        <v>6512</v>
      </c>
      <c r="Z55" s="116">
        <v>6780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3052</v>
      </c>
      <c r="X56" s="116">
        <v>2999</v>
      </c>
      <c r="Y56" s="116">
        <v>3104</v>
      </c>
      <c r="Z56" s="116">
        <v>3276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845</v>
      </c>
      <c r="X57" s="116">
        <v>1028</v>
      </c>
      <c r="Y57" s="116">
        <v>1122</v>
      </c>
      <c r="Z57" s="116">
        <v>1196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280</v>
      </c>
      <c r="X58" s="116">
        <v>286</v>
      </c>
      <c r="Y58" s="116">
        <v>297</v>
      </c>
      <c r="Z58" s="116">
        <v>285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117</v>
      </c>
      <c r="X59" s="116">
        <v>100</v>
      </c>
      <c r="Y59" s="116">
        <v>117</v>
      </c>
      <c r="Z59" s="116">
        <v>125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51</v>
      </c>
      <c r="X60" s="116">
        <v>55</v>
      </c>
      <c r="Y60" s="116">
        <v>60</v>
      </c>
      <c r="Z60" s="116">
        <v>48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122537</v>
      </c>
      <c r="X61" s="116">
        <v>128175</v>
      </c>
      <c r="Y61" s="116">
        <v>132038</v>
      </c>
      <c r="Z61" s="116">
        <v>132993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174</v>
      </c>
      <c r="X63" s="116">
        <v>148</v>
      </c>
      <c r="Y63" s="116">
        <v>175</v>
      </c>
      <c r="Z63" s="116">
        <v>153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Logan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3100</v>
      </c>
      <c r="X64" s="116">
        <v>3172</v>
      </c>
      <c r="Y64" s="116">
        <v>3388</v>
      </c>
      <c r="Z64" s="116">
        <v>3392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7600</v>
      </c>
      <c r="X65" s="116">
        <v>7698</v>
      </c>
      <c r="Y65" s="116">
        <v>8041</v>
      </c>
      <c r="Z65" s="116">
        <v>8173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10450</v>
      </c>
      <c r="X66" s="116">
        <v>10889</v>
      </c>
      <c r="Y66" s="116">
        <v>11329</v>
      </c>
      <c r="Z66" s="116">
        <v>11289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12308</v>
      </c>
      <c r="X67" s="116">
        <v>12940</v>
      </c>
      <c r="Y67" s="116">
        <v>13258</v>
      </c>
      <c r="Z67" s="116">
        <v>13734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11431</v>
      </c>
      <c r="X68" s="116">
        <v>11907</v>
      </c>
      <c r="Y68" s="116">
        <v>12364</v>
      </c>
      <c r="Z68" s="116">
        <v>13198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10463</v>
      </c>
      <c r="X69" s="116">
        <v>10891</v>
      </c>
      <c r="Y69" s="116">
        <v>11370</v>
      </c>
      <c r="Z69" s="116">
        <v>11967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10545</v>
      </c>
      <c r="X70" s="116">
        <v>10408</v>
      </c>
      <c r="Y70" s="116">
        <v>10558</v>
      </c>
      <c r="Z70" s="116">
        <v>11168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10348</v>
      </c>
      <c r="X71" s="116">
        <v>10826</v>
      </c>
      <c r="Y71" s="116">
        <v>11061</v>
      </c>
      <c r="Z71" s="116">
        <v>11402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9337</v>
      </c>
      <c r="X72" s="116">
        <v>9195</v>
      </c>
      <c r="Y72" s="116">
        <v>9388</v>
      </c>
      <c r="Z72" s="116">
        <v>9727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7591</v>
      </c>
      <c r="X73" s="116">
        <v>8016</v>
      </c>
      <c r="Y73" s="116">
        <v>8268</v>
      </c>
      <c r="Z73" s="116">
        <v>8457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4713</v>
      </c>
      <c r="X74" s="116">
        <v>5007</v>
      </c>
      <c r="Y74" s="116">
        <v>5250</v>
      </c>
      <c r="Z74" s="116">
        <v>5713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2088</v>
      </c>
      <c r="X75" s="116">
        <v>2087</v>
      </c>
      <c r="Y75" s="116">
        <v>2226</v>
      </c>
      <c r="Z75" s="116">
        <v>2349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516</v>
      </c>
      <c r="X76" s="116">
        <v>663</v>
      </c>
      <c r="Y76" s="116">
        <v>686</v>
      </c>
      <c r="Z76" s="116">
        <v>778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186</v>
      </c>
      <c r="X77" s="116">
        <v>208</v>
      </c>
      <c r="Y77" s="116">
        <v>233</v>
      </c>
      <c r="Z77" s="116">
        <v>231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88</v>
      </c>
      <c r="X78" s="116">
        <v>89</v>
      </c>
      <c r="Y78" s="116">
        <v>94</v>
      </c>
      <c r="Z78" s="116">
        <v>105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85</v>
      </c>
      <c r="X79" s="116">
        <v>80</v>
      </c>
      <c r="Y79" s="116">
        <v>93</v>
      </c>
      <c r="Z79" s="116">
        <v>76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101020</v>
      </c>
      <c r="X80" s="116">
        <v>104225</v>
      </c>
      <c r="Y80" s="116">
        <v>107838</v>
      </c>
      <c r="Z80" s="116">
        <v>111909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Logan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7718</v>
      </c>
      <c r="X83" s="116">
        <v>8040</v>
      </c>
      <c r="Y83" s="116">
        <v>8359</v>
      </c>
      <c r="Z83" s="116">
        <v>8518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6900</v>
      </c>
      <c r="X84" s="116">
        <v>7231</v>
      </c>
      <c r="Y84" s="116">
        <v>7539</v>
      </c>
      <c r="Z84" s="116">
        <v>7788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244,899</v>
      </c>
      <c r="D85" s="100">
        <f t="shared" ref="D85:D90" si="4">AD4</f>
        <v>2.0935729561400107E-2</v>
      </c>
      <c r="E85" s="101">
        <f t="shared" ref="E85:E90" si="5">AD4</f>
        <v>2.0935729561400107E-2</v>
      </c>
      <c r="F85" s="100">
        <f t="shared" ref="F85:F90" si="6">AF4</f>
        <v>9.6348325924334288E-2</v>
      </c>
      <c r="G85" s="101">
        <f t="shared" ref="G85:G90" si="7">AF4</f>
        <v>9.6348325924334288E-2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17178</v>
      </c>
      <c r="X85" s="116">
        <v>17864</v>
      </c>
      <c r="Y85" s="116">
        <v>18690</v>
      </c>
      <c r="Z85" s="116">
        <v>19185</v>
      </c>
    </row>
    <row r="86" spans="1:30" ht="15" customHeight="1" x14ac:dyDescent="0.25">
      <c r="A86" s="102" t="s">
        <v>4</v>
      </c>
      <c r="B86" s="51"/>
      <c r="C86" s="61" t="str">
        <f t="shared" si="3"/>
        <v>132,994</v>
      </c>
      <c r="D86" s="100">
        <f t="shared" si="4"/>
        <v>7.2403399021494508E-3</v>
      </c>
      <c r="E86" s="101">
        <f t="shared" si="5"/>
        <v>7.2403399021494508E-3</v>
      </c>
      <c r="F86" s="100">
        <f t="shared" si="6"/>
        <v>8.532863275065683E-2</v>
      </c>
      <c r="G86" s="101">
        <f t="shared" si="7"/>
        <v>8.532863275065683E-2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3703</v>
      </c>
      <c r="X86" s="116">
        <v>3735</v>
      </c>
      <c r="Y86" s="116">
        <v>3986</v>
      </c>
      <c r="Z86" s="116">
        <v>4151</v>
      </c>
    </row>
    <row r="87" spans="1:30" ht="15" customHeight="1" x14ac:dyDescent="0.25">
      <c r="A87" s="102" t="s">
        <v>5</v>
      </c>
      <c r="B87" s="51"/>
      <c r="C87" s="61" t="str">
        <f t="shared" si="3"/>
        <v>111,906</v>
      </c>
      <c r="D87" s="100">
        <f t="shared" si="4"/>
        <v>3.7723251543982705E-2</v>
      </c>
      <c r="E87" s="101">
        <f t="shared" si="5"/>
        <v>3.7723251543982705E-2</v>
      </c>
      <c r="F87" s="100">
        <f t="shared" si="6"/>
        <v>0.10974920417695544</v>
      </c>
      <c r="G87" s="101">
        <f t="shared" si="7"/>
        <v>0.10974920417695544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4004</v>
      </c>
      <c r="X87" s="116">
        <v>4131</v>
      </c>
      <c r="Y87" s="116">
        <v>4306</v>
      </c>
      <c r="Z87" s="116">
        <v>4453</v>
      </c>
    </row>
    <row r="88" spans="1:30" ht="15" customHeight="1" x14ac:dyDescent="0.25">
      <c r="A88" s="51" t="s">
        <v>6</v>
      </c>
      <c r="B88" s="51"/>
      <c r="C88" s="61" t="str">
        <f t="shared" si="3"/>
        <v>174,228</v>
      </c>
      <c r="D88" s="100">
        <f t="shared" si="4"/>
        <v>1.9205007458539258E-2</v>
      </c>
      <c r="E88" s="101">
        <f t="shared" si="5"/>
        <v>1.9205007458539258E-2</v>
      </c>
      <c r="F88" s="100">
        <f t="shared" si="6"/>
        <v>9.1503677437947184E-2</v>
      </c>
      <c r="G88" s="101">
        <f t="shared" si="7"/>
        <v>9.1503677437947184E-2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4040</v>
      </c>
      <c r="X88" s="116">
        <v>4160</v>
      </c>
      <c r="Y88" s="116">
        <v>4365</v>
      </c>
      <c r="Z88" s="116">
        <v>4449</v>
      </c>
    </row>
    <row r="89" spans="1:30" ht="15" customHeight="1" x14ac:dyDescent="0.25">
      <c r="A89" s="51" t="s">
        <v>102</v>
      </c>
      <c r="B89" s="51"/>
      <c r="C89" s="61" t="str">
        <f t="shared" si="3"/>
        <v>$46,700</v>
      </c>
      <c r="D89" s="100">
        <f t="shared" si="4"/>
        <v>2.4684585847504215E-2</v>
      </c>
      <c r="E89" s="101">
        <f t="shared" si="5"/>
        <v>2.4684585847504215E-2</v>
      </c>
      <c r="F89" s="100">
        <f t="shared" si="6"/>
        <v>9.7326002161755687E-2</v>
      </c>
      <c r="G89" s="101">
        <f t="shared" si="7"/>
        <v>9.7326002161755687E-2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12334</v>
      </c>
      <c r="X89" s="116">
        <v>12749</v>
      </c>
      <c r="Y89" s="116">
        <v>13371</v>
      </c>
      <c r="Z89" s="116">
        <v>13937</v>
      </c>
    </row>
    <row r="90" spans="1:30" ht="15" customHeight="1" x14ac:dyDescent="0.25">
      <c r="A90" s="51" t="s">
        <v>7</v>
      </c>
      <c r="B90" s="51"/>
      <c r="C90" s="61" t="str">
        <f t="shared" si="3"/>
        <v>$9,372.0 mil</v>
      </c>
      <c r="D90" s="100">
        <f t="shared" si="4"/>
        <v>3.8762490649705938E-2</v>
      </c>
      <c r="E90" s="101">
        <f t="shared" si="5"/>
        <v>3.8762490649705938E-2</v>
      </c>
      <c r="F90" s="100">
        <f t="shared" si="6"/>
        <v>0.18977295470224731</v>
      </c>
      <c r="G90" s="101">
        <f t="shared" si="7"/>
        <v>0.18977295470224731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13045</v>
      </c>
      <c r="X90" s="116">
        <v>13645</v>
      </c>
      <c r="Y90" s="116">
        <v>14555</v>
      </c>
      <c r="Z90" s="116">
        <v>14861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87030</v>
      </c>
      <c r="X91" s="116">
        <v>89052</v>
      </c>
      <c r="Y91" s="116">
        <v>91704</v>
      </c>
      <c r="Z91" s="116">
        <v>92742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5742</v>
      </c>
      <c r="X93" s="116">
        <v>6100</v>
      </c>
      <c r="Y93" s="116">
        <v>6475</v>
      </c>
      <c r="Z93" s="116">
        <v>6696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10529</v>
      </c>
      <c r="X94" s="116">
        <v>10946</v>
      </c>
      <c r="Y94" s="116">
        <v>11501</v>
      </c>
      <c r="Z94" s="116">
        <v>12108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2518</v>
      </c>
      <c r="X95" s="116">
        <v>2529</v>
      </c>
      <c r="Y95" s="116">
        <v>2683</v>
      </c>
      <c r="Z95" s="116">
        <v>2837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10828</v>
      </c>
      <c r="X96" s="116">
        <v>11713</v>
      </c>
      <c r="Y96" s="116">
        <v>12725</v>
      </c>
      <c r="Z96" s="116">
        <v>13665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15033</v>
      </c>
      <c r="X97" s="116">
        <v>16482</v>
      </c>
      <c r="Y97" s="116">
        <v>16798</v>
      </c>
      <c r="Z97" s="116">
        <v>17037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7833</v>
      </c>
      <c r="X98" s="116">
        <v>8146</v>
      </c>
      <c r="Y98" s="116">
        <v>8702</v>
      </c>
      <c r="Z98" s="116">
        <v>8775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1606</v>
      </c>
      <c r="X99" s="116">
        <v>1662</v>
      </c>
      <c r="Y99" s="116">
        <v>1835</v>
      </c>
      <c r="Z99" s="116">
        <v>1976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6327</v>
      </c>
      <c r="X100" s="116">
        <v>6809</v>
      </c>
      <c r="Y100" s="116">
        <v>7278</v>
      </c>
      <c r="Z100" s="116">
        <v>7701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75046</v>
      </c>
      <c r="X101" s="116">
        <v>76582</v>
      </c>
      <c r="Y101" s="116">
        <v>79240</v>
      </c>
      <c r="Z101" s="116">
        <v>81488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169823</v>
      </c>
      <c r="X104" s="116">
        <v>182185</v>
      </c>
      <c r="Y104" s="116">
        <v>188394</v>
      </c>
      <c r="Z104" s="116">
        <v>192685</v>
      </c>
      <c r="AB104" s="113" t="str">
        <f>TEXT(Z104,"###,###")</f>
        <v>192,685</v>
      </c>
      <c r="AD104" s="134">
        <f>Z104/($Z$4)*100</f>
        <v>78.679373945994058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34112</v>
      </c>
      <c r="X105" s="116">
        <v>33310</v>
      </c>
      <c r="Y105" s="116">
        <v>34102</v>
      </c>
      <c r="Z105" s="116">
        <v>35729</v>
      </c>
      <c r="AB105" s="113" t="str">
        <f>TEXT(Z105,"###,###")</f>
        <v>35,729</v>
      </c>
      <c r="AD105" s="134">
        <f>Z105/($Z$4)*100</f>
        <v>14.589279662228103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203935</v>
      </c>
      <c r="X106" s="124">
        <v>215495</v>
      </c>
      <c r="Y106" s="124">
        <v>222496</v>
      </c>
      <c r="Z106" s="124">
        <v>228414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26550</v>
      </c>
      <c r="X108" s="116">
        <v>30106</v>
      </c>
      <c r="Y108" s="116">
        <v>36893</v>
      </c>
      <c r="Z108" s="116">
        <v>32324</v>
      </c>
      <c r="AB108" s="113" t="str">
        <f>TEXT(Z108,"###,###")</f>
        <v>32,324</v>
      </c>
      <c r="AD108" s="134">
        <f>Z108/($Z$4)*100</f>
        <v>13.198910571296738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31734</v>
      </c>
      <c r="X109" s="116">
        <v>32825</v>
      </c>
      <c r="Y109" s="116">
        <v>32646</v>
      </c>
      <c r="Z109" s="116">
        <v>32124</v>
      </c>
      <c r="AB109" s="113" t="str">
        <f>TEXT(Z109,"###,###")</f>
        <v>32,124</v>
      </c>
      <c r="AD109" s="134">
        <f>Z109/($Z$4)*100</f>
        <v>13.117244251711929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51721</v>
      </c>
      <c r="X110" s="116">
        <v>54884</v>
      </c>
      <c r="Y110" s="116">
        <v>53917</v>
      </c>
      <c r="Z110" s="116">
        <v>57215</v>
      </c>
      <c r="AB110" s="113" t="str">
        <f>TEXT(Z110,"###,###")</f>
        <v>57,215</v>
      </c>
      <c r="AD110" s="134">
        <f>Z110/($Z$4)*100</f>
        <v>23.362692375224071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93930</v>
      </c>
      <c r="X111" s="116">
        <v>97680</v>
      </c>
      <c r="Y111" s="116">
        <v>99040</v>
      </c>
      <c r="Z111" s="116">
        <v>106749</v>
      </c>
      <c r="AB111" s="113" t="str">
        <f>TEXT(Z111,"###,###")</f>
        <v>106,749</v>
      </c>
      <c r="AD111" s="134">
        <f>Z111/($Z$4)*100</f>
        <v>43.58898974679358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223558</v>
      </c>
      <c r="X112" s="116">
        <v>232400</v>
      </c>
      <c r="Y112" s="116">
        <v>239877</v>
      </c>
      <c r="Z112" s="116">
        <v>244898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39.35</v>
      </c>
      <c r="W118" s="135">
        <v>42.34</v>
      </c>
      <c r="X118" s="135">
        <v>39.409999999999997</v>
      </c>
      <c r="Y118" s="135">
        <v>39.39</v>
      </c>
      <c r="Z118" s="135">
        <v>39.5</v>
      </c>
      <c r="AB118" s="113" t="str">
        <f>TEXT(Z118,"##.0")</f>
        <v>39.5</v>
      </c>
    </row>
    <row r="120" spans="19:32" x14ac:dyDescent="0.25">
      <c r="S120" s="105" t="s">
        <v>104</v>
      </c>
      <c r="T120" s="116"/>
      <c r="U120" s="116"/>
      <c r="V120" s="116">
        <v>140914</v>
      </c>
      <c r="W120" s="116">
        <v>142839</v>
      </c>
      <c r="X120" s="116">
        <v>145671</v>
      </c>
      <c r="Y120" s="116">
        <v>150505</v>
      </c>
      <c r="Z120" s="116">
        <v>153007</v>
      </c>
      <c r="AB120" s="113" t="str">
        <f>TEXT(Z120,"###,###")</f>
        <v>153,007</v>
      </c>
    </row>
    <row r="121" spans="19:32" x14ac:dyDescent="0.25">
      <c r="S121" s="105" t="s">
        <v>105</v>
      </c>
      <c r="T121" s="116"/>
      <c r="U121" s="116"/>
      <c r="V121" s="116">
        <v>9918</v>
      </c>
      <c r="W121" s="116">
        <v>10084</v>
      </c>
      <c r="X121" s="116">
        <v>10164</v>
      </c>
      <c r="Y121" s="116">
        <v>10432</v>
      </c>
      <c r="Z121" s="116">
        <v>10602</v>
      </c>
      <c r="AB121" s="113" t="str">
        <f>TEXT(Z121,"###,###")</f>
        <v>10,602</v>
      </c>
    </row>
    <row r="122" spans="19:32" x14ac:dyDescent="0.25">
      <c r="S122" s="105" t="s">
        <v>106</v>
      </c>
      <c r="T122" s="116"/>
      <c r="U122" s="116"/>
      <c r="V122" s="116">
        <v>8790</v>
      </c>
      <c r="W122" s="116">
        <v>9157</v>
      </c>
      <c r="X122" s="116">
        <v>9799</v>
      </c>
      <c r="Y122" s="116">
        <v>10008</v>
      </c>
      <c r="Z122" s="116">
        <v>10618</v>
      </c>
      <c r="AB122" s="113" t="str">
        <f>TEXT(Z122,"###,###")</f>
        <v>10,618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149704</v>
      </c>
      <c r="W124" s="116">
        <v>151996</v>
      </c>
      <c r="X124" s="116">
        <v>155470</v>
      </c>
      <c r="Y124" s="116">
        <v>160513</v>
      </c>
      <c r="Z124" s="116">
        <v>163625</v>
      </c>
      <c r="AB124" s="113" t="str">
        <f>TEXT(Z124,"###,###")</f>
        <v>163,625</v>
      </c>
      <c r="AD124" s="131">
        <f>Z124/$Z$7*100</f>
        <v>93.914296209564469</v>
      </c>
    </row>
    <row r="125" spans="19:32" x14ac:dyDescent="0.25">
      <c r="S125" s="105" t="s">
        <v>108</v>
      </c>
      <c r="T125" s="116"/>
      <c r="U125" s="116"/>
      <c r="V125" s="116">
        <v>18708</v>
      </c>
      <c r="W125" s="116">
        <v>19241</v>
      </c>
      <c r="X125" s="116">
        <v>19963</v>
      </c>
      <c r="Y125" s="116">
        <v>20440</v>
      </c>
      <c r="Z125" s="116">
        <v>21220</v>
      </c>
      <c r="AB125" s="113" t="str">
        <f>TEXT(Z125,"###,###")</f>
        <v>21,220</v>
      </c>
      <c r="AD125" s="131">
        <f>Z125/$Z$7*100</f>
        <v>12.179443028675069</v>
      </c>
    </row>
    <row r="127" spans="19:32" x14ac:dyDescent="0.25">
      <c r="S127" s="105" t="s">
        <v>109</v>
      </c>
      <c r="T127" s="116"/>
      <c r="U127" s="116"/>
      <c r="V127" s="116">
        <v>85789</v>
      </c>
      <c r="W127" s="116">
        <v>87030</v>
      </c>
      <c r="X127" s="116">
        <v>89052</v>
      </c>
      <c r="Y127" s="116">
        <v>91704</v>
      </c>
      <c r="Z127" s="116">
        <v>92743</v>
      </c>
      <c r="AB127" s="113" t="str">
        <f>TEXT(Z127,"###,###")</f>
        <v>92,743</v>
      </c>
      <c r="AD127" s="131">
        <f>Z127/$Z$7*100</f>
        <v>53.23082397777624</v>
      </c>
    </row>
    <row r="128" spans="19:32" x14ac:dyDescent="0.25">
      <c r="S128" s="105" t="s">
        <v>110</v>
      </c>
      <c r="T128" s="116"/>
      <c r="U128" s="116"/>
      <c r="V128" s="116">
        <v>73833</v>
      </c>
      <c r="W128" s="116">
        <v>75046</v>
      </c>
      <c r="X128" s="116">
        <v>76582</v>
      </c>
      <c r="Y128" s="116">
        <v>79240</v>
      </c>
      <c r="Z128" s="116">
        <v>81490</v>
      </c>
      <c r="AB128" s="113" t="str">
        <f>TEXT(Z128,"###,###")</f>
        <v>81,490</v>
      </c>
      <c r="AD128" s="131">
        <f>Z128/$Z$7*100</f>
        <v>46.772045825010906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91CAC2-190E-445B-8DD5-CDADAC519A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F66C00E-C8C6-43F2-9B3A-AC5061B036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0F71D8E-49C5-4C2A-9AEE-82AB31B503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9847246-7FC7-4B1F-BEE6-E7393DE64A5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DAFD97-CA78-41AF-BDCE-EB4501F96AF1}">
  <sheetPr codeName="Sheet10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Longreach</v>
      </c>
      <c r="T1" s="103"/>
      <c r="U1" s="103"/>
      <c r="V1" s="103"/>
      <c r="W1" s="103"/>
      <c r="X1" s="103"/>
      <c r="Y1" s="104" t="str">
        <f>Y3</f>
        <v>9.41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155</v>
      </c>
      <c r="Y3" s="109" t="s">
        <v>246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9.41 Longreach,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3305</v>
      </c>
      <c r="W4" s="112">
        <v>3079</v>
      </c>
      <c r="X4" s="112">
        <v>3290</v>
      </c>
      <c r="Y4" s="112">
        <v>3788</v>
      </c>
      <c r="Z4" s="112">
        <v>3467</v>
      </c>
      <c r="AB4" s="113" t="str">
        <f>TEXT(Z4,"###,###")</f>
        <v>3,467</v>
      </c>
      <c r="AD4" s="114">
        <f>Z4/Y4-1</f>
        <v>-8.4741288278775029E-2</v>
      </c>
      <c r="AF4" s="114">
        <f>Z4/V4-1</f>
        <v>4.9016641452344967E-2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1624</v>
      </c>
      <c r="W5" s="112">
        <v>1504</v>
      </c>
      <c r="X5" s="112">
        <v>1582</v>
      </c>
      <c r="Y5" s="112">
        <v>1823</v>
      </c>
      <c r="Z5" s="112">
        <v>1686</v>
      </c>
      <c r="AB5" s="113" t="str">
        <f>TEXT(Z5,"###,###")</f>
        <v>1,686</v>
      </c>
      <c r="AD5" s="114">
        <f t="shared" ref="AD5:AD9" si="0">Z5/Y5-1</f>
        <v>-7.5150850246845868E-2</v>
      </c>
      <c r="AF5" s="114">
        <f t="shared" ref="AF5:AF9" si="1">Z5/V5-1</f>
        <v>3.8177339901477758E-2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1679</v>
      </c>
      <c r="W6" s="112">
        <v>1581</v>
      </c>
      <c r="X6" s="112">
        <v>1708</v>
      </c>
      <c r="Y6" s="112">
        <v>1961</v>
      </c>
      <c r="Z6" s="112">
        <v>1780</v>
      </c>
      <c r="AB6" s="113" t="str">
        <f>TEXT(Z6,"###,###")</f>
        <v>1,780</v>
      </c>
      <c r="AD6" s="114">
        <f t="shared" si="0"/>
        <v>-9.229984701682814E-2</v>
      </c>
      <c r="AF6" s="114">
        <f t="shared" si="1"/>
        <v>6.0154854079809361E-2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2133</v>
      </c>
      <c r="W7" s="112">
        <v>2044</v>
      </c>
      <c r="X7" s="112">
        <v>2108</v>
      </c>
      <c r="Y7" s="112">
        <v>2475</v>
      </c>
      <c r="Z7" s="112">
        <v>2196</v>
      </c>
      <c r="AB7" s="113" t="str">
        <f>TEXT(Z7,"###,###")</f>
        <v>2,196</v>
      </c>
      <c r="AD7" s="114">
        <f t="shared" si="0"/>
        <v>-0.11272727272727268</v>
      </c>
      <c r="AF7" s="114">
        <f t="shared" si="1"/>
        <v>2.9535864978903037E-2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3,467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2,196</v>
      </c>
      <c r="P8" s="71"/>
      <c r="S8" s="111" t="s">
        <v>87</v>
      </c>
      <c r="T8" s="112"/>
      <c r="U8" s="112"/>
      <c r="V8" s="112">
        <v>36881.589999999997</v>
      </c>
      <c r="W8" s="112">
        <v>36549</v>
      </c>
      <c r="X8" s="112">
        <v>37915</v>
      </c>
      <c r="Y8" s="112">
        <v>41128</v>
      </c>
      <c r="Z8" s="112">
        <v>41803</v>
      </c>
      <c r="AB8" s="113" t="str">
        <f>TEXT(Z8,"$###,###")</f>
        <v>$41,803</v>
      </c>
      <c r="AD8" s="114">
        <f t="shared" si="0"/>
        <v>1.6412176619334806E-2</v>
      </c>
      <c r="AF8" s="114">
        <f t="shared" si="1"/>
        <v>0.13343811912664294</v>
      </c>
    </row>
    <row r="9" spans="1:32" x14ac:dyDescent="0.25">
      <c r="A9" s="32" t="s">
        <v>15</v>
      </c>
      <c r="B9" s="75"/>
      <c r="C9" s="76"/>
      <c r="D9" s="77">
        <f>AD104</f>
        <v>61.782520911450824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48.952641165755921</v>
      </c>
      <c r="P9" s="78" t="s">
        <v>88</v>
      </c>
      <c r="S9" s="111" t="s">
        <v>7</v>
      </c>
      <c r="T9" s="112"/>
      <c r="U9" s="112"/>
      <c r="V9" s="112">
        <v>97201256</v>
      </c>
      <c r="W9" s="112">
        <v>94950879</v>
      </c>
      <c r="X9" s="112">
        <v>103499450</v>
      </c>
      <c r="Y9" s="112">
        <v>121427840</v>
      </c>
      <c r="Z9" s="112">
        <v>117407834</v>
      </c>
      <c r="AB9" s="113" t="str">
        <f>TEXT(Z9/1000000,"$#,###.0")&amp;" mil"</f>
        <v>$117.4 mil</v>
      </c>
      <c r="AD9" s="114">
        <f t="shared" si="0"/>
        <v>-3.3106131180460796E-2</v>
      </c>
      <c r="AF9" s="114">
        <f t="shared" si="1"/>
        <v>0.20788391870162659</v>
      </c>
    </row>
    <row r="10" spans="1:32" x14ac:dyDescent="0.25">
      <c r="A10" s="32" t="s">
        <v>18</v>
      </c>
      <c r="B10" s="75"/>
      <c r="C10" s="76"/>
      <c r="D10" s="77">
        <f>AD105</f>
        <v>25.901355638880872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51.138433515482696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89.526411657559208</v>
      </c>
      <c r="P11" s="78" t="s">
        <v>88</v>
      </c>
      <c r="S11" s="111" t="s">
        <v>30</v>
      </c>
      <c r="T11" s="116"/>
      <c r="U11" s="116"/>
      <c r="V11" s="116">
        <v>2831</v>
      </c>
      <c r="W11" s="116">
        <v>2643</v>
      </c>
      <c r="X11" s="116">
        <v>2818</v>
      </c>
      <c r="Y11" s="116">
        <v>3144</v>
      </c>
      <c r="Z11" s="116">
        <v>2946</v>
      </c>
    </row>
    <row r="12" spans="1:32" ht="28.5" customHeight="1" x14ac:dyDescent="0.25">
      <c r="A12" s="32" t="s">
        <v>20</v>
      </c>
      <c r="B12" s="76"/>
      <c r="C12" s="76"/>
      <c r="D12" s="77">
        <f>AD108</f>
        <v>16.93106432073839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23.770491803278688</v>
      </c>
      <c r="P12" s="78" t="s">
        <v>88</v>
      </c>
      <c r="S12" s="111" t="s">
        <v>31</v>
      </c>
      <c r="T12" s="116"/>
      <c r="U12" s="116"/>
      <c r="V12" s="116">
        <v>476</v>
      </c>
      <c r="W12" s="116">
        <v>435</v>
      </c>
      <c r="X12" s="116">
        <v>472</v>
      </c>
      <c r="Y12" s="116">
        <v>645</v>
      </c>
      <c r="Z12" s="116">
        <v>521</v>
      </c>
    </row>
    <row r="13" spans="1:32" ht="15" customHeight="1" x14ac:dyDescent="0.25">
      <c r="A13" s="32" t="s">
        <v>21</v>
      </c>
      <c r="B13" s="76"/>
      <c r="C13" s="76"/>
      <c r="D13" s="77">
        <f>AD109</f>
        <v>16.267666570522067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24.488029997115664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21.344232515894639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30.141332564176519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78.655767484105354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441</v>
      </c>
      <c r="Z15" s="116">
        <v>423</v>
      </c>
      <c r="AB15" s="121">
        <f t="shared" ref="AB15:AB34" si="2">IF(Z15="np",0,Z15/$Z$34)</f>
        <v>0.12186689714779603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34</v>
      </c>
      <c r="Z16" s="116">
        <v>37</v>
      </c>
      <c r="AB16" s="121">
        <f t="shared" si="2"/>
        <v>1.0659752232785941E-2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135</v>
      </c>
      <c r="Z17" s="116">
        <v>80</v>
      </c>
      <c r="AB17" s="121">
        <f t="shared" si="2"/>
        <v>2.3048112935753384E-2</v>
      </c>
    </row>
    <row r="18" spans="1:28" x14ac:dyDescent="0.25">
      <c r="A18" s="67" t="str">
        <f>$S$1&amp;" ("&amp;$V$2&amp;" to "&amp;$Z$2&amp;")"</f>
        <v>Longreach (2014-15 to 2018-19)</v>
      </c>
      <c r="B18" s="67"/>
      <c r="C18" s="67"/>
      <c r="D18" s="67"/>
      <c r="E18" s="67"/>
      <c r="F18" s="67"/>
      <c r="G18" s="67" t="str">
        <f>$S$1&amp;" ("&amp;$V$2&amp;" to "&amp;$Z$2&amp;")"</f>
        <v>Longreach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11</v>
      </c>
      <c r="Z18" s="116">
        <v>11</v>
      </c>
      <c r="AB18" s="121">
        <f t="shared" si="2"/>
        <v>3.1691155286660906E-3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211</v>
      </c>
      <c r="Z19" s="116">
        <v>197</v>
      </c>
      <c r="AB19" s="121">
        <f t="shared" si="2"/>
        <v>5.6755978104292712E-2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61</v>
      </c>
      <c r="Z20" s="116">
        <v>92</v>
      </c>
      <c r="AB20" s="121">
        <f t="shared" si="2"/>
        <v>2.6505329876116392E-2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311</v>
      </c>
      <c r="Z21" s="116">
        <v>291</v>
      </c>
      <c r="AB21" s="121">
        <f t="shared" si="2"/>
        <v>8.3837510803802945E-2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295</v>
      </c>
      <c r="Z22" s="116">
        <v>286</v>
      </c>
      <c r="AB22" s="121">
        <f t="shared" si="2"/>
        <v>8.2397003745318345E-2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167</v>
      </c>
      <c r="Z23" s="116">
        <v>132</v>
      </c>
      <c r="AB23" s="121">
        <f t="shared" si="2"/>
        <v>3.8029386343993082E-2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36</v>
      </c>
      <c r="Z24" s="116">
        <v>29</v>
      </c>
      <c r="AB24" s="121">
        <f t="shared" si="2"/>
        <v>8.3549409392106016E-3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63</v>
      </c>
      <c r="Z25" s="116">
        <v>72</v>
      </c>
      <c r="AB25" s="121">
        <f t="shared" si="2"/>
        <v>2.0743301642178046E-2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51</v>
      </c>
      <c r="Z26" s="116">
        <v>45</v>
      </c>
      <c r="AB26" s="121">
        <f t="shared" si="2"/>
        <v>1.2964563526361279E-2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154</v>
      </c>
      <c r="Z27" s="116">
        <v>144</v>
      </c>
      <c r="AB27" s="121">
        <f t="shared" si="2"/>
        <v>4.1486603284356091E-2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141</v>
      </c>
      <c r="Z28" s="116">
        <v>140</v>
      </c>
      <c r="AB28" s="121">
        <f t="shared" si="2"/>
        <v>4.0334197637568424E-2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385</v>
      </c>
      <c r="Z29" s="116">
        <v>382</v>
      </c>
      <c r="AB29" s="121">
        <f t="shared" si="2"/>
        <v>0.11005473926822242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278</v>
      </c>
      <c r="Z30" s="116">
        <v>254</v>
      </c>
      <c r="AB30" s="121">
        <f t="shared" si="2"/>
        <v>7.3177758571016993E-2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403</v>
      </c>
      <c r="Z31" s="116">
        <v>380</v>
      </c>
      <c r="AB31" s="121">
        <f t="shared" si="2"/>
        <v>0.10947853644482858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103</v>
      </c>
      <c r="Z32" s="116">
        <v>92</v>
      </c>
      <c r="AB32" s="121">
        <f t="shared" si="2"/>
        <v>2.6505329876116392E-2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135</v>
      </c>
      <c r="Z33" s="116">
        <v>124</v>
      </c>
      <c r="AB33" s="121">
        <f t="shared" si="2"/>
        <v>3.5724575050417748E-2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3790</v>
      </c>
      <c r="Z34" s="124">
        <v>3471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1732</v>
      </c>
      <c r="AB37" s="136">
        <f>Z37/Z40*100</f>
        <v>78.655767484105354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470</v>
      </c>
      <c r="AB38" s="136">
        <f>Z38/Z40*100</f>
        <v>21.344232515894639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2202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8</v>
      </c>
      <c r="X44" s="116">
        <v>11</v>
      </c>
      <c r="Y44" s="116">
        <v>15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53</v>
      </c>
      <c r="X45" s="116">
        <v>55</v>
      </c>
      <c r="Y45" s="116">
        <v>72</v>
      </c>
      <c r="Z45" s="116">
        <v>77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134</v>
      </c>
      <c r="X46" s="116">
        <v>129</v>
      </c>
      <c r="Y46" s="116">
        <v>108</v>
      </c>
      <c r="Z46" s="116">
        <v>92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107</v>
      </c>
      <c r="X47" s="116">
        <v>149</v>
      </c>
      <c r="Y47" s="116">
        <v>169</v>
      </c>
      <c r="Z47" s="116">
        <v>190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159</v>
      </c>
      <c r="X48" s="116">
        <v>147</v>
      </c>
      <c r="Y48" s="116">
        <v>167</v>
      </c>
      <c r="Z48" s="116">
        <v>147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Longreach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143</v>
      </c>
      <c r="X49" s="116">
        <v>163</v>
      </c>
      <c r="Y49" s="116">
        <v>194</v>
      </c>
      <c r="Z49" s="116">
        <v>184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149</v>
      </c>
      <c r="X50" s="116">
        <v>126</v>
      </c>
      <c r="Y50" s="116">
        <v>124</v>
      </c>
      <c r="Z50" s="116">
        <v>134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116</v>
      </c>
      <c r="X51" s="116">
        <v>122</v>
      </c>
      <c r="Y51" s="116">
        <v>135</v>
      </c>
      <c r="Z51" s="116">
        <v>111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150</v>
      </c>
      <c r="X52" s="116">
        <v>145</v>
      </c>
      <c r="Y52" s="116">
        <v>148</v>
      </c>
      <c r="Z52" s="116">
        <v>122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165</v>
      </c>
      <c r="X53" s="116">
        <v>179</v>
      </c>
      <c r="Y53" s="116">
        <v>194</v>
      </c>
      <c r="Z53" s="116">
        <v>170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127</v>
      </c>
      <c r="X54" s="116">
        <v>134</v>
      </c>
      <c r="Y54" s="116">
        <v>167</v>
      </c>
      <c r="Z54" s="116">
        <v>172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92</v>
      </c>
      <c r="X55" s="116">
        <v>118</v>
      </c>
      <c r="Y55" s="116">
        <v>161</v>
      </c>
      <c r="Z55" s="116">
        <v>142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60</v>
      </c>
      <c r="X56" s="116">
        <v>62</v>
      </c>
      <c r="Y56" s="116">
        <v>76</v>
      </c>
      <c r="Z56" s="116">
        <v>78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17</v>
      </c>
      <c r="X57" s="116">
        <v>27</v>
      </c>
      <c r="Y57" s="116">
        <v>46</v>
      </c>
      <c r="Z57" s="116">
        <v>38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5</v>
      </c>
      <c r="X58" s="116">
        <v>0</v>
      </c>
      <c r="Y58" s="116">
        <v>11</v>
      </c>
      <c r="Z58" s="116">
        <v>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9</v>
      </c>
      <c r="X59" s="116">
        <v>5</v>
      </c>
      <c r="Y59" s="116">
        <v>10</v>
      </c>
      <c r="Z59" s="116">
        <v>5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8</v>
      </c>
      <c r="X60" s="116">
        <v>5</v>
      </c>
      <c r="Y60" s="116">
        <v>2</v>
      </c>
      <c r="Z60" s="116">
        <v>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1501</v>
      </c>
      <c r="X61" s="116">
        <v>1582</v>
      </c>
      <c r="Y61" s="116">
        <v>1824</v>
      </c>
      <c r="Z61" s="116">
        <v>1688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9</v>
      </c>
      <c r="X63" s="116">
        <v>13</v>
      </c>
      <c r="Y63" s="116">
        <v>12</v>
      </c>
      <c r="Z63" s="116">
        <v>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Longreach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76</v>
      </c>
      <c r="X64" s="116">
        <v>94</v>
      </c>
      <c r="Y64" s="116">
        <v>72</v>
      </c>
      <c r="Z64" s="116">
        <v>76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110</v>
      </c>
      <c r="X65" s="116">
        <v>130</v>
      </c>
      <c r="Y65" s="116">
        <v>199</v>
      </c>
      <c r="Z65" s="116">
        <v>157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162</v>
      </c>
      <c r="X66" s="116">
        <v>163</v>
      </c>
      <c r="Y66" s="116">
        <v>174</v>
      </c>
      <c r="Z66" s="116">
        <v>152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173</v>
      </c>
      <c r="X67" s="116">
        <v>180</v>
      </c>
      <c r="Y67" s="116">
        <v>189</v>
      </c>
      <c r="Z67" s="116">
        <v>175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145</v>
      </c>
      <c r="X68" s="116">
        <v>149</v>
      </c>
      <c r="Y68" s="116">
        <v>200</v>
      </c>
      <c r="Z68" s="116">
        <v>184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150</v>
      </c>
      <c r="X69" s="116">
        <v>149</v>
      </c>
      <c r="Y69" s="116">
        <v>132</v>
      </c>
      <c r="Z69" s="116">
        <v>164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139</v>
      </c>
      <c r="X70" s="116">
        <v>137</v>
      </c>
      <c r="Y70" s="116">
        <v>147</v>
      </c>
      <c r="Z70" s="116">
        <v>141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136</v>
      </c>
      <c r="X71" s="116">
        <v>168</v>
      </c>
      <c r="Y71" s="116">
        <v>177</v>
      </c>
      <c r="Z71" s="116">
        <v>154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175</v>
      </c>
      <c r="X72" s="116">
        <v>170</v>
      </c>
      <c r="Y72" s="116">
        <v>220</v>
      </c>
      <c r="Z72" s="116">
        <v>158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143</v>
      </c>
      <c r="X73" s="116">
        <v>181</v>
      </c>
      <c r="Y73" s="116">
        <v>177</v>
      </c>
      <c r="Z73" s="116">
        <v>177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82</v>
      </c>
      <c r="X74" s="116">
        <v>99</v>
      </c>
      <c r="Y74" s="116">
        <v>149</v>
      </c>
      <c r="Z74" s="116">
        <v>134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58</v>
      </c>
      <c r="X75" s="116">
        <v>47</v>
      </c>
      <c r="Y75" s="116">
        <v>74</v>
      </c>
      <c r="Z75" s="116">
        <v>58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7</v>
      </c>
      <c r="X76" s="116">
        <v>14</v>
      </c>
      <c r="Y76" s="116">
        <v>24</v>
      </c>
      <c r="Z76" s="116">
        <v>27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6</v>
      </c>
      <c r="X77" s="116">
        <v>3</v>
      </c>
      <c r="Y77" s="116">
        <v>16</v>
      </c>
      <c r="Z77" s="116">
        <v>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</v>
      </c>
      <c r="X78" s="116">
        <v>3</v>
      </c>
      <c r="Y78" s="116">
        <v>2</v>
      </c>
      <c r="Z78" s="116">
        <v>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7</v>
      </c>
      <c r="Y79" s="116">
        <v>9</v>
      </c>
      <c r="Z79" s="116">
        <v>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1582</v>
      </c>
      <c r="X80" s="116">
        <v>1708</v>
      </c>
      <c r="Y80" s="116">
        <v>1966</v>
      </c>
      <c r="Z80" s="116">
        <v>1778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Longreach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88</v>
      </c>
      <c r="X83" s="116">
        <v>91</v>
      </c>
      <c r="Y83" s="116">
        <v>105</v>
      </c>
      <c r="Z83" s="116">
        <v>94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73</v>
      </c>
      <c r="X84" s="116">
        <v>90</v>
      </c>
      <c r="Y84" s="116">
        <v>114</v>
      </c>
      <c r="Z84" s="116">
        <v>95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3,467</v>
      </c>
      <c r="D85" s="100">
        <f t="shared" ref="D85:D90" si="4">AD4</f>
        <v>-8.4741288278775029E-2</v>
      </c>
      <c r="E85" s="101">
        <f t="shared" ref="E85:E90" si="5">AD4</f>
        <v>-8.4741288278775029E-2</v>
      </c>
      <c r="F85" s="100">
        <f t="shared" ref="F85:F90" si="6">AF4</f>
        <v>4.9016641452344967E-2</v>
      </c>
      <c r="G85" s="101">
        <f t="shared" ref="G85:G90" si="7">AF4</f>
        <v>4.9016641452344967E-2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171</v>
      </c>
      <c r="X85" s="116">
        <v>191</v>
      </c>
      <c r="Y85" s="116">
        <v>216</v>
      </c>
      <c r="Z85" s="116">
        <v>213</v>
      </c>
    </row>
    <row r="86" spans="1:30" ht="15" customHeight="1" x14ac:dyDescent="0.25">
      <c r="A86" s="102" t="s">
        <v>4</v>
      </c>
      <c r="B86" s="51"/>
      <c r="C86" s="61" t="str">
        <f t="shared" si="3"/>
        <v>1,686</v>
      </c>
      <c r="D86" s="100">
        <f t="shared" si="4"/>
        <v>-7.5150850246845868E-2</v>
      </c>
      <c r="E86" s="101">
        <f t="shared" si="5"/>
        <v>-7.5150850246845868E-2</v>
      </c>
      <c r="F86" s="100">
        <f t="shared" si="6"/>
        <v>3.8177339901477758E-2</v>
      </c>
      <c r="G86" s="101">
        <f t="shared" si="7"/>
        <v>3.8177339901477758E-2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66</v>
      </c>
      <c r="X86" s="116">
        <v>59</v>
      </c>
      <c r="Y86" s="116">
        <v>49</v>
      </c>
      <c r="Z86" s="116">
        <v>57</v>
      </c>
    </row>
    <row r="87" spans="1:30" ht="15" customHeight="1" x14ac:dyDescent="0.25">
      <c r="A87" s="102" t="s">
        <v>5</v>
      </c>
      <c r="B87" s="51"/>
      <c r="C87" s="61" t="str">
        <f t="shared" si="3"/>
        <v>1,780</v>
      </c>
      <c r="D87" s="100">
        <f t="shared" si="4"/>
        <v>-9.229984701682814E-2</v>
      </c>
      <c r="E87" s="101">
        <f t="shared" si="5"/>
        <v>-9.229984701682814E-2</v>
      </c>
      <c r="F87" s="100">
        <f t="shared" si="6"/>
        <v>6.0154854079809361E-2</v>
      </c>
      <c r="G87" s="101">
        <f t="shared" si="7"/>
        <v>6.0154854079809361E-2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29</v>
      </c>
      <c r="X87" s="116">
        <v>37</v>
      </c>
      <c r="Y87" s="116">
        <v>34</v>
      </c>
      <c r="Z87" s="116">
        <v>44</v>
      </c>
    </row>
    <row r="88" spans="1:30" ht="15" customHeight="1" x14ac:dyDescent="0.25">
      <c r="A88" s="51" t="s">
        <v>6</v>
      </c>
      <c r="B88" s="51"/>
      <c r="C88" s="61" t="str">
        <f t="shared" si="3"/>
        <v>2,196</v>
      </c>
      <c r="D88" s="100">
        <f t="shared" si="4"/>
        <v>-0.11272727272727268</v>
      </c>
      <c r="E88" s="101">
        <f t="shared" si="5"/>
        <v>-0.11272727272727268</v>
      </c>
      <c r="F88" s="100">
        <f t="shared" si="6"/>
        <v>2.9535864978903037E-2</v>
      </c>
      <c r="G88" s="101">
        <f t="shared" si="7"/>
        <v>2.9535864978903037E-2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47</v>
      </c>
      <c r="X88" s="116">
        <v>48</v>
      </c>
      <c r="Y88" s="116">
        <v>49</v>
      </c>
      <c r="Z88" s="116">
        <v>52</v>
      </c>
    </row>
    <row r="89" spans="1:30" ht="15" customHeight="1" x14ac:dyDescent="0.25">
      <c r="A89" s="51" t="s">
        <v>102</v>
      </c>
      <c r="B89" s="51"/>
      <c r="C89" s="61" t="str">
        <f t="shared" si="3"/>
        <v>$41,803</v>
      </c>
      <c r="D89" s="100">
        <f t="shared" si="4"/>
        <v>1.6412176619334806E-2</v>
      </c>
      <c r="E89" s="101">
        <f t="shared" si="5"/>
        <v>1.6412176619334806E-2</v>
      </c>
      <c r="F89" s="100">
        <f t="shared" si="6"/>
        <v>0.13343811912664294</v>
      </c>
      <c r="G89" s="101">
        <f t="shared" si="7"/>
        <v>0.13343811912664294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104</v>
      </c>
      <c r="X89" s="116">
        <v>100</v>
      </c>
      <c r="Y89" s="116">
        <v>105</v>
      </c>
      <c r="Z89" s="116">
        <v>100</v>
      </c>
    </row>
    <row r="90" spans="1:30" ht="15" customHeight="1" x14ac:dyDescent="0.25">
      <c r="A90" s="51" t="s">
        <v>7</v>
      </c>
      <c r="B90" s="51"/>
      <c r="C90" s="61" t="str">
        <f t="shared" si="3"/>
        <v>$117.4 mil</v>
      </c>
      <c r="D90" s="100">
        <f t="shared" si="4"/>
        <v>-3.3106131180460796E-2</v>
      </c>
      <c r="E90" s="101">
        <f t="shared" si="5"/>
        <v>-3.3106131180460796E-2</v>
      </c>
      <c r="F90" s="100">
        <f t="shared" si="6"/>
        <v>0.20788391870162659</v>
      </c>
      <c r="G90" s="101">
        <f t="shared" si="7"/>
        <v>0.20788391870162659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137</v>
      </c>
      <c r="X90" s="116">
        <v>156</v>
      </c>
      <c r="Y90" s="116">
        <v>178</v>
      </c>
      <c r="Z90" s="116">
        <v>167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1013</v>
      </c>
      <c r="X91" s="116">
        <v>1038</v>
      </c>
      <c r="Y91" s="116">
        <v>1225</v>
      </c>
      <c r="Z91" s="116">
        <v>1079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81</v>
      </c>
      <c r="X93" s="116">
        <v>85</v>
      </c>
      <c r="Y93" s="116">
        <v>91</v>
      </c>
      <c r="Z93" s="116">
        <v>96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184</v>
      </c>
      <c r="X94" s="116">
        <v>206</v>
      </c>
      <c r="Y94" s="116">
        <v>233</v>
      </c>
      <c r="Z94" s="116">
        <v>216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27</v>
      </c>
      <c r="X95" s="116">
        <v>34</v>
      </c>
      <c r="Y95" s="116">
        <v>40</v>
      </c>
      <c r="Z95" s="116">
        <v>37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119</v>
      </c>
      <c r="X96" s="116">
        <v>127</v>
      </c>
      <c r="Y96" s="116">
        <v>154</v>
      </c>
      <c r="Z96" s="116">
        <v>145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191</v>
      </c>
      <c r="X97" s="116">
        <v>209</v>
      </c>
      <c r="Y97" s="116">
        <v>238</v>
      </c>
      <c r="Z97" s="116">
        <v>207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107</v>
      </c>
      <c r="X98" s="116">
        <v>97</v>
      </c>
      <c r="Y98" s="116">
        <v>99</v>
      </c>
      <c r="Z98" s="116">
        <v>107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3</v>
      </c>
      <c r="Y99" s="116">
        <v>5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73</v>
      </c>
      <c r="X100" s="116">
        <v>83</v>
      </c>
      <c r="Y100" s="116">
        <v>116</v>
      </c>
      <c r="Z100" s="116">
        <v>96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1028</v>
      </c>
      <c r="X101" s="116">
        <v>1070</v>
      </c>
      <c r="Y101" s="116">
        <v>1250</v>
      </c>
      <c r="Z101" s="116">
        <v>1118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1859</v>
      </c>
      <c r="X104" s="116">
        <v>2024</v>
      </c>
      <c r="Y104" s="116">
        <v>2319</v>
      </c>
      <c r="Z104" s="116">
        <v>2142</v>
      </c>
      <c r="AB104" s="113" t="str">
        <f>TEXT(Z104,"###,###")</f>
        <v>2,142</v>
      </c>
      <c r="AD104" s="134">
        <f>Z104/($Z$4)*100</f>
        <v>61.782520911450824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856</v>
      </c>
      <c r="X105" s="116">
        <v>876</v>
      </c>
      <c r="Y105" s="116">
        <v>942</v>
      </c>
      <c r="Z105" s="116">
        <v>898</v>
      </c>
      <c r="AB105" s="113" t="str">
        <f>TEXT(Z105,"###,###")</f>
        <v>898</v>
      </c>
      <c r="AD105" s="134">
        <f>Z105/($Z$4)*100</f>
        <v>25.901355638880872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2715</v>
      </c>
      <c r="X106" s="124">
        <v>2900</v>
      </c>
      <c r="Y106" s="124">
        <v>3261</v>
      </c>
      <c r="Z106" s="124">
        <v>3040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516</v>
      </c>
      <c r="X108" s="116">
        <v>571</v>
      </c>
      <c r="Y108" s="116">
        <v>732</v>
      </c>
      <c r="Z108" s="116">
        <v>587</v>
      </c>
      <c r="AB108" s="113" t="str">
        <f>TEXT(Z108,"###,###")</f>
        <v>587</v>
      </c>
      <c r="AD108" s="134">
        <f>Z108/($Z$4)*100</f>
        <v>16.93106432073839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507</v>
      </c>
      <c r="X109" s="116">
        <v>571</v>
      </c>
      <c r="Y109" s="116">
        <v>715</v>
      </c>
      <c r="Z109" s="116">
        <v>564</v>
      </c>
      <c r="AB109" s="113" t="str">
        <f>TEXT(Z109,"###,###")</f>
        <v>564</v>
      </c>
      <c r="AD109" s="134">
        <f>Z109/($Z$4)*100</f>
        <v>16.267666570522067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794</v>
      </c>
      <c r="X110" s="116">
        <v>725</v>
      </c>
      <c r="Y110" s="116">
        <v>771</v>
      </c>
      <c r="Z110" s="116">
        <v>849</v>
      </c>
      <c r="AB110" s="113" t="str">
        <f>TEXT(Z110,"###,###")</f>
        <v>849</v>
      </c>
      <c r="AD110" s="134">
        <f>Z110/($Z$4)*100</f>
        <v>24.488029997115664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906</v>
      </c>
      <c r="X111" s="116">
        <v>1033</v>
      </c>
      <c r="Y111" s="116">
        <v>1048</v>
      </c>
      <c r="Z111" s="116">
        <v>1045</v>
      </c>
      <c r="AB111" s="113" t="str">
        <f>TEXT(Z111,"###,###")</f>
        <v>1,045</v>
      </c>
      <c r="AD111" s="134">
        <f>Z111/($Z$4)*100</f>
        <v>30.141332564176519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3078</v>
      </c>
      <c r="X112" s="116">
        <v>3290</v>
      </c>
      <c r="Y112" s="116">
        <v>3786</v>
      </c>
      <c r="Z112" s="116">
        <v>3470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37.92</v>
      </c>
      <c r="W118" s="135">
        <v>41.24</v>
      </c>
      <c r="X118" s="135">
        <v>41.03</v>
      </c>
      <c r="Y118" s="135">
        <v>42.21</v>
      </c>
      <c r="Z118" s="135">
        <v>41.81</v>
      </c>
      <c r="AB118" s="113" t="str">
        <f>TEXT(Z118,"##.0")</f>
        <v>41.8</v>
      </c>
    </row>
    <row r="120" spans="19:32" x14ac:dyDescent="0.25">
      <c r="S120" s="105" t="s">
        <v>104</v>
      </c>
      <c r="T120" s="116"/>
      <c r="U120" s="116"/>
      <c r="V120" s="116">
        <v>1660</v>
      </c>
      <c r="W120" s="116">
        <v>1612</v>
      </c>
      <c r="X120" s="116">
        <v>1636</v>
      </c>
      <c r="Y120" s="116">
        <v>1827</v>
      </c>
      <c r="Z120" s="116">
        <v>1671</v>
      </c>
      <c r="AB120" s="113" t="str">
        <f>TEXT(Z120,"###,###")</f>
        <v>1,671</v>
      </c>
    </row>
    <row r="121" spans="19:32" x14ac:dyDescent="0.25">
      <c r="S121" s="105" t="s">
        <v>105</v>
      </c>
      <c r="T121" s="116"/>
      <c r="U121" s="116"/>
      <c r="V121" s="116">
        <v>233</v>
      </c>
      <c r="W121" s="116">
        <v>218</v>
      </c>
      <c r="X121" s="116">
        <v>213</v>
      </c>
      <c r="Y121" s="116">
        <v>336</v>
      </c>
      <c r="Z121" s="116">
        <v>227</v>
      </c>
      <c r="AB121" s="113" t="str">
        <f>TEXT(Z121,"###,###")</f>
        <v>227</v>
      </c>
    </row>
    <row r="122" spans="19:32" x14ac:dyDescent="0.25">
      <c r="S122" s="105" t="s">
        <v>106</v>
      </c>
      <c r="T122" s="116"/>
      <c r="U122" s="116"/>
      <c r="V122" s="116">
        <v>241</v>
      </c>
      <c r="W122" s="116">
        <v>214</v>
      </c>
      <c r="X122" s="116">
        <v>259</v>
      </c>
      <c r="Y122" s="116">
        <v>310</v>
      </c>
      <c r="Z122" s="116">
        <v>295</v>
      </c>
      <c r="AB122" s="113" t="str">
        <f>TEXT(Z122,"###,###")</f>
        <v>295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1901</v>
      </c>
      <c r="W124" s="116">
        <v>1826</v>
      </c>
      <c r="X124" s="116">
        <v>1895</v>
      </c>
      <c r="Y124" s="116">
        <v>2137</v>
      </c>
      <c r="Z124" s="116">
        <v>1966</v>
      </c>
      <c r="AB124" s="113" t="str">
        <f>TEXT(Z124,"###,###")</f>
        <v>1,966</v>
      </c>
      <c r="AD124" s="131">
        <f>Z124/$Z$7*100</f>
        <v>89.526411657559208</v>
      </c>
    </row>
    <row r="125" spans="19:32" x14ac:dyDescent="0.25">
      <c r="S125" s="105" t="s">
        <v>108</v>
      </c>
      <c r="T125" s="116"/>
      <c r="U125" s="116"/>
      <c r="V125" s="116">
        <v>474</v>
      </c>
      <c r="W125" s="116">
        <v>432</v>
      </c>
      <c r="X125" s="116">
        <v>472</v>
      </c>
      <c r="Y125" s="116">
        <v>646</v>
      </c>
      <c r="Z125" s="116">
        <v>522</v>
      </c>
      <c r="AB125" s="113" t="str">
        <f>TEXT(Z125,"###,###")</f>
        <v>522</v>
      </c>
      <c r="AD125" s="131">
        <f>Z125/$Z$7*100</f>
        <v>23.770491803278688</v>
      </c>
    </row>
    <row r="127" spans="19:32" x14ac:dyDescent="0.25">
      <c r="S127" s="105" t="s">
        <v>109</v>
      </c>
      <c r="T127" s="116"/>
      <c r="U127" s="116"/>
      <c r="V127" s="116">
        <v>1071</v>
      </c>
      <c r="W127" s="116">
        <v>1014</v>
      </c>
      <c r="X127" s="116">
        <v>1038</v>
      </c>
      <c r="Y127" s="116">
        <v>1224</v>
      </c>
      <c r="Z127" s="116">
        <v>1075</v>
      </c>
      <c r="AB127" s="113" t="str">
        <f>TEXT(Z127,"###,###")</f>
        <v>1,075</v>
      </c>
      <c r="AD127" s="131">
        <f>Z127/$Z$7*100</f>
        <v>48.952641165755921</v>
      </c>
    </row>
    <row r="128" spans="19:32" x14ac:dyDescent="0.25">
      <c r="S128" s="105" t="s">
        <v>110</v>
      </c>
      <c r="T128" s="116"/>
      <c r="U128" s="116"/>
      <c r="V128" s="116">
        <v>1066</v>
      </c>
      <c r="W128" s="116">
        <v>1028</v>
      </c>
      <c r="X128" s="116">
        <v>1070</v>
      </c>
      <c r="Y128" s="116">
        <v>1253</v>
      </c>
      <c r="Z128" s="116">
        <v>1123</v>
      </c>
      <c r="AB128" s="113" t="str">
        <f>TEXT(Z128,"###,###")</f>
        <v>1,123</v>
      </c>
      <c r="AD128" s="131">
        <f>Z128/$Z$7*100</f>
        <v>51.138433515482696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148398B-142E-4E88-B80E-BE62766325C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9EA09A2-20E4-4A06-93CF-9012E725B1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0AD480B7-58A4-4365-914C-6DCE49E3AF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C927C03-E6F3-494D-8B05-3D879817466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58B53-D511-4A6C-A5B0-DFCE8A840557}">
  <sheetPr codeName="Sheet10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Mackay</v>
      </c>
      <c r="T1" s="103"/>
      <c r="U1" s="103"/>
      <c r="V1" s="103"/>
      <c r="W1" s="103"/>
      <c r="X1" s="103"/>
      <c r="Y1" s="104" t="str">
        <f>Y3</f>
        <v>9.42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156</v>
      </c>
      <c r="Y3" s="109" t="s">
        <v>247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9.42 Mackay,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95764</v>
      </c>
      <c r="W4" s="112">
        <v>88631</v>
      </c>
      <c r="X4" s="112">
        <v>93842</v>
      </c>
      <c r="Y4" s="112">
        <v>100805</v>
      </c>
      <c r="Z4" s="112">
        <v>101225</v>
      </c>
      <c r="AB4" s="113" t="str">
        <f>TEXT(Z4,"###,###")</f>
        <v>101,225</v>
      </c>
      <c r="AD4" s="114">
        <f>Z4/Y4-1</f>
        <v>4.1664599970239191E-3</v>
      </c>
      <c r="AF4" s="114">
        <f>Z4/V4-1</f>
        <v>5.7025604611336211E-2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54012</v>
      </c>
      <c r="W5" s="112">
        <v>49462</v>
      </c>
      <c r="X5" s="112">
        <v>52559</v>
      </c>
      <c r="Y5" s="112">
        <v>56042</v>
      </c>
      <c r="Z5" s="112">
        <v>55282</v>
      </c>
      <c r="AB5" s="113" t="str">
        <f>TEXT(Z5,"###,###")</f>
        <v>55,282</v>
      </c>
      <c r="AD5" s="114">
        <f t="shared" ref="AD5:AD9" si="0">Z5/Y5-1</f>
        <v>-1.3561257628207368E-2</v>
      </c>
      <c r="AF5" s="114">
        <f t="shared" ref="AF5:AF9" si="1">Z5/V5-1</f>
        <v>2.3513293342220187E-2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41752</v>
      </c>
      <c r="W6" s="112">
        <v>39168</v>
      </c>
      <c r="X6" s="112">
        <v>41283</v>
      </c>
      <c r="Y6" s="112">
        <v>44763</v>
      </c>
      <c r="Z6" s="112">
        <v>45943</v>
      </c>
      <c r="AB6" s="113" t="str">
        <f>TEXT(Z6,"###,###")</f>
        <v>45,943</v>
      </c>
      <c r="AD6" s="114">
        <f t="shared" si="0"/>
        <v>2.6361057123070353E-2</v>
      </c>
      <c r="AF6" s="114">
        <f t="shared" si="1"/>
        <v>0.10037842498562943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65755</v>
      </c>
      <c r="W7" s="112">
        <v>62629</v>
      </c>
      <c r="X7" s="112">
        <v>64575</v>
      </c>
      <c r="Y7" s="112">
        <v>68929</v>
      </c>
      <c r="Z7" s="112">
        <v>69699</v>
      </c>
      <c r="AB7" s="113" t="str">
        <f>TEXT(Z7,"###,###")</f>
        <v>69,699</v>
      </c>
      <c r="AD7" s="114">
        <f t="shared" si="0"/>
        <v>1.1170914999492298E-2</v>
      </c>
      <c r="AF7" s="114">
        <f t="shared" si="1"/>
        <v>5.9980229640331562E-2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101,225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69,699</v>
      </c>
      <c r="P8" s="71"/>
      <c r="S8" s="111" t="s">
        <v>87</v>
      </c>
      <c r="T8" s="112"/>
      <c r="U8" s="112"/>
      <c r="V8" s="112">
        <v>48152.39</v>
      </c>
      <c r="W8" s="112">
        <v>48408.49</v>
      </c>
      <c r="X8" s="112">
        <v>48784.33</v>
      </c>
      <c r="Y8" s="112">
        <v>51367.69</v>
      </c>
      <c r="Z8" s="112">
        <v>52331</v>
      </c>
      <c r="AB8" s="113" t="str">
        <f>TEXT(Z8,"$###,###")</f>
        <v>$52,331</v>
      </c>
      <c r="AD8" s="114">
        <f t="shared" si="0"/>
        <v>1.8753227953213436E-2</v>
      </c>
      <c r="AF8" s="114">
        <f t="shared" si="1"/>
        <v>8.6778870166153821E-2</v>
      </c>
    </row>
    <row r="9" spans="1:32" x14ac:dyDescent="0.25">
      <c r="A9" s="32" t="s">
        <v>15</v>
      </c>
      <c r="B9" s="75"/>
      <c r="C9" s="76"/>
      <c r="D9" s="77">
        <f>AD104</f>
        <v>79.837984687577176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54.14998780470308</v>
      </c>
      <c r="P9" s="78" t="s">
        <v>88</v>
      </c>
      <c r="S9" s="111" t="s">
        <v>7</v>
      </c>
      <c r="T9" s="112"/>
      <c r="U9" s="112"/>
      <c r="V9" s="112">
        <v>4219051087</v>
      </c>
      <c r="W9" s="112">
        <v>4054227965</v>
      </c>
      <c r="X9" s="112">
        <v>4122120507</v>
      </c>
      <c r="Y9" s="112">
        <v>4584761413</v>
      </c>
      <c r="Z9" s="112">
        <v>4811241156</v>
      </c>
      <c r="AB9" s="113" t="str">
        <f>TEXT(Z9/1000000,"$#,###.0")&amp;" mil"</f>
        <v>$4,811.2 mil</v>
      </c>
      <c r="AD9" s="114">
        <f t="shared" si="0"/>
        <v>4.9398370514509571E-2</v>
      </c>
      <c r="AF9" s="114">
        <f t="shared" si="1"/>
        <v>0.14036096192925762</v>
      </c>
    </row>
    <row r="10" spans="1:32" x14ac:dyDescent="0.25">
      <c r="A10" s="32" t="s">
        <v>18</v>
      </c>
      <c r="B10" s="75"/>
      <c r="C10" s="76"/>
      <c r="D10" s="77">
        <f>AD105</f>
        <v>13.787107927883428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45.851446936110989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94.776108695964083</v>
      </c>
      <c r="P11" s="78" t="s">
        <v>88</v>
      </c>
      <c r="S11" s="111" t="s">
        <v>30</v>
      </c>
      <c r="T11" s="116"/>
      <c r="U11" s="116"/>
      <c r="V11" s="116">
        <v>87747</v>
      </c>
      <c r="W11" s="116">
        <v>81135</v>
      </c>
      <c r="X11" s="116">
        <v>85970</v>
      </c>
      <c r="Y11" s="116">
        <v>92319</v>
      </c>
      <c r="Z11" s="116">
        <v>93369</v>
      </c>
    </row>
    <row r="12" spans="1:32" ht="28.5" customHeight="1" x14ac:dyDescent="0.25">
      <c r="A12" s="32" t="s">
        <v>20</v>
      </c>
      <c r="B12" s="76"/>
      <c r="C12" s="76"/>
      <c r="D12" s="77">
        <f>AD108</f>
        <v>11.429982711780687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11.278497539419503</v>
      </c>
      <c r="P12" s="78" t="s">
        <v>88</v>
      </c>
      <c r="S12" s="111" t="s">
        <v>31</v>
      </c>
      <c r="T12" s="116"/>
      <c r="U12" s="116"/>
      <c r="V12" s="116">
        <v>8019</v>
      </c>
      <c r="W12" s="116">
        <v>7498</v>
      </c>
      <c r="X12" s="116">
        <v>7872</v>
      </c>
      <c r="Y12" s="116">
        <v>8489</v>
      </c>
      <c r="Z12" s="116">
        <v>7857</v>
      </c>
    </row>
    <row r="13" spans="1:32" ht="15" customHeight="1" x14ac:dyDescent="0.25">
      <c r="A13" s="32" t="s">
        <v>21</v>
      </c>
      <c r="B13" s="76"/>
      <c r="C13" s="76"/>
      <c r="D13" s="77">
        <f>AD109</f>
        <v>13.999506050876759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22.730550753272414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17.242467718794835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45.463077303037785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82.757532281205158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2424</v>
      </c>
      <c r="Z15" s="116">
        <v>2392</v>
      </c>
      <c r="AB15" s="121">
        <f t="shared" ref="AB15:AB34" si="2">IF(Z15="np",0,Z15/$Z$34)</f>
        <v>2.3630992956146329E-2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4780</v>
      </c>
      <c r="Z16" s="116">
        <v>5099</v>
      </c>
      <c r="AB16" s="121">
        <f t="shared" si="2"/>
        <v>5.0373926874326978E-2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6703</v>
      </c>
      <c r="Z17" s="116">
        <v>6297</v>
      </c>
      <c r="AB17" s="121">
        <f t="shared" si="2"/>
        <v>6.2209181707714653E-2</v>
      </c>
    </row>
    <row r="18" spans="1:28" x14ac:dyDescent="0.25">
      <c r="A18" s="67" t="str">
        <f>$S$1&amp;" ("&amp;$V$2&amp;" to "&amp;$Z$2&amp;")"</f>
        <v>Mackay (2014-15 to 2018-19)</v>
      </c>
      <c r="B18" s="67"/>
      <c r="C18" s="67"/>
      <c r="D18" s="67"/>
      <c r="E18" s="67"/>
      <c r="F18" s="67"/>
      <c r="G18" s="67" t="str">
        <f>$S$1&amp;" ("&amp;$V$2&amp;" to "&amp;$Z$2&amp;")"</f>
        <v>Mackay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709</v>
      </c>
      <c r="Z18" s="116">
        <v>709</v>
      </c>
      <c r="AB18" s="121">
        <f t="shared" si="2"/>
        <v>7.0043369589915336E-3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9219</v>
      </c>
      <c r="Z19" s="116">
        <v>9178</v>
      </c>
      <c r="AB19" s="121">
        <f t="shared" si="2"/>
        <v>9.0671092538257114E-2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4641</v>
      </c>
      <c r="Z20" s="116">
        <v>4961</v>
      </c>
      <c r="AB20" s="121">
        <f t="shared" si="2"/>
        <v>4.9010600357626229E-2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9523</v>
      </c>
      <c r="Z21" s="116">
        <v>9659</v>
      </c>
      <c r="AB21" s="121">
        <f t="shared" si="2"/>
        <v>9.5422976991395236E-2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6527</v>
      </c>
      <c r="Z22" s="116">
        <v>6937</v>
      </c>
      <c r="AB22" s="121">
        <f t="shared" si="2"/>
        <v>6.853185540835581E-2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4863</v>
      </c>
      <c r="Z23" s="116">
        <v>4648</v>
      </c>
      <c r="AB23" s="121">
        <f t="shared" si="2"/>
        <v>4.5918417750906416E-2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272</v>
      </c>
      <c r="Z24" s="116">
        <v>297</v>
      </c>
      <c r="AB24" s="121">
        <f t="shared" si="2"/>
        <v>2.9341157642037877E-3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2457</v>
      </c>
      <c r="Z25" s="116">
        <v>2375</v>
      </c>
      <c r="AB25" s="121">
        <f t="shared" si="2"/>
        <v>2.346304693597305E-2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1887</v>
      </c>
      <c r="Z26" s="116">
        <v>2042</v>
      </c>
      <c r="AB26" s="121">
        <f t="shared" si="2"/>
        <v>2.0173280776108197E-2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5886</v>
      </c>
      <c r="Z27" s="116">
        <v>6058</v>
      </c>
      <c r="AB27" s="121">
        <f t="shared" si="2"/>
        <v>5.9848058247631467E-2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10390</v>
      </c>
      <c r="Z28" s="116">
        <v>9937</v>
      </c>
      <c r="AB28" s="121">
        <f t="shared" si="2"/>
        <v>9.8169388380111244E-2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3340</v>
      </c>
      <c r="Z29" s="116">
        <v>3748</v>
      </c>
      <c r="AB29" s="121">
        <f t="shared" si="2"/>
        <v>3.7027157859379788E-2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5602</v>
      </c>
      <c r="Z30" s="116">
        <v>5723</v>
      </c>
      <c r="AB30" s="121">
        <f t="shared" si="2"/>
        <v>5.6538533732452108E-2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9252</v>
      </c>
      <c r="Z31" s="116">
        <v>9823</v>
      </c>
      <c r="AB31" s="121">
        <f t="shared" si="2"/>
        <v>9.7043162127184529E-2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927</v>
      </c>
      <c r="Z32" s="116">
        <v>1077</v>
      </c>
      <c r="AB32" s="121">
        <f t="shared" si="2"/>
        <v>1.06398743368602E-2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6237</v>
      </c>
      <c r="Z33" s="116">
        <v>6209</v>
      </c>
      <c r="AB33" s="121">
        <f t="shared" si="2"/>
        <v>6.1339814073876488E-2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100805</v>
      </c>
      <c r="Z34" s="124">
        <v>101223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57682</v>
      </c>
      <c r="AB37" s="136">
        <f>Z37/Z40*100</f>
        <v>82.757532281205158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12018</v>
      </c>
      <c r="AB38" s="136">
        <f>Z38/Z40*100</f>
        <v>17.242467718794835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69700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55</v>
      </c>
      <c r="X44" s="116">
        <v>63</v>
      </c>
      <c r="Y44" s="116">
        <v>73</v>
      </c>
      <c r="Z44" s="116">
        <v>70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1066</v>
      </c>
      <c r="X45" s="116">
        <v>1108</v>
      </c>
      <c r="Y45" s="116">
        <v>1325</v>
      </c>
      <c r="Z45" s="116">
        <v>1342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2761</v>
      </c>
      <c r="X46" s="116">
        <v>2932</v>
      </c>
      <c r="Y46" s="116">
        <v>3239</v>
      </c>
      <c r="Z46" s="116">
        <v>3343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4351</v>
      </c>
      <c r="X47" s="116">
        <v>4692</v>
      </c>
      <c r="Y47" s="116">
        <v>4966</v>
      </c>
      <c r="Z47" s="116">
        <v>4842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5638</v>
      </c>
      <c r="X48" s="116">
        <v>5891</v>
      </c>
      <c r="Y48" s="116">
        <v>6387</v>
      </c>
      <c r="Z48" s="116">
        <v>6369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Mackay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5786</v>
      </c>
      <c r="X49" s="116">
        <v>6129</v>
      </c>
      <c r="Y49" s="116">
        <v>6307</v>
      </c>
      <c r="Z49" s="116">
        <v>6134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5209</v>
      </c>
      <c r="X50" s="116">
        <v>5509</v>
      </c>
      <c r="Y50" s="116">
        <v>5961</v>
      </c>
      <c r="Z50" s="116">
        <v>5910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5100</v>
      </c>
      <c r="X51" s="116">
        <v>5339</v>
      </c>
      <c r="Y51" s="116">
        <v>5379</v>
      </c>
      <c r="Z51" s="116">
        <v>5271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5372</v>
      </c>
      <c r="X52" s="116">
        <v>5572</v>
      </c>
      <c r="Y52" s="116">
        <v>5696</v>
      </c>
      <c r="Z52" s="116">
        <v>5559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4976</v>
      </c>
      <c r="X53" s="116">
        <v>5254</v>
      </c>
      <c r="Y53" s="116">
        <v>5444</v>
      </c>
      <c r="Z53" s="116">
        <v>5250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4302</v>
      </c>
      <c r="X54" s="116">
        <v>4676</v>
      </c>
      <c r="Y54" s="116">
        <v>5146</v>
      </c>
      <c r="Z54" s="116">
        <v>4989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2868</v>
      </c>
      <c r="X55" s="116">
        <v>3205</v>
      </c>
      <c r="Y55" s="116">
        <v>3509</v>
      </c>
      <c r="Z55" s="116">
        <v>3586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1230</v>
      </c>
      <c r="X56" s="116">
        <v>1354</v>
      </c>
      <c r="Y56" s="116">
        <v>1590</v>
      </c>
      <c r="Z56" s="116">
        <v>1661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429</v>
      </c>
      <c r="X57" s="116">
        <v>491</v>
      </c>
      <c r="Y57" s="116">
        <v>575</v>
      </c>
      <c r="Z57" s="116">
        <v>570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174</v>
      </c>
      <c r="X58" s="116">
        <v>184</v>
      </c>
      <c r="Y58" s="116">
        <v>212</v>
      </c>
      <c r="Z58" s="116">
        <v>213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107</v>
      </c>
      <c r="X59" s="116">
        <v>112</v>
      </c>
      <c r="Y59" s="116">
        <v>128</v>
      </c>
      <c r="Z59" s="116">
        <v>113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44</v>
      </c>
      <c r="X60" s="116">
        <v>48</v>
      </c>
      <c r="Y60" s="116">
        <v>67</v>
      </c>
      <c r="Z60" s="116">
        <v>56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49462</v>
      </c>
      <c r="X61" s="116">
        <v>52559</v>
      </c>
      <c r="Y61" s="116">
        <v>56042</v>
      </c>
      <c r="Z61" s="116">
        <v>55279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76</v>
      </c>
      <c r="X63" s="116">
        <v>76</v>
      </c>
      <c r="Y63" s="116">
        <v>78</v>
      </c>
      <c r="Z63" s="116">
        <v>105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Mackay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1290</v>
      </c>
      <c r="X64" s="116">
        <v>1420</v>
      </c>
      <c r="Y64" s="116">
        <v>1552</v>
      </c>
      <c r="Z64" s="116">
        <v>1570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2789</v>
      </c>
      <c r="X65" s="116">
        <v>2838</v>
      </c>
      <c r="Y65" s="116">
        <v>3316</v>
      </c>
      <c r="Z65" s="116">
        <v>3443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3711</v>
      </c>
      <c r="X66" s="116">
        <v>3640</v>
      </c>
      <c r="Y66" s="116">
        <v>4002</v>
      </c>
      <c r="Z66" s="116">
        <v>4171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4366</v>
      </c>
      <c r="X67" s="116">
        <v>4491</v>
      </c>
      <c r="Y67" s="116">
        <v>4794</v>
      </c>
      <c r="Z67" s="116">
        <v>4918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4285</v>
      </c>
      <c r="X68" s="116">
        <v>4297</v>
      </c>
      <c r="Y68" s="116">
        <v>4742</v>
      </c>
      <c r="Z68" s="116">
        <v>4761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3805</v>
      </c>
      <c r="X69" s="116">
        <v>4051</v>
      </c>
      <c r="Y69" s="116">
        <v>4320</v>
      </c>
      <c r="Z69" s="116">
        <v>4600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4182</v>
      </c>
      <c r="X70" s="116">
        <v>4238</v>
      </c>
      <c r="Y70" s="116">
        <v>4337</v>
      </c>
      <c r="Z70" s="116">
        <v>4499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4196</v>
      </c>
      <c r="X71" s="116">
        <v>4607</v>
      </c>
      <c r="Y71" s="116">
        <v>4981</v>
      </c>
      <c r="Z71" s="116">
        <v>5077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4067</v>
      </c>
      <c r="X72" s="116">
        <v>4337</v>
      </c>
      <c r="Y72" s="116">
        <v>4392</v>
      </c>
      <c r="Z72" s="116">
        <v>4423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3229</v>
      </c>
      <c r="X73" s="116">
        <v>3681</v>
      </c>
      <c r="Y73" s="116">
        <v>4085</v>
      </c>
      <c r="Z73" s="116">
        <v>4103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1906</v>
      </c>
      <c r="X74" s="116">
        <v>2164</v>
      </c>
      <c r="Y74" s="116">
        <v>2446</v>
      </c>
      <c r="Z74" s="116">
        <v>2571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723</v>
      </c>
      <c r="X75" s="116">
        <v>807</v>
      </c>
      <c r="Y75" s="116">
        <v>969</v>
      </c>
      <c r="Z75" s="116">
        <v>1011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282</v>
      </c>
      <c r="X76" s="116">
        <v>339</v>
      </c>
      <c r="Y76" s="116">
        <v>381</v>
      </c>
      <c r="Z76" s="116">
        <v>376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144</v>
      </c>
      <c r="X77" s="116">
        <v>137</v>
      </c>
      <c r="Y77" s="116">
        <v>155</v>
      </c>
      <c r="Z77" s="116">
        <v>153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87</v>
      </c>
      <c r="X78" s="116">
        <v>107</v>
      </c>
      <c r="Y78" s="116">
        <v>125</v>
      </c>
      <c r="Z78" s="116">
        <v>105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47</v>
      </c>
      <c r="X79" s="116">
        <v>53</v>
      </c>
      <c r="Y79" s="116">
        <v>64</v>
      </c>
      <c r="Z79" s="116">
        <v>54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39168</v>
      </c>
      <c r="X80" s="116">
        <v>41283</v>
      </c>
      <c r="Y80" s="116">
        <v>44763</v>
      </c>
      <c r="Z80" s="116">
        <v>45943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Mackay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2708</v>
      </c>
      <c r="X83" s="116">
        <v>2785</v>
      </c>
      <c r="Y83" s="116">
        <v>2876</v>
      </c>
      <c r="Z83" s="116">
        <v>2884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2804</v>
      </c>
      <c r="X84" s="116">
        <v>2861</v>
      </c>
      <c r="Y84" s="116">
        <v>2974</v>
      </c>
      <c r="Z84" s="116">
        <v>3037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101,225</v>
      </c>
      <c r="D85" s="100">
        <f t="shared" ref="D85:D90" si="4">AD4</f>
        <v>4.1664599970239191E-3</v>
      </c>
      <c r="E85" s="101">
        <f t="shared" ref="E85:E90" si="5">AD4</f>
        <v>4.1664599970239191E-3</v>
      </c>
      <c r="F85" s="100">
        <f t="shared" ref="F85:F90" si="6">AF4</f>
        <v>5.7025604611336211E-2</v>
      </c>
      <c r="G85" s="101">
        <f t="shared" ref="G85:G90" si="7">AF4</f>
        <v>5.7025604611336211E-2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10060</v>
      </c>
      <c r="X85" s="116">
        <v>10298</v>
      </c>
      <c r="Y85" s="116">
        <v>11086</v>
      </c>
      <c r="Z85" s="116">
        <v>11364</v>
      </c>
    </row>
    <row r="86" spans="1:30" ht="15" customHeight="1" x14ac:dyDescent="0.25">
      <c r="A86" s="102" t="s">
        <v>4</v>
      </c>
      <c r="B86" s="51"/>
      <c r="C86" s="61" t="str">
        <f t="shared" si="3"/>
        <v>55,282</v>
      </c>
      <c r="D86" s="100">
        <f t="shared" si="4"/>
        <v>-1.3561257628207368E-2</v>
      </c>
      <c r="E86" s="101">
        <f t="shared" si="5"/>
        <v>-1.3561257628207368E-2</v>
      </c>
      <c r="F86" s="100">
        <f t="shared" si="6"/>
        <v>2.3513293342220187E-2</v>
      </c>
      <c r="G86" s="101">
        <f t="shared" si="7"/>
        <v>2.3513293342220187E-2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911</v>
      </c>
      <c r="X86" s="116">
        <v>974</v>
      </c>
      <c r="Y86" s="116">
        <v>1074</v>
      </c>
      <c r="Z86" s="116">
        <v>1125</v>
      </c>
    </row>
    <row r="87" spans="1:30" ht="15" customHeight="1" x14ac:dyDescent="0.25">
      <c r="A87" s="102" t="s">
        <v>5</v>
      </c>
      <c r="B87" s="51"/>
      <c r="C87" s="61" t="str">
        <f t="shared" si="3"/>
        <v>45,943</v>
      </c>
      <c r="D87" s="100">
        <f t="shared" si="4"/>
        <v>2.6361057123070353E-2</v>
      </c>
      <c r="E87" s="101">
        <f t="shared" si="5"/>
        <v>2.6361057123070353E-2</v>
      </c>
      <c r="F87" s="100">
        <f t="shared" si="6"/>
        <v>0.10037842498562943</v>
      </c>
      <c r="G87" s="101">
        <f t="shared" si="7"/>
        <v>0.10037842498562943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840</v>
      </c>
      <c r="X87" s="116">
        <v>879</v>
      </c>
      <c r="Y87" s="116">
        <v>897</v>
      </c>
      <c r="Z87" s="116">
        <v>934</v>
      </c>
    </row>
    <row r="88" spans="1:30" ht="15" customHeight="1" x14ac:dyDescent="0.25">
      <c r="A88" s="51" t="s">
        <v>6</v>
      </c>
      <c r="B88" s="51"/>
      <c r="C88" s="61" t="str">
        <f t="shared" si="3"/>
        <v>69,699</v>
      </c>
      <c r="D88" s="100">
        <f t="shared" si="4"/>
        <v>1.1170914999492298E-2</v>
      </c>
      <c r="E88" s="101">
        <f t="shared" si="5"/>
        <v>1.1170914999492298E-2</v>
      </c>
      <c r="F88" s="100">
        <f t="shared" si="6"/>
        <v>5.9980229640331562E-2</v>
      </c>
      <c r="G88" s="101">
        <f t="shared" si="7"/>
        <v>5.9980229640331562E-2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1156</v>
      </c>
      <c r="X88" s="116">
        <v>1171</v>
      </c>
      <c r="Y88" s="116">
        <v>1284</v>
      </c>
      <c r="Z88" s="116">
        <v>1298</v>
      </c>
    </row>
    <row r="89" spans="1:30" ht="15" customHeight="1" x14ac:dyDescent="0.25">
      <c r="A89" s="51" t="s">
        <v>102</v>
      </c>
      <c r="B89" s="51"/>
      <c r="C89" s="61" t="str">
        <f t="shared" si="3"/>
        <v>$52,331</v>
      </c>
      <c r="D89" s="100">
        <f t="shared" si="4"/>
        <v>1.8753227953213436E-2</v>
      </c>
      <c r="E89" s="101">
        <f t="shared" si="5"/>
        <v>1.8753227953213436E-2</v>
      </c>
      <c r="F89" s="100">
        <f t="shared" si="6"/>
        <v>8.6778870166153821E-2</v>
      </c>
      <c r="G89" s="101">
        <f t="shared" si="7"/>
        <v>8.6778870166153821E-2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6142</v>
      </c>
      <c r="X89" s="116">
        <v>6321</v>
      </c>
      <c r="Y89" s="116">
        <v>6890</v>
      </c>
      <c r="Z89" s="116">
        <v>7059</v>
      </c>
    </row>
    <row r="90" spans="1:30" ht="15" customHeight="1" x14ac:dyDescent="0.25">
      <c r="A90" s="51" t="s">
        <v>7</v>
      </c>
      <c r="B90" s="51"/>
      <c r="C90" s="61" t="str">
        <f t="shared" si="3"/>
        <v>$4,811.2 mil</v>
      </c>
      <c r="D90" s="100">
        <f t="shared" si="4"/>
        <v>4.9398370514509571E-2</v>
      </c>
      <c r="E90" s="101">
        <f t="shared" si="5"/>
        <v>4.9398370514509571E-2</v>
      </c>
      <c r="F90" s="100">
        <f t="shared" si="6"/>
        <v>0.14036096192925762</v>
      </c>
      <c r="G90" s="101">
        <f t="shared" si="7"/>
        <v>0.14036096192925762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4021</v>
      </c>
      <c r="X90" s="116">
        <v>4334</v>
      </c>
      <c r="Y90" s="116">
        <v>4905</v>
      </c>
      <c r="Z90" s="116">
        <v>4907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34305</v>
      </c>
      <c r="X91" s="116">
        <v>35277</v>
      </c>
      <c r="Y91" s="116">
        <v>37634</v>
      </c>
      <c r="Z91" s="116">
        <v>37741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1822</v>
      </c>
      <c r="X93" s="116">
        <v>1975</v>
      </c>
      <c r="Y93" s="116">
        <v>2152</v>
      </c>
      <c r="Z93" s="116">
        <v>2174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4828</v>
      </c>
      <c r="X94" s="116">
        <v>4987</v>
      </c>
      <c r="Y94" s="116">
        <v>5336</v>
      </c>
      <c r="Z94" s="116">
        <v>5521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1162</v>
      </c>
      <c r="X95" s="116">
        <v>1201</v>
      </c>
      <c r="Y95" s="116">
        <v>1332</v>
      </c>
      <c r="Z95" s="116">
        <v>1369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3542</v>
      </c>
      <c r="X96" s="116">
        <v>3979</v>
      </c>
      <c r="Y96" s="116">
        <v>4386</v>
      </c>
      <c r="Z96" s="116">
        <v>4633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5524</v>
      </c>
      <c r="X97" s="116">
        <v>5984</v>
      </c>
      <c r="Y97" s="116">
        <v>6280</v>
      </c>
      <c r="Z97" s="116">
        <v>6374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3352</v>
      </c>
      <c r="X98" s="116">
        <v>3417</v>
      </c>
      <c r="Y98" s="116">
        <v>3669</v>
      </c>
      <c r="Z98" s="116">
        <v>3730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770</v>
      </c>
      <c r="X99" s="116">
        <v>869</v>
      </c>
      <c r="Y99" s="116">
        <v>1037</v>
      </c>
      <c r="Z99" s="116">
        <v>1165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2120</v>
      </c>
      <c r="X100" s="116">
        <v>2180</v>
      </c>
      <c r="Y100" s="116">
        <v>2473</v>
      </c>
      <c r="Z100" s="116">
        <v>2653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28323</v>
      </c>
      <c r="X101" s="116">
        <v>29298</v>
      </c>
      <c r="Y101" s="116">
        <v>31295</v>
      </c>
      <c r="Z101" s="116">
        <v>31958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66497</v>
      </c>
      <c r="X104" s="116">
        <v>73846</v>
      </c>
      <c r="Y104" s="116">
        <v>80018</v>
      </c>
      <c r="Z104" s="116">
        <v>80816</v>
      </c>
      <c r="AB104" s="113" t="str">
        <f>TEXT(Z104,"###,###")</f>
        <v>80,816</v>
      </c>
      <c r="AD104" s="134">
        <f>Z104/($Z$4)*100</f>
        <v>79.837984687577176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14510</v>
      </c>
      <c r="X105" s="116">
        <v>13159</v>
      </c>
      <c r="Y105" s="116">
        <v>13358</v>
      </c>
      <c r="Z105" s="116">
        <v>13956</v>
      </c>
      <c r="AB105" s="113" t="str">
        <f>TEXT(Z105,"###,###")</f>
        <v>13,956</v>
      </c>
      <c r="AD105" s="134">
        <f>Z105/($Z$4)*100</f>
        <v>13.787107927883428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81007</v>
      </c>
      <c r="X106" s="124">
        <v>87005</v>
      </c>
      <c r="Y106" s="124">
        <v>93376</v>
      </c>
      <c r="Z106" s="124">
        <v>94772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9874</v>
      </c>
      <c r="X108" s="116">
        <v>11310</v>
      </c>
      <c r="Y108" s="116">
        <v>13961</v>
      </c>
      <c r="Z108" s="116">
        <v>11570</v>
      </c>
      <c r="AB108" s="113" t="str">
        <f>TEXT(Z108,"###,###")</f>
        <v>11,570</v>
      </c>
      <c r="AD108" s="134">
        <f>Z108/($Z$4)*100</f>
        <v>11.429982711780687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12861</v>
      </c>
      <c r="X109" s="116">
        <v>13941</v>
      </c>
      <c r="Y109" s="116">
        <v>14954</v>
      </c>
      <c r="Z109" s="116">
        <v>14171</v>
      </c>
      <c r="AB109" s="113" t="str">
        <f>TEXT(Z109,"###,###")</f>
        <v>14,171</v>
      </c>
      <c r="AD109" s="134">
        <f>Z109/($Z$4)*100</f>
        <v>13.999506050876759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19731</v>
      </c>
      <c r="X110" s="116">
        <v>20547</v>
      </c>
      <c r="Y110" s="116">
        <v>20563</v>
      </c>
      <c r="Z110" s="116">
        <v>23009</v>
      </c>
      <c r="AB110" s="113" t="str">
        <f>TEXT(Z110,"###,###")</f>
        <v>23,009</v>
      </c>
      <c r="AD110" s="134">
        <f>Z110/($Z$4)*100</f>
        <v>22.730550753272414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38544</v>
      </c>
      <c r="X111" s="116">
        <v>41207</v>
      </c>
      <c r="Y111" s="116">
        <v>43898</v>
      </c>
      <c r="Z111" s="116">
        <v>46020</v>
      </c>
      <c r="AB111" s="113" t="str">
        <f>TEXT(Z111,"###,###")</f>
        <v>46,020</v>
      </c>
      <c r="AD111" s="134">
        <f>Z111/($Z$4)*100</f>
        <v>45.463077303037785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88631</v>
      </c>
      <c r="X112" s="116">
        <v>93842</v>
      </c>
      <c r="Y112" s="116">
        <v>100805</v>
      </c>
      <c r="Z112" s="116">
        <v>101223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39.14</v>
      </c>
      <c r="W118" s="135">
        <v>42.55</v>
      </c>
      <c r="X118" s="135">
        <v>40.9</v>
      </c>
      <c r="Y118" s="135">
        <v>41.1</v>
      </c>
      <c r="Z118" s="135">
        <v>40.92</v>
      </c>
      <c r="AB118" s="113" t="str">
        <f>TEXT(Z118,"##.0")</f>
        <v>40.9</v>
      </c>
    </row>
    <row r="120" spans="19:32" x14ac:dyDescent="0.25">
      <c r="S120" s="105" t="s">
        <v>104</v>
      </c>
      <c r="T120" s="116"/>
      <c r="U120" s="116"/>
      <c r="V120" s="116">
        <v>57738</v>
      </c>
      <c r="W120" s="116">
        <v>55133</v>
      </c>
      <c r="X120" s="116">
        <v>56703</v>
      </c>
      <c r="Y120" s="116">
        <v>60443</v>
      </c>
      <c r="Z120" s="116">
        <v>61843</v>
      </c>
      <c r="AB120" s="113" t="str">
        <f>TEXT(Z120,"###,###")</f>
        <v>61,843</v>
      </c>
    </row>
    <row r="121" spans="19:32" x14ac:dyDescent="0.25">
      <c r="S121" s="105" t="s">
        <v>105</v>
      </c>
      <c r="T121" s="116"/>
      <c r="U121" s="116"/>
      <c r="V121" s="116">
        <v>3692</v>
      </c>
      <c r="W121" s="116">
        <v>3448</v>
      </c>
      <c r="X121" s="116">
        <v>3681</v>
      </c>
      <c r="Y121" s="116">
        <v>4055</v>
      </c>
      <c r="Z121" s="116">
        <v>3646</v>
      </c>
      <c r="AB121" s="113" t="str">
        <f>TEXT(Z121,"###,###")</f>
        <v>3,646</v>
      </c>
    </row>
    <row r="122" spans="19:32" x14ac:dyDescent="0.25">
      <c r="S122" s="105" t="s">
        <v>106</v>
      </c>
      <c r="T122" s="116"/>
      <c r="U122" s="116"/>
      <c r="V122" s="116">
        <v>4330</v>
      </c>
      <c r="W122" s="116">
        <v>4053</v>
      </c>
      <c r="X122" s="116">
        <v>4191</v>
      </c>
      <c r="Y122" s="116">
        <v>4430</v>
      </c>
      <c r="Z122" s="116">
        <v>4215</v>
      </c>
      <c r="AB122" s="113" t="str">
        <f>TEXT(Z122,"###,###")</f>
        <v>4,215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62068</v>
      </c>
      <c r="W124" s="116">
        <v>59186</v>
      </c>
      <c r="X124" s="116">
        <v>60894</v>
      </c>
      <c r="Y124" s="116">
        <v>64873</v>
      </c>
      <c r="Z124" s="116">
        <v>66058</v>
      </c>
      <c r="AB124" s="113" t="str">
        <f>TEXT(Z124,"###,###")</f>
        <v>66,058</v>
      </c>
      <c r="AD124" s="131">
        <f>Z124/$Z$7*100</f>
        <v>94.776108695964083</v>
      </c>
    </row>
    <row r="125" spans="19:32" x14ac:dyDescent="0.25">
      <c r="S125" s="105" t="s">
        <v>108</v>
      </c>
      <c r="T125" s="116"/>
      <c r="U125" s="116"/>
      <c r="V125" s="116">
        <v>8022</v>
      </c>
      <c r="W125" s="116">
        <v>7501</v>
      </c>
      <c r="X125" s="116">
        <v>7872</v>
      </c>
      <c r="Y125" s="116">
        <v>8485</v>
      </c>
      <c r="Z125" s="116">
        <v>7861</v>
      </c>
      <c r="AB125" s="113" t="str">
        <f>TEXT(Z125,"###,###")</f>
        <v>7,861</v>
      </c>
      <c r="AD125" s="131">
        <f>Z125/$Z$7*100</f>
        <v>11.278497539419503</v>
      </c>
    </row>
    <row r="127" spans="19:32" x14ac:dyDescent="0.25">
      <c r="S127" s="105" t="s">
        <v>109</v>
      </c>
      <c r="T127" s="116"/>
      <c r="U127" s="116"/>
      <c r="V127" s="116">
        <v>36374</v>
      </c>
      <c r="W127" s="116">
        <v>34305</v>
      </c>
      <c r="X127" s="116">
        <v>35277</v>
      </c>
      <c r="Y127" s="116">
        <v>37634</v>
      </c>
      <c r="Z127" s="116">
        <v>37742</v>
      </c>
      <c r="AB127" s="113" t="str">
        <f>TEXT(Z127,"###,###")</f>
        <v>37,742</v>
      </c>
      <c r="AD127" s="131">
        <f>Z127/$Z$7*100</f>
        <v>54.14998780470308</v>
      </c>
    </row>
    <row r="128" spans="19:32" x14ac:dyDescent="0.25">
      <c r="S128" s="105" t="s">
        <v>110</v>
      </c>
      <c r="T128" s="116"/>
      <c r="U128" s="116"/>
      <c r="V128" s="116">
        <v>29381</v>
      </c>
      <c r="W128" s="116">
        <v>28323</v>
      </c>
      <c r="X128" s="116">
        <v>29298</v>
      </c>
      <c r="Y128" s="116">
        <v>31295</v>
      </c>
      <c r="Z128" s="116">
        <v>31958</v>
      </c>
      <c r="AB128" s="113" t="str">
        <f>TEXT(Z128,"###,###")</f>
        <v>31,958</v>
      </c>
      <c r="AD128" s="131">
        <f>Z128/$Z$7*100</f>
        <v>45.851446936110989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4D2748C-692F-49A3-AC2C-CBD5009E6E0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AE09708-ADF5-4B6C-8EF4-87DCE10D17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032CFED2-0EF2-423B-BF19-2408516B2F5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F555C98-0F85-4BD9-BA0B-2B5540223E1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32574-81B3-40E5-AFCA-F65BB43B19C3}">
  <sheetPr codeName="Sheet10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McKinlay</v>
      </c>
      <c r="T1" s="103"/>
      <c r="U1" s="103"/>
      <c r="V1" s="103"/>
      <c r="W1" s="103"/>
      <c r="X1" s="103"/>
      <c r="Y1" s="104" t="str">
        <f>Y3</f>
        <v>9.43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157</v>
      </c>
      <c r="Y3" s="109" t="s">
        <v>248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9.43 McKinlay,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406</v>
      </c>
      <c r="W4" s="112">
        <v>335</v>
      </c>
      <c r="X4" s="112">
        <v>462</v>
      </c>
      <c r="Y4" s="112">
        <v>842</v>
      </c>
      <c r="Z4" s="112">
        <v>498</v>
      </c>
      <c r="AB4" s="113" t="str">
        <f>TEXT(Z4,"###,###")</f>
        <v>498</v>
      </c>
      <c r="AD4" s="114">
        <f>Z4/Y4-1</f>
        <v>-0.40855106888361048</v>
      </c>
      <c r="AF4" s="114">
        <f>Z4/V4-1</f>
        <v>0.22660098522167482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208</v>
      </c>
      <c r="W5" s="112">
        <v>173</v>
      </c>
      <c r="X5" s="112">
        <v>225</v>
      </c>
      <c r="Y5" s="112">
        <v>429</v>
      </c>
      <c r="Z5" s="112">
        <v>256</v>
      </c>
      <c r="AB5" s="113" t="str">
        <f>TEXT(Z5,"###,###")</f>
        <v>256</v>
      </c>
      <c r="AD5" s="114">
        <f t="shared" ref="AD5:AD9" si="0">Z5/Y5-1</f>
        <v>-0.40326340326340326</v>
      </c>
      <c r="AF5" s="114">
        <f t="shared" ref="AF5:AF9" si="1">Z5/V5-1</f>
        <v>0.23076923076923084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198</v>
      </c>
      <c r="W6" s="112">
        <v>162</v>
      </c>
      <c r="X6" s="112">
        <v>237</v>
      </c>
      <c r="Y6" s="112">
        <v>415</v>
      </c>
      <c r="Z6" s="112">
        <v>241</v>
      </c>
      <c r="AB6" s="113" t="str">
        <f>TEXT(Z6,"###,###")</f>
        <v>241</v>
      </c>
      <c r="AD6" s="114">
        <f t="shared" si="0"/>
        <v>-0.41927710843373489</v>
      </c>
      <c r="AF6" s="114">
        <f t="shared" si="1"/>
        <v>0.21717171717171713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273</v>
      </c>
      <c r="W7" s="112">
        <v>233</v>
      </c>
      <c r="X7" s="112">
        <v>305</v>
      </c>
      <c r="Y7" s="112">
        <v>556</v>
      </c>
      <c r="Z7" s="112">
        <v>320</v>
      </c>
      <c r="AB7" s="113" t="str">
        <f>TEXT(Z7,"###,###")</f>
        <v>320</v>
      </c>
      <c r="AD7" s="114">
        <f t="shared" si="0"/>
        <v>-0.42446043165467628</v>
      </c>
      <c r="AF7" s="114">
        <f t="shared" si="1"/>
        <v>0.17216117216117222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498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320</v>
      </c>
      <c r="P8" s="71"/>
      <c r="S8" s="111" t="s">
        <v>87</v>
      </c>
      <c r="T8" s="112"/>
      <c r="U8" s="112"/>
      <c r="V8" s="112">
        <v>42287.12</v>
      </c>
      <c r="W8" s="112">
        <v>43010</v>
      </c>
      <c r="X8" s="112">
        <v>43870.75</v>
      </c>
      <c r="Y8" s="112">
        <v>39447</v>
      </c>
      <c r="Z8" s="112">
        <v>48700</v>
      </c>
      <c r="AB8" s="113" t="str">
        <f>TEXT(Z8,"$###,###")</f>
        <v>$48,700</v>
      </c>
      <c r="AD8" s="114">
        <f t="shared" si="0"/>
        <v>0.23456790123456783</v>
      </c>
      <c r="AF8" s="114">
        <f t="shared" si="1"/>
        <v>0.15165090457803698</v>
      </c>
    </row>
    <row r="9" spans="1:32" x14ac:dyDescent="0.25">
      <c r="A9" s="32" t="s">
        <v>15</v>
      </c>
      <c r="B9" s="75"/>
      <c r="C9" s="76"/>
      <c r="D9" s="77">
        <f>AD104</f>
        <v>54.819277108433738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52.5</v>
      </c>
      <c r="P9" s="78" t="s">
        <v>88</v>
      </c>
      <c r="S9" s="111" t="s">
        <v>7</v>
      </c>
      <c r="T9" s="112"/>
      <c r="U9" s="112"/>
      <c r="V9" s="112">
        <v>9892732</v>
      </c>
      <c r="W9" s="112">
        <v>11045345</v>
      </c>
      <c r="X9" s="112">
        <v>17218902</v>
      </c>
      <c r="Y9" s="112">
        <v>27898063</v>
      </c>
      <c r="Z9" s="112">
        <v>12092869</v>
      </c>
      <c r="AB9" s="113" t="str">
        <f>TEXT(Z9/1000000,"$#,###.0")&amp;" mil"</f>
        <v>$12.1 mil</v>
      </c>
      <c r="AD9" s="114">
        <f t="shared" si="0"/>
        <v>-0.56653374107012378</v>
      </c>
      <c r="AF9" s="114">
        <f t="shared" si="1"/>
        <v>0.22239933316701599</v>
      </c>
    </row>
    <row r="10" spans="1:32" x14ac:dyDescent="0.25">
      <c r="A10" s="32" t="s">
        <v>18</v>
      </c>
      <c r="B10" s="75"/>
      <c r="C10" s="76"/>
      <c r="D10" s="77">
        <f>AD105</f>
        <v>24.29718875502008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46.5625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79.375</v>
      </c>
      <c r="P11" s="78" t="s">
        <v>88</v>
      </c>
      <c r="S11" s="111" t="s">
        <v>30</v>
      </c>
      <c r="T11" s="116"/>
      <c r="U11" s="116"/>
      <c r="V11" s="116">
        <v>301</v>
      </c>
      <c r="W11" s="116">
        <v>259</v>
      </c>
      <c r="X11" s="116">
        <v>356</v>
      </c>
      <c r="Y11" s="116">
        <v>610</v>
      </c>
      <c r="Z11" s="116">
        <v>373</v>
      </c>
    </row>
    <row r="12" spans="1:32" ht="28.5" customHeight="1" x14ac:dyDescent="0.25">
      <c r="A12" s="32" t="s">
        <v>20</v>
      </c>
      <c r="B12" s="76"/>
      <c r="C12" s="76"/>
      <c r="D12" s="77">
        <f>AD108</f>
        <v>19.879518072289155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37.1875</v>
      </c>
      <c r="P12" s="78" t="s">
        <v>88</v>
      </c>
      <c r="S12" s="111" t="s">
        <v>31</v>
      </c>
      <c r="T12" s="116"/>
      <c r="U12" s="116"/>
      <c r="V12" s="116">
        <v>106</v>
      </c>
      <c r="W12" s="116">
        <v>78</v>
      </c>
      <c r="X12" s="116">
        <v>106</v>
      </c>
      <c r="Y12" s="116">
        <v>237</v>
      </c>
      <c r="Z12" s="116">
        <v>123</v>
      </c>
    </row>
    <row r="13" spans="1:32" ht="15" customHeight="1" x14ac:dyDescent="0.25">
      <c r="A13" s="32" t="s">
        <v>21</v>
      </c>
      <c r="B13" s="76"/>
      <c r="C13" s="76"/>
      <c r="D13" s="77">
        <f>AD109</f>
        <v>13.654618473895583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23.895582329317268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15.286624203821656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20.883534136546185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84.713375796178354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265</v>
      </c>
      <c r="Z15" s="116">
        <v>93</v>
      </c>
      <c r="AB15" s="121">
        <f t="shared" ref="AB15:AB34" si="2">IF(Z15="np",0,Z15/$Z$34)</f>
        <v>0.18864097363083165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14</v>
      </c>
      <c r="Z16" s="116">
        <v>4</v>
      </c>
      <c r="AB16" s="121">
        <f t="shared" si="2"/>
        <v>8.1135902636916835E-3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39</v>
      </c>
      <c r="Z17" s="116">
        <v>7</v>
      </c>
      <c r="AB17" s="121">
        <f t="shared" si="2"/>
        <v>1.4198782961460446E-2</v>
      </c>
    </row>
    <row r="18" spans="1:28" x14ac:dyDescent="0.25">
      <c r="A18" s="67" t="str">
        <f>$S$1&amp;" ("&amp;$V$2&amp;" to "&amp;$Z$2&amp;")"</f>
        <v>McKinlay (2014-15 to 2018-19)</v>
      </c>
      <c r="B18" s="67"/>
      <c r="C18" s="67"/>
      <c r="D18" s="67"/>
      <c r="E18" s="67"/>
      <c r="F18" s="67"/>
      <c r="G18" s="67" t="str">
        <f>$S$1&amp;" ("&amp;$V$2&amp;" to "&amp;$Z$2&amp;")"</f>
        <v>McKinlay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</v>
      </c>
      <c r="Z18" s="116">
        <v>3</v>
      </c>
      <c r="AB18" s="121">
        <f t="shared" si="2"/>
        <v>6.0851926977687626E-3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62</v>
      </c>
      <c r="Z19" s="116">
        <v>54</v>
      </c>
      <c r="AB19" s="121">
        <f t="shared" si="2"/>
        <v>0.10953346855983773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11</v>
      </c>
      <c r="Z20" s="116">
        <v>4</v>
      </c>
      <c r="AB20" s="121">
        <f t="shared" si="2"/>
        <v>8.1135902636916835E-3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34</v>
      </c>
      <c r="Z21" s="116">
        <v>26</v>
      </c>
      <c r="AB21" s="121">
        <f t="shared" si="2"/>
        <v>5.2738336713995942E-2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42</v>
      </c>
      <c r="Z22" s="116">
        <v>28</v>
      </c>
      <c r="AB22" s="121">
        <f t="shared" si="2"/>
        <v>5.6795131845841784E-2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47</v>
      </c>
      <c r="Z23" s="116">
        <v>22</v>
      </c>
      <c r="AB23" s="121">
        <f t="shared" si="2"/>
        <v>4.4624746450304259E-2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8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9</v>
      </c>
      <c r="Z26" s="116">
        <v>6</v>
      </c>
      <c r="AB26" s="121">
        <f t="shared" si="2"/>
        <v>1.2170385395537525E-2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</v>
      </c>
      <c r="Z27" s="116">
        <v>6</v>
      </c>
      <c r="AB27" s="121">
        <f t="shared" si="2"/>
        <v>1.2170385395537525E-2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30</v>
      </c>
      <c r="Z28" s="116">
        <v>20</v>
      </c>
      <c r="AB28" s="121">
        <f t="shared" si="2"/>
        <v>4.0567951318458417E-2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25</v>
      </c>
      <c r="Z29" s="116">
        <v>87</v>
      </c>
      <c r="AB29" s="121">
        <f t="shared" si="2"/>
        <v>0.17647058823529413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20</v>
      </c>
      <c r="Z30" s="116">
        <v>18</v>
      </c>
      <c r="AB30" s="121">
        <f t="shared" si="2"/>
        <v>3.6511156186612576E-2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49</v>
      </c>
      <c r="Z31" s="116">
        <v>31</v>
      </c>
      <c r="AB31" s="121">
        <f t="shared" si="2"/>
        <v>6.2880324543610547E-2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</v>
      </c>
      <c r="Z32" s="116">
        <v>6</v>
      </c>
      <c r="AB32" s="121">
        <f t="shared" si="2"/>
        <v>1.2170385395537525E-2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13</v>
      </c>
      <c r="Z33" s="116">
        <v>5</v>
      </c>
      <c r="AB33" s="121">
        <f t="shared" si="2"/>
        <v>1.0141987829614604E-2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846</v>
      </c>
      <c r="Z34" s="124">
        <v>493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266</v>
      </c>
      <c r="AB37" s="136">
        <f>Z37/Z40*100</f>
        <v>84.713375796178354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48</v>
      </c>
      <c r="AB38" s="136">
        <f>Z38/Z40*100</f>
        <v>15.286624203821656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314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8</v>
      </c>
      <c r="Y45" s="116">
        <v>6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</v>
      </c>
      <c r="X46" s="116">
        <v>13</v>
      </c>
      <c r="Y46" s="116">
        <v>39</v>
      </c>
      <c r="Z46" s="116">
        <v>21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21</v>
      </c>
      <c r="X47" s="116">
        <v>11</v>
      </c>
      <c r="Y47" s="116">
        <v>40</v>
      </c>
      <c r="Z47" s="116">
        <v>10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19</v>
      </c>
      <c r="X48" s="116">
        <v>41</v>
      </c>
      <c r="Y48" s="116">
        <v>60</v>
      </c>
      <c r="Z48" s="116">
        <v>38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McKinlay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15</v>
      </c>
      <c r="X49" s="116">
        <v>18</v>
      </c>
      <c r="Y49" s="116">
        <v>50</v>
      </c>
      <c r="Z49" s="116">
        <v>22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9</v>
      </c>
      <c r="X50" s="116">
        <v>14</v>
      </c>
      <c r="Y50" s="116">
        <v>31</v>
      </c>
      <c r="Z50" s="116">
        <v>20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</v>
      </c>
      <c r="X51" s="116">
        <v>15</v>
      </c>
      <c r="Y51" s="116">
        <v>29</v>
      </c>
      <c r="Z51" s="116">
        <v>18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25</v>
      </c>
      <c r="X52" s="116">
        <v>15</v>
      </c>
      <c r="Y52" s="116">
        <v>30</v>
      </c>
      <c r="Z52" s="116">
        <v>23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21</v>
      </c>
      <c r="X53" s="116">
        <v>24</v>
      </c>
      <c r="Y53" s="116">
        <v>36</v>
      </c>
      <c r="Z53" s="116">
        <v>23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25</v>
      </c>
      <c r="X54" s="116">
        <v>34</v>
      </c>
      <c r="Y54" s="116">
        <v>33</v>
      </c>
      <c r="Z54" s="116">
        <v>26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8</v>
      </c>
      <c r="X55" s="116">
        <v>17</v>
      </c>
      <c r="Y55" s="116">
        <v>33</v>
      </c>
      <c r="Z55" s="116">
        <v>23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11</v>
      </c>
      <c r="X56" s="116">
        <v>8</v>
      </c>
      <c r="Y56" s="116">
        <v>15</v>
      </c>
      <c r="Z56" s="116">
        <v>12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4</v>
      </c>
      <c r="Y57" s="116">
        <v>15</v>
      </c>
      <c r="Z57" s="116">
        <v>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9</v>
      </c>
      <c r="Y58" s="116">
        <v>3</v>
      </c>
      <c r="Z58" s="116">
        <v>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3</v>
      </c>
      <c r="Y59" s="116">
        <v>0</v>
      </c>
      <c r="Z59" s="116">
        <v>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174</v>
      </c>
      <c r="X61" s="116">
        <v>225</v>
      </c>
      <c r="Y61" s="116">
        <v>429</v>
      </c>
      <c r="Z61" s="116">
        <v>257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McKinlay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</v>
      </c>
      <c r="X64" s="116">
        <v>0</v>
      </c>
      <c r="Y64" s="116">
        <v>0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9</v>
      </c>
      <c r="X65" s="116">
        <v>17</v>
      </c>
      <c r="Y65" s="116">
        <v>24</v>
      </c>
      <c r="Z65" s="116">
        <v>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15</v>
      </c>
      <c r="X66" s="116">
        <v>29</v>
      </c>
      <c r="Y66" s="116">
        <v>55</v>
      </c>
      <c r="Z66" s="116">
        <v>24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</v>
      </c>
      <c r="X67" s="116">
        <v>20</v>
      </c>
      <c r="Y67" s="116">
        <v>55</v>
      </c>
      <c r="Z67" s="116">
        <v>44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19</v>
      </c>
      <c r="X68" s="116">
        <v>31</v>
      </c>
      <c r="Y68" s="116">
        <v>61</v>
      </c>
      <c r="Z68" s="116">
        <v>32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11</v>
      </c>
      <c r="X69" s="116">
        <v>30</v>
      </c>
      <c r="Y69" s="116">
        <v>39</v>
      </c>
      <c r="Z69" s="116">
        <v>25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19</v>
      </c>
      <c r="X70" s="116">
        <v>18</v>
      </c>
      <c r="Y70" s="116">
        <v>20</v>
      </c>
      <c r="Z70" s="116">
        <v>16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19</v>
      </c>
      <c r="X71" s="116">
        <v>14</v>
      </c>
      <c r="Y71" s="116">
        <v>24</v>
      </c>
      <c r="Z71" s="116">
        <v>24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16</v>
      </c>
      <c r="X72" s="116">
        <v>17</v>
      </c>
      <c r="Y72" s="116">
        <v>27</v>
      </c>
      <c r="Z72" s="116">
        <v>16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18</v>
      </c>
      <c r="X73" s="116">
        <v>31</v>
      </c>
      <c r="Y73" s="116">
        <v>47</v>
      </c>
      <c r="Z73" s="116">
        <v>22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</v>
      </c>
      <c r="X74" s="116">
        <v>10</v>
      </c>
      <c r="Y74" s="116">
        <v>18</v>
      </c>
      <c r="Z74" s="116">
        <v>15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</v>
      </c>
      <c r="X75" s="116">
        <v>10</v>
      </c>
      <c r="Y75" s="116">
        <v>18</v>
      </c>
      <c r="Z75" s="116">
        <v>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</v>
      </c>
      <c r="X76" s="116">
        <v>10</v>
      </c>
      <c r="Y76" s="116">
        <v>15</v>
      </c>
      <c r="Z76" s="116">
        <v>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161</v>
      </c>
      <c r="X80" s="116">
        <v>237</v>
      </c>
      <c r="Y80" s="116">
        <v>414</v>
      </c>
      <c r="Z80" s="116">
        <v>239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McKinlay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9</v>
      </c>
      <c r="X83" s="116">
        <v>10</v>
      </c>
      <c r="Y83" s="116">
        <v>31</v>
      </c>
      <c r="Z83" s="116">
        <v>17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7</v>
      </c>
      <c r="X84" s="116">
        <v>6</v>
      </c>
      <c r="Y84" s="116">
        <v>12</v>
      </c>
      <c r="Z84" s="116">
        <v>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498</v>
      </c>
      <c r="D85" s="100">
        <f t="shared" ref="D85:D90" si="4">AD4</f>
        <v>-0.40855106888361048</v>
      </c>
      <c r="E85" s="101">
        <f t="shared" ref="E85:E90" si="5">AD4</f>
        <v>-0.40855106888361048</v>
      </c>
      <c r="F85" s="100">
        <f t="shared" ref="F85:F90" si="6">AF4</f>
        <v>0.22660098522167482</v>
      </c>
      <c r="G85" s="101">
        <f t="shared" ref="G85:G90" si="7">AF4</f>
        <v>0.22660098522167482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16</v>
      </c>
      <c r="X85" s="116">
        <v>18</v>
      </c>
      <c r="Y85" s="116">
        <v>25</v>
      </c>
      <c r="Z85" s="116">
        <v>28</v>
      </c>
    </row>
    <row r="86" spans="1:30" ht="15" customHeight="1" x14ac:dyDescent="0.25">
      <c r="A86" s="102" t="s">
        <v>4</v>
      </c>
      <c r="B86" s="51"/>
      <c r="C86" s="61" t="str">
        <f t="shared" si="3"/>
        <v>256</v>
      </c>
      <c r="D86" s="100">
        <f t="shared" si="4"/>
        <v>-0.40326340326340326</v>
      </c>
      <c r="E86" s="101">
        <f t="shared" si="5"/>
        <v>-0.40326340326340326</v>
      </c>
      <c r="F86" s="100">
        <f t="shared" si="6"/>
        <v>0.23076923076923084</v>
      </c>
      <c r="G86" s="101">
        <f t="shared" si="7"/>
        <v>0.23076923076923084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12</v>
      </c>
      <c r="X86" s="116">
        <v>8</v>
      </c>
      <c r="Y86" s="116">
        <v>3</v>
      </c>
      <c r="Z86" s="116">
        <v>7</v>
      </c>
    </row>
    <row r="87" spans="1:30" ht="15" customHeight="1" x14ac:dyDescent="0.25">
      <c r="A87" s="102" t="s">
        <v>5</v>
      </c>
      <c r="B87" s="51"/>
      <c r="C87" s="61" t="str">
        <f t="shared" si="3"/>
        <v>241</v>
      </c>
      <c r="D87" s="100">
        <f t="shared" si="4"/>
        <v>-0.41927710843373489</v>
      </c>
      <c r="E87" s="101">
        <f t="shared" si="5"/>
        <v>-0.41927710843373489</v>
      </c>
      <c r="F87" s="100">
        <f t="shared" si="6"/>
        <v>0.21717171717171713</v>
      </c>
      <c r="G87" s="101">
        <f t="shared" si="7"/>
        <v>0.21717171717171713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0</v>
      </c>
      <c r="Y87" s="116">
        <v>2</v>
      </c>
      <c r="Z87" s="116">
        <v>3</v>
      </c>
    </row>
    <row r="88" spans="1:30" ht="15" customHeight="1" x14ac:dyDescent="0.25">
      <c r="A88" s="51" t="s">
        <v>6</v>
      </c>
      <c r="B88" s="51"/>
      <c r="C88" s="61" t="str">
        <f t="shared" si="3"/>
        <v>320</v>
      </c>
      <c r="D88" s="100">
        <f t="shared" si="4"/>
        <v>-0.42446043165467628</v>
      </c>
      <c r="E88" s="101">
        <f t="shared" si="5"/>
        <v>-0.42446043165467628</v>
      </c>
      <c r="F88" s="100">
        <f t="shared" si="6"/>
        <v>0.17216117216117222</v>
      </c>
      <c r="G88" s="101">
        <f t="shared" si="7"/>
        <v>0.17216117216117222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3</v>
      </c>
      <c r="Y88" s="116">
        <v>7</v>
      </c>
      <c r="Z88" s="116">
        <v>3</v>
      </c>
    </row>
    <row r="89" spans="1:30" ht="15" customHeight="1" x14ac:dyDescent="0.25">
      <c r="A89" s="51" t="s">
        <v>102</v>
      </c>
      <c r="B89" s="51"/>
      <c r="C89" s="61" t="str">
        <f t="shared" si="3"/>
        <v>$48,700</v>
      </c>
      <c r="D89" s="100">
        <f t="shared" si="4"/>
        <v>0.23456790123456783</v>
      </c>
      <c r="E89" s="101">
        <f t="shared" si="5"/>
        <v>0.23456790123456783</v>
      </c>
      <c r="F89" s="100">
        <f t="shared" si="6"/>
        <v>0.15165090457803698</v>
      </c>
      <c r="G89" s="101">
        <f t="shared" si="7"/>
        <v>0.15165090457803698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29</v>
      </c>
      <c r="X89" s="116">
        <v>24</v>
      </c>
      <c r="Y89" s="116">
        <v>36</v>
      </c>
      <c r="Z89" s="116">
        <v>30</v>
      </c>
    </row>
    <row r="90" spans="1:30" ht="15" customHeight="1" x14ac:dyDescent="0.25">
      <c r="A90" s="51" t="s">
        <v>7</v>
      </c>
      <c r="B90" s="51"/>
      <c r="C90" s="61" t="str">
        <f t="shared" si="3"/>
        <v>$12.1 mil</v>
      </c>
      <c r="D90" s="100">
        <f t="shared" si="4"/>
        <v>-0.56653374107012378</v>
      </c>
      <c r="E90" s="101">
        <f t="shared" si="5"/>
        <v>-0.56653374107012378</v>
      </c>
      <c r="F90" s="100">
        <f t="shared" si="6"/>
        <v>0.22239933316701599</v>
      </c>
      <c r="G90" s="101">
        <f t="shared" si="7"/>
        <v>0.22239933316701599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19</v>
      </c>
      <c r="X90" s="116">
        <v>30</v>
      </c>
      <c r="Y90" s="116">
        <v>80</v>
      </c>
      <c r="Z90" s="116">
        <v>35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122</v>
      </c>
      <c r="X91" s="116">
        <v>153</v>
      </c>
      <c r="Y91" s="116">
        <v>292</v>
      </c>
      <c r="Z91" s="116">
        <v>169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0</v>
      </c>
      <c r="X93" s="116">
        <v>7</v>
      </c>
      <c r="Y93" s="116">
        <v>21</v>
      </c>
      <c r="Z93" s="116">
        <v>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</v>
      </c>
      <c r="X94" s="116">
        <v>9</v>
      </c>
      <c r="Y94" s="116">
        <v>28</v>
      </c>
      <c r="Z94" s="116">
        <v>12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10</v>
      </c>
      <c r="Y95" s="116">
        <v>9</v>
      </c>
      <c r="Z95" s="116">
        <v>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12</v>
      </c>
      <c r="X96" s="116">
        <v>17</v>
      </c>
      <c r="Y96" s="116">
        <v>18</v>
      </c>
      <c r="Z96" s="116">
        <v>16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24</v>
      </c>
      <c r="X97" s="116">
        <v>25</v>
      </c>
      <c r="Y97" s="116">
        <v>32</v>
      </c>
      <c r="Z97" s="116">
        <v>22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11</v>
      </c>
      <c r="X98" s="116">
        <v>12</v>
      </c>
      <c r="Y98" s="116">
        <v>13</v>
      </c>
      <c r="Z98" s="116">
        <v>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14</v>
      </c>
      <c r="X100" s="116">
        <v>33</v>
      </c>
      <c r="Y100" s="116">
        <v>54</v>
      </c>
      <c r="Z100" s="116">
        <v>37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115</v>
      </c>
      <c r="X101" s="116">
        <v>152</v>
      </c>
      <c r="Y101" s="116">
        <v>261</v>
      </c>
      <c r="Z101" s="116">
        <v>148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156</v>
      </c>
      <c r="X104" s="116">
        <v>255</v>
      </c>
      <c r="Y104" s="116">
        <v>544</v>
      </c>
      <c r="Z104" s="116">
        <v>273</v>
      </c>
      <c r="AB104" s="113" t="str">
        <f>TEXT(Z104,"###,###")</f>
        <v>273</v>
      </c>
      <c r="AD104" s="134">
        <f>Z104/($Z$4)*100</f>
        <v>54.819277108433738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112</v>
      </c>
      <c r="X105" s="116">
        <v>129</v>
      </c>
      <c r="Y105" s="116">
        <v>78</v>
      </c>
      <c r="Z105" s="116">
        <v>121</v>
      </c>
      <c r="AB105" s="113" t="str">
        <f>TEXT(Z105,"###,###")</f>
        <v>121</v>
      </c>
      <c r="AD105" s="134">
        <f>Z105/($Z$4)*100</f>
        <v>24.29718875502008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268</v>
      </c>
      <c r="X106" s="124">
        <v>384</v>
      </c>
      <c r="Y106" s="124">
        <v>622</v>
      </c>
      <c r="Z106" s="124">
        <v>394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65</v>
      </c>
      <c r="X108" s="116">
        <v>119</v>
      </c>
      <c r="Y108" s="116">
        <v>210</v>
      </c>
      <c r="Z108" s="116">
        <v>99</v>
      </c>
      <c r="AB108" s="113" t="str">
        <f>TEXT(Z108,"###,###")</f>
        <v>99</v>
      </c>
      <c r="AD108" s="134">
        <f>Z108/($Z$4)*100</f>
        <v>19.879518072289155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39</v>
      </c>
      <c r="X109" s="116">
        <v>61</v>
      </c>
      <c r="Y109" s="116">
        <v>158</v>
      </c>
      <c r="Z109" s="116">
        <v>68</v>
      </c>
      <c r="AB109" s="113" t="str">
        <f>TEXT(Z109,"###,###")</f>
        <v>68</v>
      </c>
      <c r="AD109" s="134">
        <f>Z109/($Z$4)*100</f>
        <v>13.654618473895583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82</v>
      </c>
      <c r="X110" s="116">
        <v>115</v>
      </c>
      <c r="Y110" s="116">
        <v>91</v>
      </c>
      <c r="Z110" s="116">
        <v>119</v>
      </c>
      <c r="AB110" s="113" t="str">
        <f>TEXT(Z110,"###,###")</f>
        <v>119</v>
      </c>
      <c r="AD110" s="134">
        <f>Z110/($Z$4)*100</f>
        <v>23.895582329317268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81</v>
      </c>
      <c r="X111" s="116">
        <v>89</v>
      </c>
      <c r="Y111" s="116">
        <v>158</v>
      </c>
      <c r="Z111" s="116">
        <v>104</v>
      </c>
      <c r="AB111" s="113" t="str">
        <f>TEXT(Z111,"###,###")</f>
        <v>104</v>
      </c>
      <c r="AD111" s="134">
        <f>Z111/($Z$4)*100</f>
        <v>20.883534136546185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338</v>
      </c>
      <c r="X112" s="116">
        <v>462</v>
      </c>
      <c r="Y112" s="116">
        <v>845</v>
      </c>
      <c r="Z112" s="116">
        <v>498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46</v>
      </c>
      <c r="W118" s="135">
        <v>41.38</v>
      </c>
      <c r="X118" s="135">
        <v>43.8</v>
      </c>
      <c r="Y118" s="135">
        <v>42.56</v>
      </c>
      <c r="Z118" s="135">
        <v>44.36</v>
      </c>
      <c r="AB118" s="113" t="str">
        <f>TEXT(Z118,"##.0")</f>
        <v>44.4</v>
      </c>
    </row>
    <row r="120" spans="19:32" x14ac:dyDescent="0.25">
      <c r="S120" s="105" t="s">
        <v>104</v>
      </c>
      <c r="T120" s="116"/>
      <c r="U120" s="116"/>
      <c r="V120" s="116">
        <v>168</v>
      </c>
      <c r="W120" s="116">
        <v>156</v>
      </c>
      <c r="X120" s="116">
        <v>199</v>
      </c>
      <c r="Y120" s="116">
        <v>322</v>
      </c>
      <c r="Z120" s="116">
        <v>196</v>
      </c>
      <c r="AB120" s="113" t="str">
        <f>TEXT(Z120,"###,###")</f>
        <v>196</v>
      </c>
    </row>
    <row r="121" spans="19:32" x14ac:dyDescent="0.25">
      <c r="S121" s="105" t="s">
        <v>105</v>
      </c>
      <c r="T121" s="116"/>
      <c r="U121" s="116"/>
      <c r="V121" s="116">
        <v>54</v>
      </c>
      <c r="W121" s="116">
        <v>42</v>
      </c>
      <c r="X121" s="116">
        <v>61</v>
      </c>
      <c r="Y121" s="116">
        <v>117</v>
      </c>
      <c r="Z121" s="116">
        <v>61</v>
      </c>
      <c r="AB121" s="113" t="str">
        <f>TEXT(Z121,"###,###")</f>
        <v>61</v>
      </c>
    </row>
    <row r="122" spans="19:32" x14ac:dyDescent="0.25">
      <c r="S122" s="105" t="s">
        <v>106</v>
      </c>
      <c r="T122" s="116"/>
      <c r="U122" s="116"/>
      <c r="V122" s="116">
        <v>50</v>
      </c>
      <c r="W122" s="116">
        <v>41</v>
      </c>
      <c r="X122" s="116">
        <v>45</v>
      </c>
      <c r="Y122" s="116">
        <v>119</v>
      </c>
      <c r="Z122" s="116">
        <v>58</v>
      </c>
      <c r="AB122" s="113" t="str">
        <f>TEXT(Z122,"###,###")</f>
        <v>58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218</v>
      </c>
      <c r="W124" s="116">
        <v>197</v>
      </c>
      <c r="X124" s="116">
        <v>244</v>
      </c>
      <c r="Y124" s="116">
        <v>441</v>
      </c>
      <c r="Z124" s="116">
        <v>254</v>
      </c>
      <c r="AB124" s="113" t="str">
        <f>TEXT(Z124,"###,###")</f>
        <v>254</v>
      </c>
      <c r="AD124" s="131">
        <f>Z124/$Z$7*100</f>
        <v>79.375</v>
      </c>
    </row>
    <row r="125" spans="19:32" x14ac:dyDescent="0.25">
      <c r="S125" s="105" t="s">
        <v>108</v>
      </c>
      <c r="T125" s="116"/>
      <c r="U125" s="116"/>
      <c r="V125" s="116">
        <v>104</v>
      </c>
      <c r="W125" s="116">
        <v>83</v>
      </c>
      <c r="X125" s="116">
        <v>106</v>
      </c>
      <c r="Y125" s="116">
        <v>236</v>
      </c>
      <c r="Z125" s="116">
        <v>119</v>
      </c>
      <c r="AB125" s="113" t="str">
        <f>TEXT(Z125,"###,###")</f>
        <v>119</v>
      </c>
      <c r="AD125" s="131">
        <f>Z125/$Z$7*100</f>
        <v>37.1875</v>
      </c>
    </row>
    <row r="127" spans="19:32" x14ac:dyDescent="0.25">
      <c r="S127" s="105" t="s">
        <v>109</v>
      </c>
      <c r="T127" s="116"/>
      <c r="U127" s="116"/>
      <c r="V127" s="116">
        <v>143</v>
      </c>
      <c r="W127" s="116">
        <v>123</v>
      </c>
      <c r="X127" s="116">
        <v>153</v>
      </c>
      <c r="Y127" s="116">
        <v>287</v>
      </c>
      <c r="Z127" s="116">
        <v>168</v>
      </c>
      <c r="AB127" s="113" t="str">
        <f>TEXT(Z127,"###,###")</f>
        <v>168</v>
      </c>
      <c r="AD127" s="131">
        <f>Z127/$Z$7*100</f>
        <v>52.5</v>
      </c>
    </row>
    <row r="128" spans="19:32" x14ac:dyDescent="0.25">
      <c r="S128" s="105" t="s">
        <v>110</v>
      </c>
      <c r="T128" s="116"/>
      <c r="U128" s="116"/>
      <c r="V128" s="116">
        <v>130</v>
      </c>
      <c r="W128" s="116">
        <v>114</v>
      </c>
      <c r="X128" s="116">
        <v>152</v>
      </c>
      <c r="Y128" s="116">
        <v>266</v>
      </c>
      <c r="Z128" s="116">
        <v>149</v>
      </c>
      <c r="AB128" s="113" t="str">
        <f>TEXT(Z128,"###,###")</f>
        <v>149</v>
      </c>
      <c r="AD128" s="131">
        <f>Z128/$Z$7*100</f>
        <v>46.5625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6191C7F-BDB7-433B-A12D-3473B0C8679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82ED14EF-4CC7-4915-B414-8B255ED9D01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855079C-3366-4D31-A696-70F14F8F9C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55F14F7-05AF-47C7-9BAE-CC03CFB1E5F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C8CAF-34BE-4884-ACE0-E945D242CDE2}">
  <sheetPr codeName="Sheet108">
    <tabColor theme="4" tint="-0.249977111117893"/>
  </sheetPr>
  <dimension ref="A1:AM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8.710937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137" customWidth="1"/>
    <col min="34" max="39" width="9.140625" style="137"/>
    <col min="40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Mapoon</v>
      </c>
      <c r="T1" s="103"/>
      <c r="U1" s="103"/>
      <c r="V1" s="103"/>
      <c r="W1" s="103"/>
      <c r="X1" s="103"/>
      <c r="Y1" s="104" t="str">
        <f>Y3</f>
        <v>9.44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158</v>
      </c>
      <c r="Y3" s="109" t="s">
        <v>249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9.44 Mapoon,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/>
      <c r="W4" s="112">
        <v>9</v>
      </c>
      <c r="X4" s="112">
        <v>55</v>
      </c>
      <c r="Y4" s="112">
        <v>140</v>
      </c>
      <c r="Z4" s="112">
        <v>170</v>
      </c>
      <c r="AB4" s="113" t="str">
        <f>TEXT(Z4,"###,###")</f>
        <v>170</v>
      </c>
      <c r="AD4" s="114">
        <f>Z4/Y4-1</f>
        <v>0.21428571428571419</v>
      </c>
      <c r="AF4" s="114"/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/>
      <c r="W5" s="112">
        <v>3</v>
      </c>
      <c r="X5" s="112">
        <v>31</v>
      </c>
      <c r="Y5" s="112">
        <v>86</v>
      </c>
      <c r="Z5" s="112">
        <v>80</v>
      </c>
      <c r="AB5" s="113" t="str">
        <f>TEXT(Z5,"###,###")</f>
        <v>80</v>
      </c>
      <c r="AD5" s="114">
        <f t="shared" ref="AD5:AD9" si="0">Z5/Y5-1</f>
        <v>-6.9767441860465129E-2</v>
      </c>
      <c r="AF5" s="114"/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/>
      <c r="W6" s="112">
        <v>7</v>
      </c>
      <c r="X6" s="112">
        <v>24</v>
      </c>
      <c r="Y6" s="112">
        <v>56</v>
      </c>
      <c r="Z6" s="112">
        <v>87</v>
      </c>
      <c r="AB6" s="113" t="str">
        <f>TEXT(Z6,"###,###")</f>
        <v>87</v>
      </c>
      <c r="AD6" s="114">
        <f t="shared" si="0"/>
        <v>0.5535714285714286</v>
      </c>
      <c r="AF6" s="114"/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/>
      <c r="W7" s="112">
        <v>11</v>
      </c>
      <c r="X7" s="112">
        <v>38</v>
      </c>
      <c r="Y7" s="112">
        <v>97</v>
      </c>
      <c r="Z7" s="112">
        <v>110</v>
      </c>
      <c r="AB7" s="113" t="str">
        <f>TEXT(Z7,"###,###")</f>
        <v>110</v>
      </c>
      <c r="AD7" s="114">
        <f t="shared" si="0"/>
        <v>0.134020618556701</v>
      </c>
      <c r="AF7" s="114"/>
    </row>
    <row r="8" spans="1:32" ht="17.25" customHeight="1" x14ac:dyDescent="0.25">
      <c r="A8" s="68" t="s">
        <v>13</v>
      </c>
      <c r="B8" s="69"/>
      <c r="C8" s="31"/>
      <c r="D8" s="70" t="str">
        <f>AB4</f>
        <v>170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110</v>
      </c>
      <c r="P8" s="71"/>
      <c r="S8" s="111" t="s">
        <v>87</v>
      </c>
      <c r="T8" s="112"/>
      <c r="U8" s="112"/>
      <c r="V8" s="112"/>
      <c r="W8" s="112">
        <v>36626.800000000003</v>
      </c>
      <c r="X8" s="112">
        <v>23591.11</v>
      </c>
      <c r="Y8" s="112">
        <v>36955.67</v>
      </c>
      <c r="Z8" s="112">
        <v>32193</v>
      </c>
      <c r="AB8" s="113" t="str">
        <f>TEXT(Z8,"$###,###")</f>
        <v>$32,193</v>
      </c>
      <c r="AD8" s="114">
        <f t="shared" si="0"/>
        <v>-0.12887521725353646</v>
      </c>
      <c r="AF8" s="114"/>
    </row>
    <row r="9" spans="1:32" x14ac:dyDescent="0.25">
      <c r="A9" s="32" t="s">
        <v>15</v>
      </c>
      <c r="B9" s="75"/>
      <c r="C9" s="76"/>
      <c r="D9" s="77">
        <f>AD104</f>
        <v>41.764705882352942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51.81818181818182</v>
      </c>
      <c r="P9" s="78" t="s">
        <v>88</v>
      </c>
      <c r="S9" s="111" t="s">
        <v>7</v>
      </c>
      <c r="T9" s="112"/>
      <c r="U9" s="112"/>
      <c r="V9" s="112"/>
      <c r="W9" s="112">
        <v>283558</v>
      </c>
      <c r="X9" s="112">
        <v>1074602</v>
      </c>
      <c r="Y9" s="112">
        <v>4200904</v>
      </c>
      <c r="Z9" s="112">
        <v>4634464</v>
      </c>
      <c r="AB9" s="113" t="str">
        <f>TEXT(Z9/1000000,"$#,###.0")&amp;" mil"</f>
        <v>$4.6 mil</v>
      </c>
      <c r="AD9" s="114">
        <f t="shared" si="0"/>
        <v>0.10320635748876916</v>
      </c>
      <c r="AF9" s="114"/>
    </row>
    <row r="10" spans="1:32" x14ac:dyDescent="0.25">
      <c r="A10" s="32" t="s">
        <v>18</v>
      </c>
      <c r="B10" s="75"/>
      <c r="C10" s="76"/>
      <c r="D10" s="77">
        <f>AD105</f>
        <v>57.647058823529406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48.18181818181818</v>
      </c>
      <c r="P10" s="78" t="s">
        <v>88</v>
      </c>
      <c r="S10" s="111"/>
      <c r="V10" s="112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103.63636363636364</v>
      </c>
      <c r="P11" s="78" t="s">
        <v>88</v>
      </c>
      <c r="S11" s="111" t="s">
        <v>30</v>
      </c>
      <c r="T11" s="116"/>
      <c r="U11" s="116"/>
      <c r="V11" s="116"/>
      <c r="W11" s="116">
        <v>10</v>
      </c>
      <c r="X11" s="116">
        <v>54</v>
      </c>
      <c r="Y11" s="116">
        <v>143</v>
      </c>
      <c r="Z11" s="116">
        <v>163</v>
      </c>
    </row>
    <row r="12" spans="1:32" ht="28.5" customHeight="1" x14ac:dyDescent="0.25">
      <c r="A12" s="32" t="s">
        <v>20</v>
      </c>
      <c r="B12" s="76"/>
      <c r="C12" s="76"/>
      <c r="D12" s="77">
        <f>AD108</f>
        <v>5.2941176470588234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3.6363636363636362</v>
      </c>
      <c r="P12" s="78" t="s">
        <v>88</v>
      </c>
      <c r="S12" s="111" t="s">
        <v>31</v>
      </c>
      <c r="T12" s="116"/>
      <c r="U12" s="116"/>
      <c r="V12" s="116"/>
      <c r="W12" s="116">
        <v>0</v>
      </c>
      <c r="X12" s="116">
        <v>3</v>
      </c>
      <c r="Y12" s="116">
        <v>0</v>
      </c>
      <c r="Z12" s="116">
        <v>4</v>
      </c>
    </row>
    <row r="13" spans="1:32" ht="15" customHeight="1" x14ac:dyDescent="0.25">
      <c r="A13" s="32" t="s">
        <v>21</v>
      </c>
      <c r="B13" s="76"/>
      <c r="C13" s="76"/>
      <c r="D13" s="77">
        <f>AD109</f>
        <v>1.7647058823529411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58.235294117647065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22.727272727272727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31.764705882352938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77.272727272727266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0</v>
      </c>
      <c r="Z15" s="116">
        <v>0</v>
      </c>
      <c r="AB15" s="121">
        <f t="shared" ref="AB15:AB34" si="1">IF(Z15="np",0,Z15/$Z$34)</f>
        <v>0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</v>
      </c>
      <c r="Z16" s="116">
        <v>8</v>
      </c>
      <c r="AB16" s="121">
        <f t="shared" si="1"/>
        <v>4.7058823529411764E-2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1"/>
        <v>0</v>
      </c>
    </row>
    <row r="18" spans="1:28" x14ac:dyDescent="0.25">
      <c r="A18" s="67" t="str">
        <f>$S$1&amp;" ("&amp;$V$2&amp;" to "&amp;$Z$2&amp;")"</f>
        <v>Mapoon (2014-15 to 2018-19)</v>
      </c>
      <c r="B18" s="67"/>
      <c r="C18" s="67"/>
      <c r="D18" s="67"/>
      <c r="E18" s="67"/>
      <c r="F18" s="67"/>
      <c r="G18" s="67" t="str">
        <f>$S$1&amp;" ("&amp;$V$2&amp;" to "&amp;$Z$2&amp;")"</f>
        <v>Mapoon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1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</v>
      </c>
      <c r="Z19" s="116">
        <v>16</v>
      </c>
      <c r="AB19" s="121">
        <f t="shared" si="1"/>
        <v>9.4117647058823528E-2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1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0</v>
      </c>
      <c r="Z21" s="116">
        <v>0</v>
      </c>
      <c r="AB21" s="121">
        <f t="shared" si="1"/>
        <v>0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0</v>
      </c>
      <c r="Z22" s="116">
        <v>8</v>
      </c>
      <c r="AB22" s="121">
        <f t="shared" si="1"/>
        <v>4.7058823529411764E-2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</v>
      </c>
      <c r="Z23" s="116">
        <v>4</v>
      </c>
      <c r="AB23" s="121">
        <f t="shared" si="1"/>
        <v>2.3529411764705882E-2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1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1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10</v>
      </c>
      <c r="Z26" s="116">
        <v>5</v>
      </c>
      <c r="AB26" s="121">
        <f t="shared" si="1"/>
        <v>2.9411764705882353E-2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</v>
      </c>
      <c r="Z27" s="116">
        <v>0</v>
      </c>
      <c r="AB27" s="121">
        <f t="shared" si="1"/>
        <v>0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</v>
      </c>
      <c r="Z28" s="116">
        <v>0</v>
      </c>
      <c r="AB28" s="121">
        <f t="shared" si="1"/>
        <v>0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53</v>
      </c>
      <c r="Z29" s="116">
        <v>71</v>
      </c>
      <c r="AB29" s="121">
        <f t="shared" si="1"/>
        <v>0.41764705882352943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14</v>
      </c>
      <c r="Z30" s="116">
        <v>17</v>
      </c>
      <c r="AB30" s="121">
        <f t="shared" si="1"/>
        <v>0.1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10</v>
      </c>
      <c r="Z31" s="116">
        <v>20</v>
      </c>
      <c r="AB31" s="121">
        <f t="shared" si="1"/>
        <v>0.11764705882352941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1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9</v>
      </c>
      <c r="Z33" s="116">
        <v>12</v>
      </c>
      <c r="AB33" s="121">
        <f t="shared" si="1"/>
        <v>7.0588235294117646E-2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142</v>
      </c>
      <c r="Z34" s="124">
        <v>170</v>
      </c>
      <c r="AA34" s="125"/>
      <c r="AB34" s="126">
        <f t="shared" si="1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85</v>
      </c>
      <c r="AB37" s="136">
        <f>Z37/Z40*100</f>
        <v>77.272727272727266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25</v>
      </c>
      <c r="AB38" s="136">
        <f>Z38/Z40*100</f>
        <v>22.727272727272727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0</v>
      </c>
      <c r="X46" s="116">
        <v>6</v>
      </c>
      <c r="Y46" s="116">
        <v>0</v>
      </c>
      <c r="Z46" s="116">
        <v>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0</v>
      </c>
      <c r="X47" s="116">
        <v>0</v>
      </c>
      <c r="Y47" s="116">
        <v>4</v>
      </c>
      <c r="Z47" s="116">
        <v>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0</v>
      </c>
      <c r="X48" s="116">
        <v>4</v>
      </c>
      <c r="Y48" s="116">
        <v>14</v>
      </c>
      <c r="Z48" s="116">
        <v>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Mapoon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0</v>
      </c>
      <c r="X49" s="116">
        <v>0</v>
      </c>
      <c r="Y49" s="116">
        <v>11</v>
      </c>
      <c r="Z49" s="116">
        <v>16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0</v>
      </c>
      <c r="X50" s="116">
        <v>0</v>
      </c>
      <c r="Y50" s="116">
        <v>15</v>
      </c>
      <c r="Z50" s="116">
        <v>10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0</v>
      </c>
      <c r="X51" s="116">
        <v>7</v>
      </c>
      <c r="Y51" s="116">
        <v>3</v>
      </c>
      <c r="Z51" s="116">
        <v>3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0</v>
      </c>
      <c r="X52" s="116">
        <v>0</v>
      </c>
      <c r="Y52" s="116">
        <v>8</v>
      </c>
      <c r="Z52" s="116">
        <v>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0</v>
      </c>
      <c r="X53" s="116">
        <v>0</v>
      </c>
      <c r="Y53" s="116">
        <v>0</v>
      </c>
      <c r="Z53" s="116">
        <v>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0</v>
      </c>
      <c r="X54" s="116">
        <v>0</v>
      </c>
      <c r="Y54" s="116">
        <v>9</v>
      </c>
      <c r="Z54" s="116">
        <v>10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0</v>
      </c>
      <c r="X55" s="116">
        <v>4</v>
      </c>
      <c r="Y55" s="116">
        <v>12</v>
      </c>
      <c r="Z55" s="116">
        <v>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0</v>
      </c>
      <c r="X56" s="116">
        <v>0</v>
      </c>
      <c r="Y56" s="116">
        <v>5</v>
      </c>
      <c r="Z56" s="116">
        <v>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</v>
      </c>
      <c r="X61" s="116">
        <v>31</v>
      </c>
      <c r="Y61" s="116">
        <v>86</v>
      </c>
      <c r="Z61" s="116">
        <v>79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Mapoon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5</v>
      </c>
      <c r="Y64" s="116">
        <v>0</v>
      </c>
      <c r="Z64" s="116">
        <v>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0</v>
      </c>
      <c r="X65" s="116">
        <v>0</v>
      </c>
      <c r="Y65" s="116">
        <v>0</v>
      </c>
      <c r="Z65" s="116">
        <v>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</v>
      </c>
      <c r="X66" s="116">
        <v>9</v>
      </c>
      <c r="Y66" s="116">
        <v>0</v>
      </c>
      <c r="Z66" s="116">
        <v>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0</v>
      </c>
      <c r="X67" s="116">
        <v>0</v>
      </c>
      <c r="Y67" s="116">
        <v>20</v>
      </c>
      <c r="Z67" s="116">
        <v>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0</v>
      </c>
      <c r="X68" s="116">
        <v>3</v>
      </c>
      <c r="Y68" s="116">
        <v>0</v>
      </c>
      <c r="Z68" s="116">
        <v>12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0</v>
      </c>
      <c r="X69" s="116">
        <v>0</v>
      </c>
      <c r="Y69" s="116">
        <v>1</v>
      </c>
      <c r="Z69" s="116">
        <v>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0</v>
      </c>
      <c r="X70" s="116">
        <v>0</v>
      </c>
      <c r="Y70" s="116">
        <v>6</v>
      </c>
      <c r="Z70" s="116">
        <v>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0</v>
      </c>
      <c r="X71" s="116">
        <v>0</v>
      </c>
      <c r="Y71" s="116">
        <v>3</v>
      </c>
      <c r="Z71" s="116">
        <v>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0</v>
      </c>
      <c r="X72" s="116">
        <v>0</v>
      </c>
      <c r="Y72" s="116">
        <v>0</v>
      </c>
      <c r="Z72" s="116">
        <v>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0</v>
      </c>
      <c r="X73" s="116">
        <v>0</v>
      </c>
      <c r="Y73" s="116">
        <v>10</v>
      </c>
      <c r="Z73" s="116">
        <v>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0</v>
      </c>
      <c r="X74" s="116">
        <v>4</v>
      </c>
      <c r="Y74" s="116">
        <v>0</v>
      </c>
      <c r="Z74" s="116">
        <v>10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0</v>
      </c>
      <c r="Y75" s="116">
        <v>1</v>
      </c>
      <c r="Z75" s="116">
        <v>11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</v>
      </c>
      <c r="X80" s="116">
        <v>24</v>
      </c>
      <c r="Y80" s="116">
        <v>55</v>
      </c>
      <c r="Z80" s="116">
        <v>85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Mapoon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0</v>
      </c>
      <c r="X83" s="116">
        <v>4</v>
      </c>
      <c r="Y83" s="116">
        <v>0</v>
      </c>
      <c r="Z83" s="116">
        <v>8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0</v>
      </c>
      <c r="X84" s="116">
        <v>5</v>
      </c>
      <c r="Y84" s="116">
        <v>11</v>
      </c>
      <c r="Z84" s="116">
        <v>4</v>
      </c>
    </row>
    <row r="85" spans="1:30" ht="15" customHeight="1" x14ac:dyDescent="0.25">
      <c r="A85" s="51" t="s">
        <v>3</v>
      </c>
      <c r="B85" s="51"/>
      <c r="C85" s="61" t="str">
        <f t="shared" ref="C85:C90" si="2">AB4</f>
        <v>170</v>
      </c>
      <c r="D85" s="100">
        <f t="shared" ref="D85:D90" si="3">AD4</f>
        <v>0.21428571428571419</v>
      </c>
      <c r="E85" s="101">
        <f t="shared" ref="E85:E90" si="4">AD4</f>
        <v>0.21428571428571419</v>
      </c>
      <c r="F85" s="100">
        <f t="shared" ref="F85:F90" si="5">AF4</f>
        <v>0</v>
      </c>
      <c r="G85" s="101">
        <f t="shared" ref="G85:G90" si="6">AF4</f>
        <v>0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0</v>
      </c>
      <c r="X85" s="116">
        <v>7</v>
      </c>
      <c r="Y85" s="116">
        <v>9</v>
      </c>
      <c r="Z85" s="116">
        <v>8</v>
      </c>
    </row>
    <row r="86" spans="1:30" ht="15" customHeight="1" x14ac:dyDescent="0.25">
      <c r="A86" s="102" t="s">
        <v>4</v>
      </c>
      <c r="B86" s="51"/>
      <c r="C86" s="61" t="str">
        <f t="shared" si="2"/>
        <v>80</v>
      </c>
      <c r="D86" s="100">
        <f t="shared" si="3"/>
        <v>-6.9767441860465129E-2</v>
      </c>
      <c r="E86" s="101">
        <f t="shared" si="4"/>
        <v>-6.9767441860465129E-2</v>
      </c>
      <c r="F86" s="100">
        <f t="shared" si="5"/>
        <v>0</v>
      </c>
      <c r="G86" s="101">
        <f t="shared" si="6"/>
        <v>0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0</v>
      </c>
      <c r="X86" s="116">
        <v>0</v>
      </c>
      <c r="Y86" s="116">
        <v>0</v>
      </c>
      <c r="Z86" s="116">
        <v>0</v>
      </c>
    </row>
    <row r="87" spans="1:30" ht="15" customHeight="1" x14ac:dyDescent="0.25">
      <c r="A87" s="102" t="s">
        <v>5</v>
      </c>
      <c r="B87" s="51"/>
      <c r="C87" s="61" t="str">
        <f t="shared" si="2"/>
        <v>87</v>
      </c>
      <c r="D87" s="100">
        <f t="shared" si="3"/>
        <v>0.5535714285714286</v>
      </c>
      <c r="E87" s="101">
        <f t="shared" si="4"/>
        <v>0.5535714285714286</v>
      </c>
      <c r="F87" s="100">
        <f t="shared" si="5"/>
        <v>0</v>
      </c>
      <c r="G87" s="101">
        <f t="shared" si="6"/>
        <v>0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2"/>
        <v>110</v>
      </c>
      <c r="D88" s="100">
        <f t="shared" si="3"/>
        <v>0.134020618556701</v>
      </c>
      <c r="E88" s="101">
        <f t="shared" si="4"/>
        <v>0.134020618556701</v>
      </c>
      <c r="F88" s="100">
        <f t="shared" si="5"/>
        <v>0</v>
      </c>
      <c r="G88" s="101">
        <f t="shared" si="6"/>
        <v>0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2"/>
        <v>$32,193</v>
      </c>
      <c r="D89" s="100">
        <f t="shared" si="3"/>
        <v>-0.12887521725353646</v>
      </c>
      <c r="E89" s="101">
        <f t="shared" si="4"/>
        <v>-0.12887521725353646</v>
      </c>
      <c r="F89" s="100">
        <f t="shared" si="5"/>
        <v>0</v>
      </c>
      <c r="G89" s="101">
        <f t="shared" si="6"/>
        <v>0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0</v>
      </c>
      <c r="X89" s="116">
        <v>0</v>
      </c>
      <c r="Y89" s="116">
        <v>5</v>
      </c>
      <c r="Z89" s="116">
        <v>5</v>
      </c>
    </row>
    <row r="90" spans="1:30" ht="15" customHeight="1" x14ac:dyDescent="0.25">
      <c r="A90" s="51" t="s">
        <v>7</v>
      </c>
      <c r="B90" s="51"/>
      <c r="C90" s="61" t="str">
        <f t="shared" si="2"/>
        <v>$4.6 mil</v>
      </c>
      <c r="D90" s="100">
        <f t="shared" si="3"/>
        <v>0.10320635748876916</v>
      </c>
      <c r="E90" s="101">
        <f t="shared" si="4"/>
        <v>0.10320635748876916</v>
      </c>
      <c r="F90" s="100">
        <f t="shared" si="5"/>
        <v>0</v>
      </c>
      <c r="G90" s="101">
        <f t="shared" si="6"/>
        <v>0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0</v>
      </c>
      <c r="X90" s="116">
        <v>3</v>
      </c>
      <c r="Y90" s="116">
        <v>14</v>
      </c>
      <c r="Z90" s="116">
        <v>18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</v>
      </c>
      <c r="X91" s="116">
        <v>24</v>
      </c>
      <c r="Y91" s="116">
        <v>62</v>
      </c>
      <c r="Z91" s="116">
        <v>53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0</v>
      </c>
      <c r="X93" s="116">
        <v>0</v>
      </c>
      <c r="Y93" s="116">
        <v>0</v>
      </c>
      <c r="Z93" s="116">
        <v>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0</v>
      </c>
      <c r="X94" s="116">
        <v>0</v>
      </c>
      <c r="Y94" s="116">
        <v>3</v>
      </c>
      <c r="Z94" s="116">
        <v>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0</v>
      </c>
      <c r="X96" s="116">
        <v>5</v>
      </c>
      <c r="Y96" s="116">
        <v>6</v>
      </c>
      <c r="Z96" s="116">
        <v>5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0</v>
      </c>
      <c r="X97" s="116">
        <v>8</v>
      </c>
      <c r="Y97" s="116">
        <v>12</v>
      </c>
      <c r="Z97" s="116">
        <v>12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0</v>
      </c>
      <c r="X98" s="116">
        <v>0</v>
      </c>
      <c r="Y98" s="116">
        <v>0</v>
      </c>
      <c r="Z98" s="116">
        <v>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0</v>
      </c>
      <c r="X100" s="116">
        <v>0</v>
      </c>
      <c r="Y100" s="116">
        <v>0</v>
      </c>
      <c r="Z100" s="116">
        <v>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</v>
      </c>
      <c r="X101" s="116">
        <v>14</v>
      </c>
      <c r="Y101" s="116">
        <v>40</v>
      </c>
      <c r="Z101" s="116">
        <v>53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</v>
      </c>
      <c r="X104" s="116">
        <v>13</v>
      </c>
      <c r="Y104" s="116">
        <v>70</v>
      </c>
      <c r="Z104" s="116">
        <v>71</v>
      </c>
      <c r="AB104" s="113" t="str">
        <f>TEXT(Z104,"###,###")</f>
        <v>71</v>
      </c>
      <c r="AD104" s="134">
        <f>Z104/($Z$4)*100</f>
        <v>41.764705882352942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8</v>
      </c>
      <c r="X105" s="116">
        <v>37</v>
      </c>
      <c r="Y105" s="116">
        <v>72</v>
      </c>
      <c r="Z105" s="116">
        <v>98</v>
      </c>
      <c r="AB105" s="113" t="str">
        <f>TEXT(Z105,"###,###")</f>
        <v>98</v>
      </c>
      <c r="AD105" s="134">
        <f>Z105/($Z$4)*100</f>
        <v>57.647058823529406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9</v>
      </c>
      <c r="X106" s="124">
        <v>50</v>
      </c>
      <c r="Y106" s="124">
        <v>142</v>
      </c>
      <c r="Z106" s="124">
        <v>169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0</v>
      </c>
      <c r="X108" s="116">
        <v>5</v>
      </c>
      <c r="Y108" s="116">
        <v>7</v>
      </c>
      <c r="Z108" s="116">
        <v>9</v>
      </c>
      <c r="AB108" s="113" t="str">
        <f>TEXT(Z108,"###,###")</f>
        <v>9</v>
      </c>
      <c r="AD108" s="134">
        <f>Z108/($Z$4)*100</f>
        <v>5.2941176470588234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0</v>
      </c>
      <c r="X109" s="116">
        <v>6</v>
      </c>
      <c r="Y109" s="116">
        <v>6</v>
      </c>
      <c r="Z109" s="116">
        <v>3</v>
      </c>
      <c r="AB109" s="113" t="str">
        <f>TEXT(Z109,"###,###")</f>
        <v>3</v>
      </c>
      <c r="AD109" s="134">
        <f>Z109/($Z$4)*100</f>
        <v>1.7647058823529411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</v>
      </c>
      <c r="X110" s="116">
        <v>37</v>
      </c>
      <c r="Y110" s="116">
        <v>85</v>
      </c>
      <c r="Z110" s="116">
        <v>99</v>
      </c>
      <c r="AB110" s="113" t="str">
        <f>TEXT(Z110,"###,###")</f>
        <v>99</v>
      </c>
      <c r="AD110" s="134">
        <f>Z110/($Z$4)*100</f>
        <v>58.235294117647065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</v>
      </c>
      <c r="X111" s="116">
        <v>11</v>
      </c>
      <c r="Y111" s="116">
        <v>43</v>
      </c>
      <c r="Z111" s="116">
        <v>54</v>
      </c>
      <c r="AB111" s="113" t="str">
        <f>TEXT(Z111,"###,###")</f>
        <v>54</v>
      </c>
      <c r="AD111" s="134">
        <f>Z111/($Z$4)*100</f>
        <v>31.764705882352938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</v>
      </c>
      <c r="X112" s="116">
        <v>55</v>
      </c>
      <c r="Y112" s="116">
        <v>144</v>
      </c>
      <c r="Z112" s="116">
        <v>167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63.33</v>
      </c>
      <c r="W118" s="135">
        <v>35.11</v>
      </c>
      <c r="X118" s="135">
        <v>36.659999999999997</v>
      </c>
      <c r="Y118" s="135">
        <v>40.81</v>
      </c>
      <c r="Z118" s="135">
        <v>42.28</v>
      </c>
      <c r="AB118" s="113" t="str">
        <f>TEXT(Z118,"##.0")</f>
        <v>42.3</v>
      </c>
    </row>
    <row r="120" spans="19:32" x14ac:dyDescent="0.25">
      <c r="S120" s="105" t="s">
        <v>104</v>
      </c>
      <c r="T120" s="116"/>
      <c r="U120" s="116"/>
      <c r="V120" s="116">
        <v>0</v>
      </c>
      <c r="W120" s="116">
        <v>6</v>
      </c>
      <c r="X120" s="116">
        <v>37</v>
      </c>
      <c r="Y120" s="116">
        <v>98</v>
      </c>
      <c r="Z120" s="116">
        <v>110</v>
      </c>
      <c r="AB120" s="113" t="str">
        <f>TEXT(Z120,"###,###")</f>
        <v>110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3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106</v>
      </c>
      <c r="T122" s="116"/>
      <c r="U122" s="116"/>
      <c r="V122" s="116">
        <v>0</v>
      </c>
      <c r="W122" s="116">
        <v>0</v>
      </c>
      <c r="X122" s="116">
        <v>0</v>
      </c>
      <c r="Y122" s="116">
        <v>0</v>
      </c>
      <c r="Z122" s="116">
        <v>4</v>
      </c>
      <c r="AB122" s="113" t="str">
        <f>TEXT(Z122,"###,###")</f>
        <v>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0</v>
      </c>
      <c r="W124" s="116">
        <v>6</v>
      </c>
      <c r="X124" s="116">
        <v>37</v>
      </c>
      <c r="Y124" s="116">
        <v>98</v>
      </c>
      <c r="Z124" s="116">
        <v>114</v>
      </c>
      <c r="AB124" s="113" t="str">
        <f>TEXT(Z124,"###,###")</f>
        <v>114</v>
      </c>
      <c r="AD124" s="131">
        <f>Z124/$Z$7*100</f>
        <v>103.63636363636364</v>
      </c>
    </row>
    <row r="125" spans="19:32" x14ac:dyDescent="0.25">
      <c r="S125" s="105" t="s">
        <v>108</v>
      </c>
      <c r="T125" s="116"/>
      <c r="U125" s="116"/>
      <c r="V125" s="116">
        <v>0</v>
      </c>
      <c r="W125" s="116">
        <v>0</v>
      </c>
      <c r="X125" s="116">
        <v>3</v>
      </c>
      <c r="Y125" s="116">
        <v>0</v>
      </c>
      <c r="Z125" s="116">
        <v>4</v>
      </c>
      <c r="AB125" s="113" t="str">
        <f>TEXT(Z125,"###,###")</f>
        <v>4</v>
      </c>
      <c r="AD125" s="131">
        <f>Z125/$Z$7*100</f>
        <v>3.6363636363636362</v>
      </c>
    </row>
    <row r="127" spans="19:32" x14ac:dyDescent="0.25">
      <c r="S127" s="105" t="s">
        <v>109</v>
      </c>
      <c r="T127" s="116"/>
      <c r="U127" s="116"/>
      <c r="V127" s="116">
        <v>0</v>
      </c>
      <c r="W127" s="116">
        <v>2</v>
      </c>
      <c r="X127" s="116">
        <v>24</v>
      </c>
      <c r="Y127" s="116">
        <v>59</v>
      </c>
      <c r="Z127" s="116">
        <v>57</v>
      </c>
      <c r="AB127" s="113" t="str">
        <f>TEXT(Z127,"###,###")</f>
        <v>57</v>
      </c>
      <c r="AD127" s="131">
        <f>Z127/$Z$7*100</f>
        <v>51.81818181818182</v>
      </c>
    </row>
    <row r="128" spans="19:32" x14ac:dyDescent="0.25">
      <c r="S128" s="105" t="s">
        <v>110</v>
      </c>
      <c r="T128" s="116"/>
      <c r="U128" s="116"/>
      <c r="V128" s="116">
        <v>0</v>
      </c>
      <c r="W128" s="116">
        <v>1</v>
      </c>
      <c r="X128" s="116">
        <v>14</v>
      </c>
      <c r="Y128" s="116">
        <v>36</v>
      </c>
      <c r="Z128" s="116">
        <v>53</v>
      </c>
      <c r="AB128" s="113" t="str">
        <f>TEXT(Z128,"###,###")</f>
        <v>53</v>
      </c>
      <c r="AD128" s="131">
        <f>Z128/$Z$7*100</f>
        <v>48.18181818181818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10F042F-E1C2-486F-BE8D-0745983F83C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7C5CB41-B392-44C5-8C29-E7747BE7F95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A9AA08A-9D10-4C68-8940-D0C79DD2F5D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3EFA1904-5BFB-435D-828B-5B49A1E060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248B65-A38D-4B6A-8B32-8DFE18EA4045}">
  <sheetPr codeName="Sheet10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Maranoa</v>
      </c>
      <c r="T1" s="103"/>
      <c r="U1" s="103"/>
      <c r="V1" s="103"/>
      <c r="W1" s="103"/>
      <c r="X1" s="103"/>
      <c r="Y1" s="104" t="str">
        <f>Y3</f>
        <v>9.45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159</v>
      </c>
      <c r="Y3" s="109" t="s">
        <v>250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9.45 Maranoa,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10125</v>
      </c>
      <c r="W4" s="112">
        <v>9226</v>
      </c>
      <c r="X4" s="112">
        <v>9954</v>
      </c>
      <c r="Y4" s="112">
        <v>11705</v>
      </c>
      <c r="Z4" s="112">
        <v>10771</v>
      </c>
      <c r="AB4" s="113" t="str">
        <f>TEXT(Z4,"###,###")</f>
        <v>10,771</v>
      </c>
      <c r="AD4" s="114">
        <f>Z4/Y4-1</f>
        <v>-7.9794959419051681E-2</v>
      </c>
      <c r="AF4" s="114">
        <f>Z4/V4-1</f>
        <v>6.3802469135802564E-2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5290</v>
      </c>
      <c r="W5" s="112">
        <v>4882</v>
      </c>
      <c r="X5" s="112">
        <v>5258</v>
      </c>
      <c r="Y5" s="112">
        <v>6153</v>
      </c>
      <c r="Z5" s="112">
        <v>5647</v>
      </c>
      <c r="AB5" s="113" t="str">
        <f>TEXT(Z5,"###,###")</f>
        <v>5,647</v>
      </c>
      <c r="AD5" s="114">
        <f t="shared" ref="AD5:AD9" si="0">Z5/Y5-1</f>
        <v>-8.223630749228017E-2</v>
      </c>
      <c r="AF5" s="114">
        <f t="shared" ref="AF5:AF9" si="1">Z5/V5-1</f>
        <v>6.748582230623823E-2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4837</v>
      </c>
      <c r="W6" s="112">
        <v>4344</v>
      </c>
      <c r="X6" s="112">
        <v>4696</v>
      </c>
      <c r="Y6" s="112">
        <v>5549</v>
      </c>
      <c r="Z6" s="112">
        <v>5124</v>
      </c>
      <c r="AB6" s="113" t="str">
        <f>TEXT(Z6,"###,###")</f>
        <v>5,124</v>
      </c>
      <c r="AD6" s="114">
        <f t="shared" si="0"/>
        <v>-7.6590376644440461E-2</v>
      </c>
      <c r="AF6" s="114">
        <f t="shared" si="1"/>
        <v>5.9334298118668638E-2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6776</v>
      </c>
      <c r="W7" s="112">
        <v>6366</v>
      </c>
      <c r="X7" s="112">
        <v>6640</v>
      </c>
      <c r="Y7" s="112">
        <v>7946</v>
      </c>
      <c r="Z7" s="112">
        <v>7226</v>
      </c>
      <c r="AB7" s="113" t="str">
        <f>TEXT(Z7,"###,###")</f>
        <v>7,226</v>
      </c>
      <c r="AD7" s="114">
        <f t="shared" si="0"/>
        <v>-9.0611628492323182E-2</v>
      </c>
      <c r="AF7" s="114">
        <f t="shared" si="1"/>
        <v>6.6410861865407345E-2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10,771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7,226</v>
      </c>
      <c r="P8" s="71"/>
      <c r="S8" s="111" t="s">
        <v>87</v>
      </c>
      <c r="T8" s="112"/>
      <c r="U8" s="112"/>
      <c r="V8" s="112">
        <v>40968.910000000003</v>
      </c>
      <c r="W8" s="112">
        <v>42136</v>
      </c>
      <c r="X8" s="112">
        <v>41428</v>
      </c>
      <c r="Y8" s="112">
        <v>42775.15</v>
      </c>
      <c r="Z8" s="112">
        <v>45023</v>
      </c>
      <c r="AB8" s="113" t="str">
        <f>TEXT(Z8,"$###,###")</f>
        <v>$45,023</v>
      </c>
      <c r="AD8" s="114">
        <f t="shared" si="0"/>
        <v>5.2550370951358394E-2</v>
      </c>
      <c r="AF8" s="114">
        <f t="shared" si="1"/>
        <v>9.8955280967933934E-2</v>
      </c>
    </row>
    <row r="9" spans="1:32" x14ac:dyDescent="0.25">
      <c r="A9" s="32" t="s">
        <v>15</v>
      </c>
      <c r="B9" s="75"/>
      <c r="C9" s="76"/>
      <c r="D9" s="77">
        <f>AD104</f>
        <v>64.293009005663365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52.504843620260168</v>
      </c>
      <c r="P9" s="78" t="s">
        <v>88</v>
      </c>
      <c r="S9" s="111" t="s">
        <v>7</v>
      </c>
      <c r="T9" s="112"/>
      <c r="U9" s="112"/>
      <c r="V9" s="112">
        <v>330752031</v>
      </c>
      <c r="W9" s="112">
        <v>323868539</v>
      </c>
      <c r="X9" s="112">
        <v>355668745</v>
      </c>
      <c r="Y9" s="112">
        <v>391306765</v>
      </c>
      <c r="Z9" s="112">
        <v>361135456</v>
      </c>
      <c r="AB9" s="113" t="str">
        <f>TEXT(Z9/1000000,"$#,###.0")&amp;" mil"</f>
        <v>$361.1 mil</v>
      </c>
      <c r="AD9" s="114">
        <f t="shared" si="0"/>
        <v>-7.7103980044914366E-2</v>
      </c>
      <c r="AF9" s="114">
        <f t="shared" si="1"/>
        <v>9.1861643020417327E-2</v>
      </c>
    </row>
    <row r="10" spans="1:32" x14ac:dyDescent="0.25">
      <c r="A10" s="32" t="s">
        <v>18</v>
      </c>
      <c r="B10" s="75"/>
      <c r="C10" s="76"/>
      <c r="D10" s="77">
        <f>AD105</f>
        <v>19.663912357255594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47.425961804594522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85.801273180182676</v>
      </c>
      <c r="P11" s="78" t="s">
        <v>88</v>
      </c>
      <c r="S11" s="111" t="s">
        <v>30</v>
      </c>
      <c r="T11" s="116"/>
      <c r="U11" s="116"/>
      <c r="V11" s="116">
        <v>8405</v>
      </c>
      <c r="W11" s="116">
        <v>7570</v>
      </c>
      <c r="X11" s="116">
        <v>8093</v>
      </c>
      <c r="Y11" s="116">
        <v>9040</v>
      </c>
      <c r="Z11" s="116">
        <v>8706</v>
      </c>
    </row>
    <row r="12" spans="1:32" ht="28.5" customHeight="1" x14ac:dyDescent="0.25">
      <c r="A12" s="32" t="s">
        <v>20</v>
      </c>
      <c r="B12" s="76"/>
      <c r="C12" s="76"/>
      <c r="D12" s="77">
        <f>AD108</f>
        <v>18.624083186333674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28.563520619983397</v>
      </c>
      <c r="P12" s="78" t="s">
        <v>88</v>
      </c>
      <c r="S12" s="111" t="s">
        <v>31</v>
      </c>
      <c r="T12" s="116"/>
      <c r="U12" s="116"/>
      <c r="V12" s="116">
        <v>1720</v>
      </c>
      <c r="W12" s="116">
        <v>1660</v>
      </c>
      <c r="X12" s="116">
        <v>1861</v>
      </c>
      <c r="Y12" s="116">
        <v>2663</v>
      </c>
      <c r="Z12" s="116">
        <v>2066</v>
      </c>
    </row>
    <row r="13" spans="1:32" ht="15" customHeight="1" x14ac:dyDescent="0.25">
      <c r="A13" s="32" t="s">
        <v>21</v>
      </c>
      <c r="B13" s="76"/>
      <c r="C13" s="76"/>
      <c r="D13" s="77">
        <f>AD109</f>
        <v>15.226070002785258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16.581561600594188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16.145112157297149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33.460217250023213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83.854887842702851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1373</v>
      </c>
      <c r="Z15" s="116">
        <v>1325</v>
      </c>
      <c r="AB15" s="121">
        <f t="shared" ref="AB15:AB34" si="2">IF(Z15="np",0,Z15/$Z$34)</f>
        <v>0.12303835082180332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337</v>
      </c>
      <c r="Z16" s="116">
        <v>337</v>
      </c>
      <c r="AB16" s="121">
        <f t="shared" si="2"/>
        <v>3.1293527718451113E-2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557</v>
      </c>
      <c r="Z17" s="116">
        <v>409</v>
      </c>
      <c r="AB17" s="121">
        <f t="shared" si="2"/>
        <v>3.7979385272541556E-2</v>
      </c>
    </row>
    <row r="18" spans="1:28" x14ac:dyDescent="0.25">
      <c r="A18" s="67" t="str">
        <f>$S$1&amp;" ("&amp;$V$2&amp;" to "&amp;$Z$2&amp;")"</f>
        <v>Maranoa (2014-15 to 2018-19)</v>
      </c>
      <c r="B18" s="67"/>
      <c r="C18" s="67"/>
      <c r="D18" s="67"/>
      <c r="E18" s="67"/>
      <c r="F18" s="67"/>
      <c r="G18" s="67" t="str">
        <f>$S$1&amp;" ("&amp;$V$2&amp;" to "&amp;$Z$2&amp;")"</f>
        <v>Maranoa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117</v>
      </c>
      <c r="Z18" s="116">
        <v>131</v>
      </c>
      <c r="AB18" s="121">
        <f t="shared" si="2"/>
        <v>1.2164546383136781E-2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759</v>
      </c>
      <c r="Z19" s="116">
        <v>707</v>
      </c>
      <c r="AB19" s="121">
        <f t="shared" si="2"/>
        <v>6.5651406815860333E-2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410</v>
      </c>
      <c r="Z20" s="116">
        <v>370</v>
      </c>
      <c r="AB20" s="121">
        <f t="shared" si="2"/>
        <v>3.4357879097409227E-2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996</v>
      </c>
      <c r="Z21" s="116">
        <v>898</v>
      </c>
      <c r="AB21" s="121">
        <f t="shared" si="2"/>
        <v>8.3387501160739161E-2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671</v>
      </c>
      <c r="Z22" s="116">
        <v>588</v>
      </c>
      <c r="AB22" s="121">
        <f t="shared" si="2"/>
        <v>5.4601170025071963E-2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468</v>
      </c>
      <c r="Z23" s="116">
        <v>355</v>
      </c>
      <c r="AB23" s="121">
        <f t="shared" si="2"/>
        <v>3.296499210697372E-2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30</v>
      </c>
      <c r="Z24" s="116">
        <v>19</v>
      </c>
      <c r="AB24" s="121">
        <f t="shared" si="2"/>
        <v>1.7643235212183117E-3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256</v>
      </c>
      <c r="Z25" s="116">
        <v>245</v>
      </c>
      <c r="AB25" s="121">
        <f t="shared" si="2"/>
        <v>2.2750487510446653E-2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200</v>
      </c>
      <c r="Z26" s="116">
        <v>185</v>
      </c>
      <c r="AB26" s="121">
        <f t="shared" si="2"/>
        <v>1.7178939548704614E-2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395</v>
      </c>
      <c r="Z27" s="116">
        <v>395</v>
      </c>
      <c r="AB27" s="121">
        <f t="shared" si="2"/>
        <v>3.6679357414801744E-2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533</v>
      </c>
      <c r="Z28" s="116">
        <v>534</v>
      </c>
      <c r="AB28" s="121">
        <f t="shared" si="2"/>
        <v>4.9586776859504134E-2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797</v>
      </c>
      <c r="Z29" s="116">
        <v>786</v>
      </c>
      <c r="AB29" s="121">
        <f t="shared" si="2"/>
        <v>7.2987278298820693E-2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738</v>
      </c>
      <c r="Z30" s="116">
        <v>733</v>
      </c>
      <c r="AB30" s="121">
        <f t="shared" si="2"/>
        <v>6.8065744265948552E-2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1018</v>
      </c>
      <c r="Z31" s="116">
        <v>1034</v>
      </c>
      <c r="AB31" s="121">
        <f t="shared" si="2"/>
        <v>9.6016343207354443E-2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118</v>
      </c>
      <c r="Z32" s="116">
        <v>189</v>
      </c>
      <c r="AB32" s="121">
        <f t="shared" si="2"/>
        <v>1.7550376079487416E-2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384</v>
      </c>
      <c r="Z33" s="116">
        <v>389</v>
      </c>
      <c r="AB33" s="121">
        <f t="shared" si="2"/>
        <v>3.6122202618627544E-2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11705</v>
      </c>
      <c r="Z34" s="124">
        <v>10769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6056</v>
      </c>
      <c r="AB37" s="136">
        <f>Z37/Z40*100</f>
        <v>83.854887842702851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1166</v>
      </c>
      <c r="AB38" s="136">
        <f>Z38/Z40*100</f>
        <v>16.145112157297149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7222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23</v>
      </c>
      <c r="X44" s="116">
        <v>28</v>
      </c>
      <c r="Y44" s="116">
        <v>23</v>
      </c>
      <c r="Z44" s="116">
        <v>31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186</v>
      </c>
      <c r="X45" s="116">
        <v>230</v>
      </c>
      <c r="Y45" s="116">
        <v>217</v>
      </c>
      <c r="Z45" s="116">
        <v>233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304</v>
      </c>
      <c r="X46" s="116">
        <v>409</v>
      </c>
      <c r="Y46" s="116">
        <v>500</v>
      </c>
      <c r="Z46" s="116">
        <v>485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448</v>
      </c>
      <c r="X47" s="116">
        <v>502</v>
      </c>
      <c r="Y47" s="116">
        <v>578</v>
      </c>
      <c r="Z47" s="116">
        <v>543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590</v>
      </c>
      <c r="X48" s="116">
        <v>586</v>
      </c>
      <c r="Y48" s="116">
        <v>673</v>
      </c>
      <c r="Z48" s="116">
        <v>626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Maranoa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586</v>
      </c>
      <c r="X49" s="116">
        <v>639</v>
      </c>
      <c r="Y49" s="116">
        <v>640</v>
      </c>
      <c r="Z49" s="116">
        <v>626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485</v>
      </c>
      <c r="X50" s="116">
        <v>428</v>
      </c>
      <c r="Y50" s="116">
        <v>539</v>
      </c>
      <c r="Z50" s="116">
        <v>526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433</v>
      </c>
      <c r="X51" s="116">
        <v>463</v>
      </c>
      <c r="Y51" s="116">
        <v>480</v>
      </c>
      <c r="Z51" s="116">
        <v>437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492</v>
      </c>
      <c r="X52" s="116">
        <v>469</v>
      </c>
      <c r="Y52" s="116">
        <v>578</v>
      </c>
      <c r="Z52" s="116">
        <v>475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474</v>
      </c>
      <c r="X53" s="116">
        <v>475</v>
      </c>
      <c r="Y53" s="116">
        <v>538</v>
      </c>
      <c r="Z53" s="116">
        <v>445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328</v>
      </c>
      <c r="X54" s="116">
        <v>395</v>
      </c>
      <c r="Y54" s="116">
        <v>500</v>
      </c>
      <c r="Z54" s="116">
        <v>489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279</v>
      </c>
      <c r="X55" s="116">
        <v>323</v>
      </c>
      <c r="Y55" s="116">
        <v>386</v>
      </c>
      <c r="Z55" s="116">
        <v>357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127</v>
      </c>
      <c r="X56" s="116">
        <v>149</v>
      </c>
      <c r="Y56" s="116">
        <v>203</v>
      </c>
      <c r="Z56" s="116">
        <v>167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63</v>
      </c>
      <c r="X57" s="116">
        <v>88</v>
      </c>
      <c r="Y57" s="116">
        <v>134</v>
      </c>
      <c r="Z57" s="116">
        <v>98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35</v>
      </c>
      <c r="X58" s="116">
        <v>41</v>
      </c>
      <c r="Y58" s="116">
        <v>92</v>
      </c>
      <c r="Z58" s="116">
        <v>70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18</v>
      </c>
      <c r="X59" s="116">
        <v>19</v>
      </c>
      <c r="Y59" s="116">
        <v>37</v>
      </c>
      <c r="Z59" s="116">
        <v>23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7</v>
      </c>
      <c r="X60" s="116">
        <v>14</v>
      </c>
      <c r="Y60" s="116">
        <v>25</v>
      </c>
      <c r="Z60" s="116">
        <v>22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4886</v>
      </c>
      <c r="X61" s="116">
        <v>5258</v>
      </c>
      <c r="Y61" s="116">
        <v>6156</v>
      </c>
      <c r="Z61" s="116">
        <v>5648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18</v>
      </c>
      <c r="X63" s="116">
        <v>26</v>
      </c>
      <c r="Y63" s="116">
        <v>24</v>
      </c>
      <c r="Z63" s="116">
        <v>18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Maranoa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130</v>
      </c>
      <c r="X64" s="116">
        <v>156</v>
      </c>
      <c r="Y64" s="116">
        <v>179</v>
      </c>
      <c r="Z64" s="116">
        <v>221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281</v>
      </c>
      <c r="X65" s="116">
        <v>332</v>
      </c>
      <c r="Y65" s="116">
        <v>430</v>
      </c>
      <c r="Z65" s="116">
        <v>341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446</v>
      </c>
      <c r="X66" s="116">
        <v>471</v>
      </c>
      <c r="Y66" s="116">
        <v>498</v>
      </c>
      <c r="Z66" s="116">
        <v>450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537</v>
      </c>
      <c r="X67" s="116">
        <v>536</v>
      </c>
      <c r="Y67" s="116">
        <v>619</v>
      </c>
      <c r="Z67" s="116">
        <v>577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512</v>
      </c>
      <c r="X68" s="116">
        <v>568</v>
      </c>
      <c r="Y68" s="116">
        <v>601</v>
      </c>
      <c r="Z68" s="116">
        <v>512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410</v>
      </c>
      <c r="X69" s="116">
        <v>435</v>
      </c>
      <c r="Y69" s="116">
        <v>502</v>
      </c>
      <c r="Z69" s="116">
        <v>550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434</v>
      </c>
      <c r="X70" s="116">
        <v>433</v>
      </c>
      <c r="Y70" s="116">
        <v>502</v>
      </c>
      <c r="Z70" s="116">
        <v>484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421</v>
      </c>
      <c r="X71" s="116">
        <v>438</v>
      </c>
      <c r="Y71" s="116">
        <v>534</v>
      </c>
      <c r="Z71" s="116">
        <v>485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422</v>
      </c>
      <c r="X72" s="116">
        <v>424</v>
      </c>
      <c r="Y72" s="116">
        <v>469</v>
      </c>
      <c r="Z72" s="116">
        <v>460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315</v>
      </c>
      <c r="X73" s="116">
        <v>386</v>
      </c>
      <c r="Y73" s="116">
        <v>503</v>
      </c>
      <c r="Z73" s="116">
        <v>437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208</v>
      </c>
      <c r="X74" s="116">
        <v>234</v>
      </c>
      <c r="Y74" s="116">
        <v>292</v>
      </c>
      <c r="Z74" s="116">
        <v>304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96</v>
      </c>
      <c r="X75" s="116">
        <v>131</v>
      </c>
      <c r="Y75" s="116">
        <v>174</v>
      </c>
      <c r="Z75" s="116">
        <v>133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56</v>
      </c>
      <c r="X76" s="116">
        <v>68</v>
      </c>
      <c r="Y76" s="116">
        <v>104</v>
      </c>
      <c r="Z76" s="116">
        <v>68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33</v>
      </c>
      <c r="X77" s="116">
        <v>31</v>
      </c>
      <c r="Y77" s="116">
        <v>55</v>
      </c>
      <c r="Z77" s="116">
        <v>48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13</v>
      </c>
      <c r="X78" s="116">
        <v>13</v>
      </c>
      <c r="Y78" s="116">
        <v>31</v>
      </c>
      <c r="Z78" s="116">
        <v>19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11</v>
      </c>
      <c r="X79" s="116">
        <v>14</v>
      </c>
      <c r="Y79" s="116">
        <v>28</v>
      </c>
      <c r="Z79" s="116">
        <v>19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4343</v>
      </c>
      <c r="X80" s="116">
        <v>4696</v>
      </c>
      <c r="Y80" s="116">
        <v>5549</v>
      </c>
      <c r="Z80" s="116">
        <v>5126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Maranoa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299</v>
      </c>
      <c r="X83" s="116">
        <v>304</v>
      </c>
      <c r="Y83" s="116">
        <v>354</v>
      </c>
      <c r="Z83" s="116">
        <v>336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197</v>
      </c>
      <c r="X84" s="116">
        <v>205</v>
      </c>
      <c r="Y84" s="116">
        <v>236</v>
      </c>
      <c r="Z84" s="116">
        <v>234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10,771</v>
      </c>
      <c r="D85" s="100">
        <f t="shared" ref="D85:D90" si="4">AD4</f>
        <v>-7.9794959419051681E-2</v>
      </c>
      <c r="E85" s="101">
        <f t="shared" ref="E85:E90" si="5">AD4</f>
        <v>-7.9794959419051681E-2</v>
      </c>
      <c r="F85" s="100">
        <f t="shared" ref="F85:F90" si="6">AF4</f>
        <v>6.3802469135802564E-2</v>
      </c>
      <c r="G85" s="101">
        <f t="shared" ref="G85:G90" si="7">AF4</f>
        <v>6.3802469135802564E-2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581</v>
      </c>
      <c r="X85" s="116">
        <v>607</v>
      </c>
      <c r="Y85" s="116">
        <v>667</v>
      </c>
      <c r="Z85" s="116">
        <v>678</v>
      </c>
    </row>
    <row r="86" spans="1:30" ht="15" customHeight="1" x14ac:dyDescent="0.25">
      <c r="A86" s="102" t="s">
        <v>4</v>
      </c>
      <c r="B86" s="51"/>
      <c r="C86" s="61" t="str">
        <f t="shared" si="3"/>
        <v>5,647</v>
      </c>
      <c r="D86" s="100">
        <f t="shared" si="4"/>
        <v>-8.223630749228017E-2</v>
      </c>
      <c r="E86" s="101">
        <f t="shared" si="5"/>
        <v>-8.223630749228017E-2</v>
      </c>
      <c r="F86" s="100">
        <f t="shared" si="6"/>
        <v>6.748582230623823E-2</v>
      </c>
      <c r="G86" s="101">
        <f t="shared" si="7"/>
        <v>6.748582230623823E-2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125</v>
      </c>
      <c r="X86" s="116">
        <v>132</v>
      </c>
      <c r="Y86" s="116">
        <v>143</v>
      </c>
      <c r="Z86" s="116">
        <v>143</v>
      </c>
    </row>
    <row r="87" spans="1:30" ht="15" customHeight="1" x14ac:dyDescent="0.25">
      <c r="A87" s="102" t="s">
        <v>5</v>
      </c>
      <c r="B87" s="51"/>
      <c r="C87" s="61" t="str">
        <f t="shared" si="3"/>
        <v>5,124</v>
      </c>
      <c r="D87" s="100">
        <f t="shared" si="4"/>
        <v>-7.6590376644440461E-2</v>
      </c>
      <c r="E87" s="101">
        <f t="shared" si="5"/>
        <v>-7.6590376644440461E-2</v>
      </c>
      <c r="F87" s="100">
        <f t="shared" si="6"/>
        <v>5.9334298118668638E-2</v>
      </c>
      <c r="G87" s="101">
        <f t="shared" si="7"/>
        <v>5.9334298118668638E-2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95</v>
      </c>
      <c r="X87" s="116">
        <v>103</v>
      </c>
      <c r="Y87" s="116">
        <v>96</v>
      </c>
      <c r="Z87" s="116">
        <v>95</v>
      </c>
    </row>
    <row r="88" spans="1:30" ht="15" customHeight="1" x14ac:dyDescent="0.25">
      <c r="A88" s="51" t="s">
        <v>6</v>
      </c>
      <c r="B88" s="51"/>
      <c r="C88" s="61" t="str">
        <f t="shared" si="3"/>
        <v>7,226</v>
      </c>
      <c r="D88" s="100">
        <f t="shared" si="4"/>
        <v>-9.0611628492323182E-2</v>
      </c>
      <c r="E88" s="101">
        <f t="shared" si="5"/>
        <v>-9.0611628492323182E-2</v>
      </c>
      <c r="F88" s="100">
        <f t="shared" si="6"/>
        <v>6.6410861865407345E-2</v>
      </c>
      <c r="G88" s="101">
        <f t="shared" si="7"/>
        <v>6.6410861865407345E-2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139</v>
      </c>
      <c r="X88" s="116">
        <v>132</v>
      </c>
      <c r="Y88" s="116">
        <v>145</v>
      </c>
      <c r="Z88" s="116">
        <v>139</v>
      </c>
    </row>
    <row r="89" spans="1:30" ht="15" customHeight="1" x14ac:dyDescent="0.25">
      <c r="A89" s="51" t="s">
        <v>102</v>
      </c>
      <c r="B89" s="51"/>
      <c r="C89" s="61" t="str">
        <f t="shared" si="3"/>
        <v>$45,023</v>
      </c>
      <c r="D89" s="100">
        <f t="shared" si="4"/>
        <v>5.2550370951358394E-2</v>
      </c>
      <c r="E89" s="101">
        <f t="shared" si="5"/>
        <v>5.2550370951358394E-2</v>
      </c>
      <c r="F89" s="100">
        <f t="shared" si="6"/>
        <v>9.8955280967933934E-2</v>
      </c>
      <c r="G89" s="101">
        <f t="shared" si="7"/>
        <v>9.8955280967933934E-2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442</v>
      </c>
      <c r="X89" s="116">
        <v>430</v>
      </c>
      <c r="Y89" s="116">
        <v>489</v>
      </c>
      <c r="Z89" s="116">
        <v>474</v>
      </c>
    </row>
    <row r="90" spans="1:30" ht="15" customHeight="1" x14ac:dyDescent="0.25">
      <c r="A90" s="51" t="s">
        <v>7</v>
      </c>
      <c r="B90" s="51"/>
      <c r="C90" s="61" t="str">
        <f t="shared" si="3"/>
        <v>$361.1 mil</v>
      </c>
      <c r="D90" s="100">
        <f t="shared" si="4"/>
        <v>-7.7103980044914366E-2</v>
      </c>
      <c r="E90" s="101">
        <f t="shared" si="5"/>
        <v>-7.7103980044914366E-2</v>
      </c>
      <c r="F90" s="100">
        <f t="shared" si="6"/>
        <v>9.1861643020417327E-2</v>
      </c>
      <c r="G90" s="101">
        <f t="shared" si="7"/>
        <v>9.1861643020417327E-2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558</v>
      </c>
      <c r="X90" s="116">
        <v>596</v>
      </c>
      <c r="Y90" s="116">
        <v>688</v>
      </c>
      <c r="Z90" s="116">
        <v>675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3376</v>
      </c>
      <c r="X91" s="116">
        <v>3507</v>
      </c>
      <c r="Y91" s="116">
        <v>4209</v>
      </c>
      <c r="Z91" s="116">
        <v>3796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210</v>
      </c>
      <c r="X93" s="116">
        <v>210</v>
      </c>
      <c r="Y93" s="116">
        <v>257</v>
      </c>
      <c r="Z93" s="116">
        <v>238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457</v>
      </c>
      <c r="X94" s="116">
        <v>507</v>
      </c>
      <c r="Y94" s="116">
        <v>570</v>
      </c>
      <c r="Z94" s="116">
        <v>572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77</v>
      </c>
      <c r="X95" s="116">
        <v>86</v>
      </c>
      <c r="Y95" s="116">
        <v>99</v>
      </c>
      <c r="Z95" s="116">
        <v>89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334</v>
      </c>
      <c r="X96" s="116">
        <v>368</v>
      </c>
      <c r="Y96" s="116">
        <v>437</v>
      </c>
      <c r="Z96" s="116">
        <v>467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576</v>
      </c>
      <c r="X97" s="116">
        <v>640</v>
      </c>
      <c r="Y97" s="116">
        <v>712</v>
      </c>
      <c r="Z97" s="116">
        <v>670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270</v>
      </c>
      <c r="X98" s="116">
        <v>264</v>
      </c>
      <c r="Y98" s="116">
        <v>321</v>
      </c>
      <c r="Z98" s="116">
        <v>301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30</v>
      </c>
      <c r="X99" s="116">
        <v>31</v>
      </c>
      <c r="Y99" s="116">
        <v>33</v>
      </c>
      <c r="Z99" s="116">
        <v>40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270</v>
      </c>
      <c r="X100" s="116">
        <v>295</v>
      </c>
      <c r="Y100" s="116">
        <v>336</v>
      </c>
      <c r="Z100" s="116">
        <v>326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2992</v>
      </c>
      <c r="X101" s="116">
        <v>3133</v>
      </c>
      <c r="Y101" s="116">
        <v>3733</v>
      </c>
      <c r="Z101" s="116">
        <v>3426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5810</v>
      </c>
      <c r="X104" s="116">
        <v>6520</v>
      </c>
      <c r="Y104" s="116">
        <v>7435</v>
      </c>
      <c r="Z104" s="116">
        <v>6925</v>
      </c>
      <c r="AB104" s="113" t="str">
        <f>TEXT(Z104,"###,###")</f>
        <v>6,925</v>
      </c>
      <c r="AD104" s="134">
        <f>Z104/($Z$4)*100</f>
        <v>64.293009005663365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1870</v>
      </c>
      <c r="X105" s="116">
        <v>1962</v>
      </c>
      <c r="Y105" s="116">
        <v>2103</v>
      </c>
      <c r="Z105" s="116">
        <v>2118</v>
      </c>
      <c r="AB105" s="113" t="str">
        <f>TEXT(Z105,"###,###")</f>
        <v>2,118</v>
      </c>
      <c r="AD105" s="134">
        <f>Z105/($Z$4)*100</f>
        <v>19.663912357255594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7680</v>
      </c>
      <c r="X106" s="124">
        <v>8482</v>
      </c>
      <c r="Y106" s="124">
        <v>9538</v>
      </c>
      <c r="Z106" s="124">
        <v>9043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1683</v>
      </c>
      <c r="X108" s="116">
        <v>1808</v>
      </c>
      <c r="Y108" s="116">
        <v>2379</v>
      </c>
      <c r="Z108" s="116">
        <v>2006</v>
      </c>
      <c r="AB108" s="113" t="str">
        <f>TEXT(Z108,"###,###")</f>
        <v>2,006</v>
      </c>
      <c r="AD108" s="134">
        <f>Z108/($Z$4)*100</f>
        <v>18.624083186333674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1239</v>
      </c>
      <c r="X109" s="116">
        <v>1656</v>
      </c>
      <c r="Y109" s="116">
        <v>1766</v>
      </c>
      <c r="Z109" s="116">
        <v>1640</v>
      </c>
      <c r="AB109" s="113" t="str">
        <f>TEXT(Z109,"###,###")</f>
        <v>1,640</v>
      </c>
      <c r="AD109" s="134">
        <f>Z109/($Z$4)*100</f>
        <v>15.226070002785258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1532</v>
      </c>
      <c r="X110" s="116">
        <v>1630</v>
      </c>
      <c r="Y110" s="116">
        <v>1839</v>
      </c>
      <c r="Z110" s="116">
        <v>1786</v>
      </c>
      <c r="AB110" s="113" t="str">
        <f>TEXT(Z110,"###,###")</f>
        <v>1,786</v>
      </c>
      <c r="AD110" s="134">
        <f>Z110/($Z$4)*100</f>
        <v>16.581561600594188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3219</v>
      </c>
      <c r="X111" s="116">
        <v>3388</v>
      </c>
      <c r="Y111" s="116">
        <v>3541</v>
      </c>
      <c r="Z111" s="116">
        <v>3604</v>
      </c>
      <c r="AB111" s="113" t="str">
        <f>TEXT(Z111,"###,###")</f>
        <v>3,604</v>
      </c>
      <c r="AD111" s="134">
        <f>Z111/($Z$4)*100</f>
        <v>33.460217250023213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9231</v>
      </c>
      <c r="X112" s="116">
        <v>9954</v>
      </c>
      <c r="Y112" s="116">
        <v>11705</v>
      </c>
      <c r="Z112" s="116">
        <v>10773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38.840000000000003</v>
      </c>
      <c r="W118" s="135">
        <v>39.119999999999997</v>
      </c>
      <c r="X118" s="135">
        <v>40.590000000000003</v>
      </c>
      <c r="Y118" s="135">
        <v>42.07</v>
      </c>
      <c r="Z118" s="135">
        <v>41.2</v>
      </c>
      <c r="AB118" s="113" t="str">
        <f>TEXT(Z118,"##.0")</f>
        <v>41.2</v>
      </c>
    </row>
    <row r="120" spans="19:32" x14ac:dyDescent="0.25">
      <c r="S120" s="105" t="s">
        <v>104</v>
      </c>
      <c r="T120" s="116"/>
      <c r="U120" s="116"/>
      <c r="V120" s="116">
        <v>5054</v>
      </c>
      <c r="W120" s="116">
        <v>4707</v>
      </c>
      <c r="X120" s="116">
        <v>4779</v>
      </c>
      <c r="Y120" s="116">
        <v>5277</v>
      </c>
      <c r="Z120" s="116">
        <v>5155</v>
      </c>
      <c r="AB120" s="113" t="str">
        <f>TEXT(Z120,"###,###")</f>
        <v>5,155</v>
      </c>
    </row>
    <row r="121" spans="19:32" x14ac:dyDescent="0.25">
      <c r="S121" s="105" t="s">
        <v>105</v>
      </c>
      <c r="T121" s="116"/>
      <c r="U121" s="116"/>
      <c r="V121" s="116">
        <v>883</v>
      </c>
      <c r="W121" s="116">
        <v>849</v>
      </c>
      <c r="X121" s="116">
        <v>930</v>
      </c>
      <c r="Y121" s="116">
        <v>1500</v>
      </c>
      <c r="Z121" s="116">
        <v>1019</v>
      </c>
      <c r="AB121" s="113" t="str">
        <f>TEXT(Z121,"###,###")</f>
        <v>1,019</v>
      </c>
    </row>
    <row r="122" spans="19:32" x14ac:dyDescent="0.25">
      <c r="S122" s="105" t="s">
        <v>106</v>
      </c>
      <c r="T122" s="116"/>
      <c r="U122" s="116"/>
      <c r="V122" s="116">
        <v>843</v>
      </c>
      <c r="W122" s="116">
        <v>812</v>
      </c>
      <c r="X122" s="116">
        <v>931</v>
      </c>
      <c r="Y122" s="116">
        <v>1162</v>
      </c>
      <c r="Z122" s="116">
        <v>1045</v>
      </c>
      <c r="AB122" s="113" t="str">
        <f>TEXT(Z122,"###,###")</f>
        <v>1,045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5897</v>
      </c>
      <c r="W124" s="116">
        <v>5519</v>
      </c>
      <c r="X124" s="116">
        <v>5710</v>
      </c>
      <c r="Y124" s="116">
        <v>6439</v>
      </c>
      <c r="Z124" s="116">
        <v>6200</v>
      </c>
      <c r="AB124" s="113" t="str">
        <f>TEXT(Z124,"###,###")</f>
        <v>6,200</v>
      </c>
      <c r="AD124" s="131">
        <f>Z124/$Z$7*100</f>
        <v>85.801273180182676</v>
      </c>
    </row>
    <row r="125" spans="19:32" x14ac:dyDescent="0.25">
      <c r="S125" s="105" t="s">
        <v>108</v>
      </c>
      <c r="T125" s="116"/>
      <c r="U125" s="116"/>
      <c r="V125" s="116">
        <v>1726</v>
      </c>
      <c r="W125" s="116">
        <v>1661</v>
      </c>
      <c r="X125" s="116">
        <v>1861</v>
      </c>
      <c r="Y125" s="116">
        <v>2662</v>
      </c>
      <c r="Z125" s="116">
        <v>2064</v>
      </c>
      <c r="AB125" s="113" t="str">
        <f>TEXT(Z125,"###,###")</f>
        <v>2,064</v>
      </c>
      <c r="AD125" s="131">
        <f>Z125/$Z$7*100</f>
        <v>28.563520619983397</v>
      </c>
    </row>
    <row r="127" spans="19:32" x14ac:dyDescent="0.25">
      <c r="S127" s="105" t="s">
        <v>109</v>
      </c>
      <c r="T127" s="116"/>
      <c r="U127" s="116"/>
      <c r="V127" s="116">
        <v>3598</v>
      </c>
      <c r="W127" s="116">
        <v>3376</v>
      </c>
      <c r="X127" s="116">
        <v>3507</v>
      </c>
      <c r="Y127" s="116">
        <v>4210</v>
      </c>
      <c r="Z127" s="116">
        <v>3794</v>
      </c>
      <c r="AB127" s="113" t="str">
        <f>TEXT(Z127,"###,###")</f>
        <v>3,794</v>
      </c>
      <c r="AD127" s="131">
        <f>Z127/$Z$7*100</f>
        <v>52.504843620260168</v>
      </c>
    </row>
    <row r="128" spans="19:32" x14ac:dyDescent="0.25">
      <c r="S128" s="105" t="s">
        <v>110</v>
      </c>
      <c r="T128" s="116"/>
      <c r="U128" s="116"/>
      <c r="V128" s="116">
        <v>3173</v>
      </c>
      <c r="W128" s="116">
        <v>2989</v>
      </c>
      <c r="X128" s="116">
        <v>3133</v>
      </c>
      <c r="Y128" s="116">
        <v>3738</v>
      </c>
      <c r="Z128" s="116">
        <v>3427</v>
      </c>
      <c r="AB128" s="113" t="str">
        <f>TEXT(Z128,"###,###")</f>
        <v>3,427</v>
      </c>
      <c r="AD128" s="131">
        <f>Z128/$Z$7*100</f>
        <v>47.425961804594522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EBF42673-B13B-4558-86F6-6126C92DB92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6CC931C-E81D-4989-9A53-132AFFE0B4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CE34D1C-48CD-472B-8C50-68D21FE915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1711F36-C40A-4312-9E83-24C7E32E75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CD6F80-57C2-46D9-B852-9BFAC67A9BD7}">
  <sheetPr codeName="Sheet11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Mareeba</v>
      </c>
      <c r="T1" s="103"/>
      <c r="U1" s="103"/>
      <c r="V1" s="103"/>
      <c r="W1" s="103"/>
      <c r="X1" s="103"/>
      <c r="Y1" s="104" t="str">
        <f>Y3</f>
        <v>9.46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160</v>
      </c>
      <c r="Y3" s="109" t="s">
        <v>251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9.46 Mareeba,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17502</v>
      </c>
      <c r="W4" s="112">
        <v>17354</v>
      </c>
      <c r="X4" s="112">
        <v>18479</v>
      </c>
      <c r="Y4" s="112">
        <v>20367</v>
      </c>
      <c r="Z4" s="112">
        <v>20312</v>
      </c>
      <c r="AB4" s="113" t="str">
        <f>TEXT(Z4,"###,###")</f>
        <v>20,312</v>
      </c>
      <c r="AD4" s="114">
        <f>Z4/Y4-1</f>
        <v>-2.7004468011979643E-3</v>
      </c>
      <c r="AF4" s="114">
        <f>Z4/V4-1</f>
        <v>0.16055307964804033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9645</v>
      </c>
      <c r="W5" s="112">
        <v>9510</v>
      </c>
      <c r="X5" s="112">
        <v>10169</v>
      </c>
      <c r="Y5" s="112">
        <v>11246</v>
      </c>
      <c r="Z5" s="112">
        <v>11117</v>
      </c>
      <c r="AB5" s="113" t="str">
        <f>TEXT(Z5,"###,###")</f>
        <v>11,117</v>
      </c>
      <c r="AD5" s="114">
        <f t="shared" ref="AD5:AD9" si="0">Z5/Y5-1</f>
        <v>-1.1470745153832507E-2</v>
      </c>
      <c r="AF5" s="114">
        <f t="shared" ref="AF5:AF9" si="1">Z5/V5-1</f>
        <v>0.15261793675479529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7852</v>
      </c>
      <c r="W6" s="112">
        <v>7845</v>
      </c>
      <c r="X6" s="112">
        <v>8310</v>
      </c>
      <c r="Y6" s="112">
        <v>9120</v>
      </c>
      <c r="Z6" s="112">
        <v>9192</v>
      </c>
      <c r="AB6" s="113" t="str">
        <f>TEXT(Z6,"###,###")</f>
        <v>9,192</v>
      </c>
      <c r="AD6" s="114">
        <f t="shared" si="0"/>
        <v>7.8947368421051767E-3</v>
      </c>
      <c r="AF6" s="114">
        <f t="shared" si="1"/>
        <v>0.17065715741212428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11123</v>
      </c>
      <c r="W7" s="112">
        <v>11168</v>
      </c>
      <c r="X7" s="112">
        <v>11856</v>
      </c>
      <c r="Y7" s="112">
        <v>13071</v>
      </c>
      <c r="Z7" s="112">
        <v>12916</v>
      </c>
      <c r="AB7" s="113" t="str">
        <f>TEXT(Z7,"###,###")</f>
        <v>12,916</v>
      </c>
      <c r="AD7" s="114">
        <f t="shared" si="0"/>
        <v>-1.1858312294392159E-2</v>
      </c>
      <c r="AF7" s="114">
        <f t="shared" si="1"/>
        <v>0.16119751865503917</v>
      </c>
    </row>
    <row r="8" spans="1:32" ht="17.25" customHeight="1" x14ac:dyDescent="0.25">
      <c r="A8" s="68" t="s">
        <v>13</v>
      </c>
      <c r="B8" s="69"/>
      <c r="C8" s="31"/>
      <c r="D8" s="70" t="str">
        <f>AB4</f>
        <v>20,312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12,916</v>
      </c>
      <c r="P8" s="71"/>
      <c r="S8" s="111" t="s">
        <v>87</v>
      </c>
      <c r="T8" s="112"/>
      <c r="U8" s="112"/>
      <c r="V8" s="112">
        <v>30854.11</v>
      </c>
      <c r="W8" s="112">
        <v>33306</v>
      </c>
      <c r="X8" s="112">
        <v>32906</v>
      </c>
      <c r="Y8" s="112">
        <v>35379.17</v>
      </c>
      <c r="Z8" s="112">
        <v>33387.279999999999</v>
      </c>
      <c r="AB8" s="113" t="str">
        <f>TEXT(Z8,"$###,###")</f>
        <v>$33,387</v>
      </c>
      <c r="AD8" s="114">
        <f t="shared" si="0"/>
        <v>-5.6301207744557047E-2</v>
      </c>
      <c r="AF8" s="114">
        <f t="shared" si="1"/>
        <v>8.2101541739495909E-2</v>
      </c>
    </row>
    <row r="9" spans="1:32" x14ac:dyDescent="0.25">
      <c r="A9" s="32" t="s">
        <v>15</v>
      </c>
      <c r="B9" s="75"/>
      <c r="C9" s="76"/>
      <c r="D9" s="77">
        <f>AD104</f>
        <v>74.724300905868461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53.816971198513471</v>
      </c>
      <c r="P9" s="78" t="s">
        <v>88</v>
      </c>
      <c r="S9" s="111" t="s">
        <v>7</v>
      </c>
      <c r="T9" s="112"/>
      <c r="U9" s="112"/>
      <c r="V9" s="112">
        <v>458426175</v>
      </c>
      <c r="W9" s="112">
        <v>472970157</v>
      </c>
      <c r="X9" s="112">
        <v>496761283</v>
      </c>
      <c r="Y9" s="112">
        <v>564771928</v>
      </c>
      <c r="Z9" s="112">
        <v>577128908</v>
      </c>
      <c r="AB9" s="113" t="str">
        <f>TEXT(Z9/1000000,"$#,###.0")&amp;" mil"</f>
        <v>$577.1 mil</v>
      </c>
      <c r="AD9" s="114">
        <f t="shared" si="0"/>
        <v>2.1879593137285047E-2</v>
      </c>
      <c r="AF9" s="114">
        <f t="shared" si="1"/>
        <v>0.25893533020883908</v>
      </c>
    </row>
    <row r="10" spans="1:32" x14ac:dyDescent="0.25">
      <c r="A10" s="32" t="s">
        <v>18</v>
      </c>
      <c r="B10" s="75"/>
      <c r="C10" s="76"/>
      <c r="D10" s="77">
        <f>AD105</f>
        <v>15.414533280819221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46.206255806751315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89.245896562403232</v>
      </c>
      <c r="P11" s="78" t="s">
        <v>88</v>
      </c>
      <c r="S11" s="111" t="s">
        <v>30</v>
      </c>
      <c r="T11" s="116"/>
      <c r="U11" s="116"/>
      <c r="V11" s="116">
        <v>15063</v>
      </c>
      <c r="W11" s="116">
        <v>14962</v>
      </c>
      <c r="X11" s="116">
        <v>15951</v>
      </c>
      <c r="Y11" s="116">
        <v>17624</v>
      </c>
      <c r="Z11" s="116">
        <v>17770</v>
      </c>
    </row>
    <row r="12" spans="1:32" ht="28.5" customHeight="1" x14ac:dyDescent="0.25">
      <c r="A12" s="32" t="s">
        <v>20</v>
      </c>
      <c r="B12" s="76"/>
      <c r="C12" s="76"/>
      <c r="D12" s="77">
        <f>AD108</f>
        <v>16.354864119732181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19.665531124187055</v>
      </c>
      <c r="P12" s="78" t="s">
        <v>88</v>
      </c>
      <c r="S12" s="111" t="s">
        <v>31</v>
      </c>
      <c r="T12" s="116"/>
      <c r="U12" s="116"/>
      <c r="V12" s="116">
        <v>2440</v>
      </c>
      <c r="W12" s="116">
        <v>2391</v>
      </c>
      <c r="X12" s="116">
        <v>2528</v>
      </c>
      <c r="Y12" s="116">
        <v>2740</v>
      </c>
      <c r="Z12" s="116">
        <v>2540</v>
      </c>
    </row>
    <row r="13" spans="1:32" ht="15" customHeight="1" x14ac:dyDescent="0.25">
      <c r="A13" s="32" t="s">
        <v>21</v>
      </c>
      <c r="B13" s="76"/>
      <c r="C13" s="76"/>
      <c r="D13" s="77">
        <f>AD109</f>
        <v>17.413351713272942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25.630169358014964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20.631970260223049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30.774911382434027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79.368029739776944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4503</v>
      </c>
      <c r="Z15" s="116">
        <v>4658</v>
      </c>
      <c r="AB15" s="121">
        <f t="shared" ref="AB15:AB34" si="2">IF(Z15="np",0,Z15/$Z$34)</f>
        <v>0.22935644295632479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358</v>
      </c>
      <c r="Z16" s="116">
        <v>351</v>
      </c>
      <c r="AB16" s="121">
        <f t="shared" si="2"/>
        <v>1.7282977990053672E-2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988</v>
      </c>
      <c r="Z17" s="116">
        <v>950</v>
      </c>
      <c r="AB17" s="121">
        <f t="shared" si="2"/>
        <v>4.6777290856270616E-2</v>
      </c>
    </row>
    <row r="18" spans="1:28" x14ac:dyDescent="0.25">
      <c r="A18" s="67" t="str">
        <f>$S$1&amp;" ("&amp;$V$2&amp;" to "&amp;$Z$2&amp;")"</f>
        <v>Mareeba (2014-15 to 2018-19)</v>
      </c>
      <c r="B18" s="67"/>
      <c r="C18" s="67"/>
      <c r="D18" s="67"/>
      <c r="E18" s="67"/>
      <c r="F18" s="67"/>
      <c r="G18" s="67" t="str">
        <f>$S$1&amp;" ("&amp;$V$2&amp;" to "&amp;$Z$2&amp;")"</f>
        <v>Mareeba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135</v>
      </c>
      <c r="Z18" s="116">
        <v>130</v>
      </c>
      <c r="AB18" s="121">
        <f t="shared" si="2"/>
        <v>6.4011029592791376E-3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1294</v>
      </c>
      <c r="Z19" s="116">
        <v>1233</v>
      </c>
      <c r="AB19" s="121">
        <f t="shared" si="2"/>
        <v>6.0711999606085969E-2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510</v>
      </c>
      <c r="Z20" s="116">
        <v>509</v>
      </c>
      <c r="AB20" s="121">
        <f t="shared" si="2"/>
        <v>2.506278004825447E-2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1365</v>
      </c>
      <c r="Z21" s="116">
        <v>1347</v>
      </c>
      <c r="AB21" s="121">
        <f t="shared" si="2"/>
        <v>6.6325274508838447E-2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1165</v>
      </c>
      <c r="Z22" s="116">
        <v>1118</v>
      </c>
      <c r="AB22" s="121">
        <f t="shared" si="2"/>
        <v>5.5049485449800581E-2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746</v>
      </c>
      <c r="Z23" s="116">
        <v>647</v>
      </c>
      <c r="AB23" s="121">
        <f t="shared" si="2"/>
        <v>3.1857797035796935E-2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88</v>
      </c>
      <c r="Z24" s="116">
        <v>79</v>
      </c>
      <c r="AB24" s="121">
        <f t="shared" si="2"/>
        <v>3.889901029100399E-3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370</v>
      </c>
      <c r="Z25" s="116">
        <v>326</v>
      </c>
      <c r="AB25" s="121">
        <f t="shared" si="2"/>
        <v>1.6051996651730759E-2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401</v>
      </c>
      <c r="Z26" s="116">
        <v>342</v>
      </c>
      <c r="AB26" s="121">
        <f t="shared" si="2"/>
        <v>1.6839824708257421E-2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608</v>
      </c>
      <c r="Z27" s="116">
        <v>648</v>
      </c>
      <c r="AB27" s="121">
        <f t="shared" si="2"/>
        <v>3.1907036289329851E-2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1546</v>
      </c>
      <c r="Z28" s="116">
        <v>1770</v>
      </c>
      <c r="AB28" s="121">
        <f t="shared" si="2"/>
        <v>8.7153478753262098E-2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957</v>
      </c>
      <c r="Z29" s="116">
        <v>1040</v>
      </c>
      <c r="AB29" s="121">
        <f t="shared" si="2"/>
        <v>5.12088236742331E-2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1172</v>
      </c>
      <c r="Z30" s="116">
        <v>1272</v>
      </c>
      <c r="AB30" s="121">
        <f t="shared" si="2"/>
        <v>6.2632330493869709E-2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1459</v>
      </c>
      <c r="Z31" s="116">
        <v>1568</v>
      </c>
      <c r="AB31" s="121">
        <f t="shared" si="2"/>
        <v>7.7207149539612982E-2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315</v>
      </c>
      <c r="Z32" s="116">
        <v>285</v>
      </c>
      <c r="AB32" s="121">
        <f t="shared" si="2"/>
        <v>1.4033187256881186E-2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763</v>
      </c>
      <c r="Z33" s="116">
        <v>778</v>
      </c>
      <c r="AB33" s="121">
        <f t="shared" si="2"/>
        <v>3.8308139248608992E-2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20367</v>
      </c>
      <c r="Z34" s="124">
        <v>20309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10248</v>
      </c>
      <c r="AB37" s="136">
        <f>Z37/Z40*100</f>
        <v>79.368029739776944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2664</v>
      </c>
      <c r="AB38" s="136">
        <f>Z38/Z40*100</f>
        <v>20.631970260223049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12912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31</v>
      </c>
      <c r="X44" s="116">
        <v>26</v>
      </c>
      <c r="Y44" s="116">
        <v>33</v>
      </c>
      <c r="Z44" s="116">
        <v>22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263</v>
      </c>
      <c r="X45" s="116">
        <v>235</v>
      </c>
      <c r="Y45" s="116">
        <v>259</v>
      </c>
      <c r="Z45" s="116">
        <v>295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638</v>
      </c>
      <c r="X46" s="116">
        <v>635</v>
      </c>
      <c r="Y46" s="116">
        <v>693</v>
      </c>
      <c r="Z46" s="116">
        <v>717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1045</v>
      </c>
      <c r="X47" s="116">
        <v>1098</v>
      </c>
      <c r="Y47" s="116">
        <v>1310</v>
      </c>
      <c r="Z47" s="116">
        <v>1341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1395</v>
      </c>
      <c r="X48" s="116">
        <v>1544</v>
      </c>
      <c r="Y48" s="116">
        <v>1742</v>
      </c>
      <c r="Z48" s="116">
        <v>1835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Mareeba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888</v>
      </c>
      <c r="X49" s="116">
        <v>1037</v>
      </c>
      <c r="Y49" s="116">
        <v>1148</v>
      </c>
      <c r="Z49" s="116">
        <v>1154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767</v>
      </c>
      <c r="X50" s="116">
        <v>814</v>
      </c>
      <c r="Y50" s="116">
        <v>884</v>
      </c>
      <c r="Z50" s="116">
        <v>838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840</v>
      </c>
      <c r="X51" s="116">
        <v>876</v>
      </c>
      <c r="Y51" s="116">
        <v>852</v>
      </c>
      <c r="Z51" s="116">
        <v>879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899</v>
      </c>
      <c r="X52" s="116">
        <v>926</v>
      </c>
      <c r="Y52" s="116">
        <v>1019</v>
      </c>
      <c r="Z52" s="116">
        <v>993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816</v>
      </c>
      <c r="X53" s="116">
        <v>894</v>
      </c>
      <c r="Y53" s="116">
        <v>975</v>
      </c>
      <c r="Z53" s="116">
        <v>901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785</v>
      </c>
      <c r="X54" s="116">
        <v>824</v>
      </c>
      <c r="Y54" s="116">
        <v>864</v>
      </c>
      <c r="Z54" s="116">
        <v>836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599</v>
      </c>
      <c r="X55" s="116">
        <v>664</v>
      </c>
      <c r="Y55" s="116">
        <v>699</v>
      </c>
      <c r="Z55" s="116">
        <v>633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282</v>
      </c>
      <c r="X56" s="116">
        <v>313</v>
      </c>
      <c r="Y56" s="116">
        <v>371</v>
      </c>
      <c r="Z56" s="116">
        <v>378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145</v>
      </c>
      <c r="X57" s="116">
        <v>139</v>
      </c>
      <c r="Y57" s="116">
        <v>169</v>
      </c>
      <c r="Z57" s="116">
        <v>129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69</v>
      </c>
      <c r="X58" s="116">
        <v>90</v>
      </c>
      <c r="Y58" s="116">
        <v>106</v>
      </c>
      <c r="Z58" s="116">
        <v>94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26</v>
      </c>
      <c r="X59" s="116">
        <v>35</v>
      </c>
      <c r="Y59" s="116">
        <v>42</v>
      </c>
      <c r="Z59" s="116">
        <v>43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12</v>
      </c>
      <c r="X60" s="116">
        <v>19</v>
      </c>
      <c r="Y60" s="116">
        <v>27</v>
      </c>
      <c r="Z60" s="116">
        <v>21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9509</v>
      </c>
      <c r="X61" s="116">
        <v>10169</v>
      </c>
      <c r="Y61" s="116">
        <v>11246</v>
      </c>
      <c r="Z61" s="116">
        <v>11119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22</v>
      </c>
      <c r="X63" s="116">
        <v>19</v>
      </c>
      <c r="Y63" s="116">
        <v>25</v>
      </c>
      <c r="Z63" s="116">
        <v>19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Mareeba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268</v>
      </c>
      <c r="X64" s="116">
        <v>296</v>
      </c>
      <c r="Y64" s="116">
        <v>269</v>
      </c>
      <c r="Z64" s="116">
        <v>270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514</v>
      </c>
      <c r="X65" s="116">
        <v>540</v>
      </c>
      <c r="Y65" s="116">
        <v>641</v>
      </c>
      <c r="Z65" s="116">
        <v>638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760</v>
      </c>
      <c r="X66" s="116">
        <v>844</v>
      </c>
      <c r="Y66" s="116">
        <v>928</v>
      </c>
      <c r="Z66" s="116">
        <v>921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1016</v>
      </c>
      <c r="X67" s="116">
        <v>1079</v>
      </c>
      <c r="Y67" s="116">
        <v>1323</v>
      </c>
      <c r="Z67" s="116">
        <v>1459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656</v>
      </c>
      <c r="X68" s="116">
        <v>687</v>
      </c>
      <c r="Y68" s="116">
        <v>796</v>
      </c>
      <c r="Z68" s="116">
        <v>851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608</v>
      </c>
      <c r="X69" s="116">
        <v>619</v>
      </c>
      <c r="Y69" s="116">
        <v>690</v>
      </c>
      <c r="Z69" s="116">
        <v>743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754</v>
      </c>
      <c r="X70" s="116">
        <v>787</v>
      </c>
      <c r="Y70" s="116">
        <v>769</v>
      </c>
      <c r="Z70" s="116">
        <v>699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859</v>
      </c>
      <c r="X71" s="116">
        <v>908</v>
      </c>
      <c r="Y71" s="116">
        <v>949</v>
      </c>
      <c r="Z71" s="116">
        <v>915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853</v>
      </c>
      <c r="X72" s="116">
        <v>845</v>
      </c>
      <c r="Y72" s="116">
        <v>830</v>
      </c>
      <c r="Z72" s="116">
        <v>864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668</v>
      </c>
      <c r="X73" s="116">
        <v>726</v>
      </c>
      <c r="Y73" s="116">
        <v>789</v>
      </c>
      <c r="Z73" s="116">
        <v>741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474</v>
      </c>
      <c r="X74" s="116">
        <v>559</v>
      </c>
      <c r="Y74" s="116">
        <v>574</v>
      </c>
      <c r="Z74" s="116">
        <v>547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222</v>
      </c>
      <c r="X75" s="116">
        <v>224</v>
      </c>
      <c r="Y75" s="116">
        <v>298</v>
      </c>
      <c r="Z75" s="116">
        <v>292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111</v>
      </c>
      <c r="X76" s="116">
        <v>101</v>
      </c>
      <c r="Y76" s="116">
        <v>131</v>
      </c>
      <c r="Z76" s="116">
        <v>120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36</v>
      </c>
      <c r="X77" s="116">
        <v>55</v>
      </c>
      <c r="Y77" s="116">
        <v>70</v>
      </c>
      <c r="Z77" s="116">
        <v>74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8</v>
      </c>
      <c r="X78" s="116">
        <v>13</v>
      </c>
      <c r="Y78" s="116">
        <v>19</v>
      </c>
      <c r="Z78" s="116">
        <v>19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7</v>
      </c>
      <c r="X79" s="116">
        <v>10</v>
      </c>
      <c r="Y79" s="116">
        <v>19</v>
      </c>
      <c r="Z79" s="116">
        <v>10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7846</v>
      </c>
      <c r="X80" s="116">
        <v>8310</v>
      </c>
      <c r="Y80" s="116">
        <v>9124</v>
      </c>
      <c r="Z80" s="116">
        <v>9193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Mareeba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488</v>
      </c>
      <c r="X83" s="116">
        <v>520</v>
      </c>
      <c r="Y83" s="116">
        <v>593</v>
      </c>
      <c r="Z83" s="116">
        <v>592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394</v>
      </c>
      <c r="X84" s="116">
        <v>405</v>
      </c>
      <c r="Y84" s="116">
        <v>415</v>
      </c>
      <c r="Z84" s="116">
        <v>427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20,312</v>
      </c>
      <c r="D85" s="100">
        <f t="shared" ref="D85:D90" si="4">AD4</f>
        <v>-2.7004468011979643E-3</v>
      </c>
      <c r="E85" s="101">
        <f t="shared" ref="E85:E90" si="5">AD4</f>
        <v>-2.7004468011979643E-3</v>
      </c>
      <c r="F85" s="100">
        <f t="shared" ref="F85:F90" si="6">AF4</f>
        <v>0.16055307964804033</v>
      </c>
      <c r="G85" s="101">
        <f t="shared" ref="G85:G90" si="7">AF4</f>
        <v>0.16055307964804033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912</v>
      </c>
      <c r="X85" s="116">
        <v>976</v>
      </c>
      <c r="Y85" s="116">
        <v>1036</v>
      </c>
      <c r="Z85" s="116">
        <v>1068</v>
      </c>
    </row>
    <row r="86" spans="1:30" ht="15" customHeight="1" x14ac:dyDescent="0.25">
      <c r="A86" s="102" t="s">
        <v>4</v>
      </c>
      <c r="B86" s="51"/>
      <c r="C86" s="61" t="str">
        <f t="shared" si="3"/>
        <v>11,117</v>
      </c>
      <c r="D86" s="100">
        <f t="shared" si="4"/>
        <v>-1.1470745153832507E-2</v>
      </c>
      <c r="E86" s="101">
        <f t="shared" si="5"/>
        <v>-1.1470745153832507E-2</v>
      </c>
      <c r="F86" s="100">
        <f t="shared" si="6"/>
        <v>0.15261793675479529</v>
      </c>
      <c r="G86" s="101">
        <f t="shared" si="7"/>
        <v>0.15261793675479529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309</v>
      </c>
      <c r="X86" s="116">
        <v>352</v>
      </c>
      <c r="Y86" s="116">
        <v>364</v>
      </c>
      <c r="Z86" s="116">
        <v>381</v>
      </c>
    </row>
    <row r="87" spans="1:30" ht="15" customHeight="1" x14ac:dyDescent="0.25">
      <c r="A87" s="102" t="s">
        <v>5</v>
      </c>
      <c r="B87" s="51"/>
      <c r="C87" s="61" t="str">
        <f t="shared" si="3"/>
        <v>9,192</v>
      </c>
      <c r="D87" s="100">
        <f t="shared" si="4"/>
        <v>7.8947368421051767E-3</v>
      </c>
      <c r="E87" s="101">
        <f t="shared" si="5"/>
        <v>7.8947368421051767E-3</v>
      </c>
      <c r="F87" s="100">
        <f t="shared" si="6"/>
        <v>0.17065715741212428</v>
      </c>
      <c r="G87" s="101">
        <f t="shared" si="7"/>
        <v>0.17065715741212428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142</v>
      </c>
      <c r="X87" s="116">
        <v>145</v>
      </c>
      <c r="Y87" s="116">
        <v>138</v>
      </c>
      <c r="Z87" s="116">
        <v>139</v>
      </c>
    </row>
    <row r="88" spans="1:30" ht="15" customHeight="1" x14ac:dyDescent="0.25">
      <c r="A88" s="51" t="s">
        <v>6</v>
      </c>
      <c r="B88" s="51"/>
      <c r="C88" s="61" t="str">
        <f t="shared" si="3"/>
        <v>12,916</v>
      </c>
      <c r="D88" s="100">
        <f t="shared" si="4"/>
        <v>-1.1858312294392159E-2</v>
      </c>
      <c r="E88" s="101">
        <f t="shared" si="5"/>
        <v>-1.1858312294392159E-2</v>
      </c>
      <c r="F88" s="100">
        <f t="shared" si="6"/>
        <v>0.16119751865503917</v>
      </c>
      <c r="G88" s="101">
        <f t="shared" si="7"/>
        <v>0.16119751865503917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159</v>
      </c>
      <c r="X88" s="116">
        <v>163</v>
      </c>
      <c r="Y88" s="116">
        <v>182</v>
      </c>
      <c r="Z88" s="116">
        <v>177</v>
      </c>
    </row>
    <row r="89" spans="1:30" ht="15" customHeight="1" x14ac:dyDescent="0.25">
      <c r="A89" s="51" t="s">
        <v>102</v>
      </c>
      <c r="B89" s="51"/>
      <c r="C89" s="61" t="str">
        <f t="shared" si="3"/>
        <v>$33,387</v>
      </c>
      <c r="D89" s="100">
        <f t="shared" si="4"/>
        <v>-5.6301207744557047E-2</v>
      </c>
      <c r="E89" s="101">
        <f t="shared" si="5"/>
        <v>-5.6301207744557047E-2</v>
      </c>
      <c r="F89" s="100">
        <f t="shared" si="6"/>
        <v>8.2101541739495909E-2</v>
      </c>
      <c r="G89" s="101">
        <f t="shared" si="7"/>
        <v>8.2101541739495909E-2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560</v>
      </c>
      <c r="X89" s="116">
        <v>586</v>
      </c>
      <c r="Y89" s="116">
        <v>658</v>
      </c>
      <c r="Z89" s="116">
        <v>671</v>
      </c>
    </row>
    <row r="90" spans="1:30" ht="15" customHeight="1" x14ac:dyDescent="0.25">
      <c r="A90" s="51" t="s">
        <v>7</v>
      </c>
      <c r="B90" s="51"/>
      <c r="C90" s="61" t="str">
        <f t="shared" si="3"/>
        <v>$577.1 mil</v>
      </c>
      <c r="D90" s="100">
        <f t="shared" si="4"/>
        <v>2.1879593137285047E-2</v>
      </c>
      <c r="E90" s="101">
        <f t="shared" si="5"/>
        <v>2.1879593137285047E-2</v>
      </c>
      <c r="F90" s="100">
        <f t="shared" si="6"/>
        <v>0.25893533020883908</v>
      </c>
      <c r="G90" s="101">
        <f t="shared" si="7"/>
        <v>0.25893533020883908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1351</v>
      </c>
      <c r="X90" s="116">
        <v>1359</v>
      </c>
      <c r="Y90" s="116">
        <v>1405</v>
      </c>
      <c r="Z90" s="116">
        <v>1403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5956</v>
      </c>
      <c r="X91" s="116">
        <v>6382</v>
      </c>
      <c r="Y91" s="116">
        <v>7079</v>
      </c>
      <c r="Z91" s="116">
        <v>6949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338</v>
      </c>
      <c r="X93" s="116">
        <v>379</v>
      </c>
      <c r="Y93" s="116">
        <v>440</v>
      </c>
      <c r="Z93" s="116">
        <v>399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747</v>
      </c>
      <c r="X94" s="116">
        <v>807</v>
      </c>
      <c r="Y94" s="116">
        <v>840</v>
      </c>
      <c r="Z94" s="116">
        <v>874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159</v>
      </c>
      <c r="X95" s="116">
        <v>165</v>
      </c>
      <c r="Y95" s="116">
        <v>169</v>
      </c>
      <c r="Z95" s="116">
        <v>172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712</v>
      </c>
      <c r="X96" s="116">
        <v>783</v>
      </c>
      <c r="Y96" s="116">
        <v>858</v>
      </c>
      <c r="Z96" s="116">
        <v>897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705</v>
      </c>
      <c r="X97" s="116">
        <v>776</v>
      </c>
      <c r="Y97" s="116">
        <v>788</v>
      </c>
      <c r="Z97" s="116">
        <v>780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408</v>
      </c>
      <c r="X98" s="116">
        <v>420</v>
      </c>
      <c r="Y98" s="116">
        <v>514</v>
      </c>
      <c r="Z98" s="116">
        <v>495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51</v>
      </c>
      <c r="X99" s="116">
        <v>46</v>
      </c>
      <c r="Y99" s="116">
        <v>61</v>
      </c>
      <c r="Z99" s="116">
        <v>73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836</v>
      </c>
      <c r="X100" s="116">
        <v>838</v>
      </c>
      <c r="Y100" s="116">
        <v>867</v>
      </c>
      <c r="Z100" s="116">
        <v>947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5214</v>
      </c>
      <c r="X101" s="116">
        <v>5474</v>
      </c>
      <c r="Y101" s="116">
        <v>5994</v>
      </c>
      <c r="Z101" s="116">
        <v>5964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12424</v>
      </c>
      <c r="X104" s="116">
        <v>13519</v>
      </c>
      <c r="Y104" s="116">
        <v>15028</v>
      </c>
      <c r="Z104" s="116">
        <v>15178</v>
      </c>
      <c r="AB104" s="113" t="str">
        <f>TEXT(Z104,"###,###")</f>
        <v>15,178</v>
      </c>
      <c r="AD104" s="134">
        <f>Z104/($Z$4)*100</f>
        <v>74.724300905868461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2853</v>
      </c>
      <c r="X105" s="116">
        <v>2975</v>
      </c>
      <c r="Y105" s="116">
        <v>3054</v>
      </c>
      <c r="Z105" s="116">
        <v>3131</v>
      </c>
      <c r="AB105" s="113" t="str">
        <f>TEXT(Z105,"###,###")</f>
        <v>3,131</v>
      </c>
      <c r="AD105" s="134">
        <f>Z105/($Z$4)*100</f>
        <v>15.414533280819221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15277</v>
      </c>
      <c r="X106" s="124">
        <v>16494</v>
      </c>
      <c r="Y106" s="124">
        <v>18082</v>
      </c>
      <c r="Z106" s="124">
        <v>18309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2798</v>
      </c>
      <c r="X108" s="116">
        <v>3105</v>
      </c>
      <c r="Y108" s="116">
        <v>3658</v>
      </c>
      <c r="Z108" s="116">
        <v>3322</v>
      </c>
      <c r="AB108" s="113" t="str">
        <f>TEXT(Z108,"###,###")</f>
        <v>3,322</v>
      </c>
      <c r="AD108" s="134">
        <f>Z108/($Z$4)*100</f>
        <v>16.354864119732181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3107</v>
      </c>
      <c r="X109" s="116">
        <v>3388</v>
      </c>
      <c r="Y109" s="116">
        <v>3524</v>
      </c>
      <c r="Z109" s="116">
        <v>3537</v>
      </c>
      <c r="AB109" s="113" t="str">
        <f>TEXT(Z109,"###,###")</f>
        <v>3,537</v>
      </c>
      <c r="AD109" s="134">
        <f>Z109/($Z$4)*100</f>
        <v>17.413351713272942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4576</v>
      </c>
      <c r="X110" s="116">
        <v>4644</v>
      </c>
      <c r="Y110" s="116">
        <v>4804</v>
      </c>
      <c r="Z110" s="116">
        <v>5206</v>
      </c>
      <c r="AB110" s="113" t="str">
        <f>TEXT(Z110,"###,###")</f>
        <v>5,206</v>
      </c>
      <c r="AD110" s="134">
        <f>Z110/($Z$4)*100</f>
        <v>25.630169358014964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4789</v>
      </c>
      <c r="X111" s="116">
        <v>5357</v>
      </c>
      <c r="Y111" s="116">
        <v>6093</v>
      </c>
      <c r="Z111" s="116">
        <v>6251</v>
      </c>
      <c r="AB111" s="113" t="str">
        <f>TEXT(Z111,"###,###")</f>
        <v>6,251</v>
      </c>
      <c r="AD111" s="134">
        <f>Z111/($Z$4)*100</f>
        <v>30.774911382434027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17354</v>
      </c>
      <c r="X112" s="116">
        <v>18479</v>
      </c>
      <c r="Y112" s="116">
        <v>20367</v>
      </c>
      <c r="Z112" s="116">
        <v>20311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38.700000000000003</v>
      </c>
      <c r="W118" s="135">
        <v>38.33</v>
      </c>
      <c r="X118" s="135">
        <v>41.59</v>
      </c>
      <c r="Y118" s="135">
        <v>41.56</v>
      </c>
      <c r="Z118" s="135">
        <v>41.17</v>
      </c>
      <c r="AB118" s="113" t="str">
        <f>TEXT(Z118,"##.0")</f>
        <v>41.2</v>
      </c>
    </row>
    <row r="120" spans="19:32" x14ac:dyDescent="0.25">
      <c r="S120" s="105" t="s">
        <v>104</v>
      </c>
      <c r="T120" s="116"/>
      <c r="U120" s="116"/>
      <c r="V120" s="116">
        <v>8681</v>
      </c>
      <c r="W120" s="116">
        <v>8773</v>
      </c>
      <c r="X120" s="116">
        <v>9328</v>
      </c>
      <c r="Y120" s="116">
        <v>10328</v>
      </c>
      <c r="Z120" s="116">
        <v>10375</v>
      </c>
      <c r="AB120" s="113" t="str">
        <f>TEXT(Z120,"###,###")</f>
        <v>10,375</v>
      </c>
    </row>
    <row r="121" spans="19:32" x14ac:dyDescent="0.25">
      <c r="S121" s="105" t="s">
        <v>105</v>
      </c>
      <c r="T121" s="116"/>
      <c r="U121" s="116"/>
      <c r="V121" s="116">
        <v>1372</v>
      </c>
      <c r="W121" s="116">
        <v>1311</v>
      </c>
      <c r="X121" s="116">
        <v>1384</v>
      </c>
      <c r="Y121" s="116">
        <v>1547</v>
      </c>
      <c r="Z121" s="116">
        <v>1388</v>
      </c>
      <c r="AB121" s="113" t="str">
        <f>TEXT(Z121,"###,###")</f>
        <v>1,388</v>
      </c>
    </row>
    <row r="122" spans="19:32" x14ac:dyDescent="0.25">
      <c r="S122" s="105" t="s">
        <v>106</v>
      </c>
      <c r="T122" s="116"/>
      <c r="U122" s="116"/>
      <c r="V122" s="116">
        <v>1071</v>
      </c>
      <c r="W122" s="116">
        <v>1082</v>
      </c>
      <c r="X122" s="116">
        <v>1144</v>
      </c>
      <c r="Y122" s="116">
        <v>1195</v>
      </c>
      <c r="Z122" s="116">
        <v>1152</v>
      </c>
      <c r="AB122" s="113" t="str">
        <f>TEXT(Z122,"###,###")</f>
        <v>1,152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9752</v>
      </c>
      <c r="W124" s="116">
        <v>9855</v>
      </c>
      <c r="X124" s="116">
        <v>10472</v>
      </c>
      <c r="Y124" s="116">
        <v>11523</v>
      </c>
      <c r="Z124" s="116">
        <v>11527</v>
      </c>
      <c r="AB124" s="113" t="str">
        <f>TEXT(Z124,"###,###")</f>
        <v>11,527</v>
      </c>
      <c r="AD124" s="131">
        <f>Z124/$Z$7*100</f>
        <v>89.245896562403232</v>
      </c>
    </row>
    <row r="125" spans="19:32" x14ac:dyDescent="0.25">
      <c r="S125" s="105" t="s">
        <v>108</v>
      </c>
      <c r="T125" s="116"/>
      <c r="U125" s="116"/>
      <c r="V125" s="116">
        <v>2443</v>
      </c>
      <c r="W125" s="116">
        <v>2393</v>
      </c>
      <c r="X125" s="116">
        <v>2528</v>
      </c>
      <c r="Y125" s="116">
        <v>2742</v>
      </c>
      <c r="Z125" s="116">
        <v>2540</v>
      </c>
      <c r="AB125" s="113" t="str">
        <f>TEXT(Z125,"###,###")</f>
        <v>2,540</v>
      </c>
      <c r="AD125" s="131">
        <f>Z125/$Z$7*100</f>
        <v>19.665531124187055</v>
      </c>
    </row>
    <row r="127" spans="19:32" x14ac:dyDescent="0.25">
      <c r="S127" s="105" t="s">
        <v>109</v>
      </c>
      <c r="T127" s="116"/>
      <c r="U127" s="116"/>
      <c r="V127" s="116">
        <v>6004</v>
      </c>
      <c r="W127" s="116">
        <v>5958</v>
      </c>
      <c r="X127" s="116">
        <v>6382</v>
      </c>
      <c r="Y127" s="116">
        <v>7078</v>
      </c>
      <c r="Z127" s="116">
        <v>6951</v>
      </c>
      <c r="AB127" s="113" t="str">
        <f>TEXT(Z127,"###,###")</f>
        <v>6,951</v>
      </c>
      <c r="AD127" s="131">
        <f>Z127/$Z$7*100</f>
        <v>53.816971198513471</v>
      </c>
    </row>
    <row r="128" spans="19:32" x14ac:dyDescent="0.25">
      <c r="S128" s="105" t="s">
        <v>110</v>
      </c>
      <c r="T128" s="116"/>
      <c r="U128" s="116"/>
      <c r="V128" s="116">
        <v>5117</v>
      </c>
      <c r="W128" s="116">
        <v>5211</v>
      </c>
      <c r="X128" s="116">
        <v>5474</v>
      </c>
      <c r="Y128" s="116">
        <v>5994</v>
      </c>
      <c r="Z128" s="116">
        <v>5968</v>
      </c>
      <c r="AB128" s="113" t="str">
        <f>TEXT(Z128,"###,###")</f>
        <v>5,968</v>
      </c>
      <c r="AD128" s="131">
        <f>Z128/$Z$7*100</f>
        <v>46.206255806751315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CFCB927-54A6-452E-B2AD-E77FD178380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8EA80D1-170B-4A5C-8343-D82BA81E7DD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69427DB-09F1-420A-889B-3DAFE60203C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6E48570-3C94-4AE6-9AF0-25F4EDEC980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89F06-9DCA-4814-949A-9E6858B6C805}">
  <sheetPr codeName="Sheet11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Moreton Bay</v>
      </c>
      <c r="T1" s="103"/>
      <c r="U1" s="103"/>
      <c r="V1" s="103"/>
      <c r="W1" s="103"/>
      <c r="X1" s="103"/>
      <c r="Y1" s="104" t="str">
        <f>Y3</f>
        <v>9.47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161</v>
      </c>
      <c r="Y3" s="109" t="s">
        <v>252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9.47 Moreton Bay,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309840</v>
      </c>
      <c r="W4" s="112">
        <v>312800</v>
      </c>
      <c r="X4" s="112">
        <v>326949</v>
      </c>
      <c r="Y4" s="112">
        <v>336173</v>
      </c>
      <c r="Z4" s="112">
        <v>347909</v>
      </c>
      <c r="AB4" s="113" t="str">
        <f>TEXT(Z4,"###,###")</f>
        <v>347,909</v>
      </c>
      <c r="AD4" s="114">
        <f>Z4/Y4-1</f>
        <v>3.4910596627331758E-2</v>
      </c>
      <c r="AF4" s="114">
        <f>Z4/V4-1</f>
        <v>0.12286664084688881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162900</v>
      </c>
      <c r="W5" s="112">
        <v>163427</v>
      </c>
      <c r="X5" s="112">
        <v>170715</v>
      </c>
      <c r="Y5" s="112">
        <v>175482</v>
      </c>
      <c r="Z5" s="112">
        <v>179199</v>
      </c>
      <c r="AB5" s="113" t="str">
        <f>TEXT(Z5,"###,###")</f>
        <v>179,199</v>
      </c>
      <c r="AD5" s="114">
        <f t="shared" ref="AD5:AD9" si="0">Z5/Y5-1</f>
        <v>2.118165965740082E-2</v>
      </c>
      <c r="AF5" s="114">
        <f t="shared" ref="AF5:AF9" si="1">Z5/V5-1</f>
        <v>0.10005524861878445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146940</v>
      </c>
      <c r="W6" s="112">
        <v>149372</v>
      </c>
      <c r="X6" s="112">
        <v>156234</v>
      </c>
      <c r="Y6" s="112">
        <v>160690</v>
      </c>
      <c r="Z6" s="112">
        <v>168712</v>
      </c>
      <c r="AB6" s="113" t="str">
        <f>TEXT(Z6,"###,###")</f>
        <v>168,712</v>
      </c>
      <c r="AD6" s="114">
        <f t="shared" si="0"/>
        <v>4.9922210467359562E-2</v>
      </c>
      <c r="AF6" s="114">
        <f t="shared" si="1"/>
        <v>0.14816932081121537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222132</v>
      </c>
      <c r="W7" s="112">
        <v>226448</v>
      </c>
      <c r="X7" s="112">
        <v>234110</v>
      </c>
      <c r="Y7" s="112">
        <v>241456</v>
      </c>
      <c r="Z7" s="112">
        <v>248319</v>
      </c>
      <c r="AB7" s="113" t="str">
        <f>TEXT(Z7,"###,###")</f>
        <v>248,319</v>
      </c>
      <c r="AD7" s="114">
        <f t="shared" si="0"/>
        <v>2.8423398051818927E-2</v>
      </c>
      <c r="AF7" s="114">
        <f t="shared" si="1"/>
        <v>0.11788936308141107</v>
      </c>
    </row>
    <row r="8" spans="1:32" ht="17.25" customHeight="1" x14ac:dyDescent="0.25">
      <c r="A8" s="68" t="s">
        <v>13</v>
      </c>
      <c r="B8" s="69"/>
      <c r="C8" s="31"/>
      <c r="D8" s="70" t="str">
        <f>AB4</f>
        <v>347,909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248,319</v>
      </c>
      <c r="P8" s="71"/>
      <c r="S8" s="111" t="s">
        <v>87</v>
      </c>
      <c r="T8" s="112"/>
      <c r="U8" s="112"/>
      <c r="V8" s="112">
        <v>42674.03</v>
      </c>
      <c r="W8" s="112">
        <v>44207</v>
      </c>
      <c r="X8" s="112">
        <v>44517</v>
      </c>
      <c r="Y8" s="112">
        <v>45784</v>
      </c>
      <c r="Z8" s="112">
        <v>46733</v>
      </c>
      <c r="AB8" s="113" t="str">
        <f>TEXT(Z8,"$###,###")</f>
        <v>$46,733</v>
      </c>
      <c r="AD8" s="114">
        <f t="shared" si="0"/>
        <v>2.0727765158133904E-2</v>
      </c>
      <c r="AF8" s="114">
        <f t="shared" si="1"/>
        <v>9.5115694486787472E-2</v>
      </c>
    </row>
    <row r="9" spans="1:32" x14ac:dyDescent="0.25">
      <c r="A9" s="32" t="s">
        <v>15</v>
      </c>
      <c r="B9" s="75"/>
      <c r="C9" s="76"/>
      <c r="D9" s="77">
        <f>AD104</f>
        <v>75.088600754795081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51.20993560702162</v>
      </c>
      <c r="P9" s="78" t="s">
        <v>88</v>
      </c>
      <c r="S9" s="111" t="s">
        <v>7</v>
      </c>
      <c r="T9" s="112"/>
      <c r="U9" s="112"/>
      <c r="V9" s="112">
        <v>11868761018</v>
      </c>
      <c r="W9" s="112">
        <v>12391931117</v>
      </c>
      <c r="X9" s="112">
        <v>13002660678</v>
      </c>
      <c r="Y9" s="112">
        <v>13670835038</v>
      </c>
      <c r="Z9" s="112">
        <v>14407086479</v>
      </c>
      <c r="AB9" s="113" t="str">
        <f>TEXT(Z9/1000000,"$#,###.0")&amp;" mil"</f>
        <v>$14,407.1 mil</v>
      </c>
      <c r="AD9" s="114">
        <f t="shared" si="0"/>
        <v>5.3855630541476573E-2</v>
      </c>
      <c r="AF9" s="114">
        <f t="shared" si="1"/>
        <v>0.21386608569760646</v>
      </c>
    </row>
    <row r="10" spans="1:32" x14ac:dyDescent="0.25">
      <c r="A10" s="32" t="s">
        <v>18</v>
      </c>
      <c r="B10" s="75"/>
      <c r="C10" s="76"/>
      <c r="D10" s="77">
        <f>AD105</f>
        <v>18.461436755013523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48.79086980859298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94.360077158815884</v>
      </c>
      <c r="P11" s="78" t="s">
        <v>88</v>
      </c>
      <c r="S11" s="111" t="s">
        <v>30</v>
      </c>
      <c r="T11" s="116"/>
      <c r="U11" s="116"/>
      <c r="V11" s="116">
        <v>284382</v>
      </c>
      <c r="W11" s="116">
        <v>286726</v>
      </c>
      <c r="X11" s="116">
        <v>300140</v>
      </c>
      <c r="Y11" s="116">
        <v>308681</v>
      </c>
      <c r="Z11" s="116">
        <v>319554</v>
      </c>
    </row>
    <row r="12" spans="1:32" ht="28.5" customHeight="1" x14ac:dyDescent="0.25">
      <c r="A12" s="32" t="s">
        <v>20</v>
      </c>
      <c r="B12" s="76"/>
      <c r="C12" s="76"/>
      <c r="D12" s="77">
        <f>AD108</f>
        <v>13.154301843298105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11.422001538343823</v>
      </c>
      <c r="P12" s="78" t="s">
        <v>88</v>
      </c>
      <c r="S12" s="111" t="s">
        <v>31</v>
      </c>
      <c r="T12" s="116"/>
      <c r="U12" s="116"/>
      <c r="V12" s="116">
        <v>25458</v>
      </c>
      <c r="W12" s="116">
        <v>26074</v>
      </c>
      <c r="X12" s="116">
        <v>26809</v>
      </c>
      <c r="Y12" s="116">
        <v>27492</v>
      </c>
      <c r="Z12" s="116">
        <v>28357</v>
      </c>
    </row>
    <row r="13" spans="1:32" ht="15" customHeight="1" x14ac:dyDescent="0.25">
      <c r="A13" s="32" t="s">
        <v>21</v>
      </c>
      <c r="B13" s="76"/>
      <c r="C13" s="76"/>
      <c r="D13" s="77">
        <f>AD109</f>
        <v>13.606144135391727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22.121589266158679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15.390934901234319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44.668577127927129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84.609065098765683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4683</v>
      </c>
      <c r="Z15" s="116">
        <v>5633</v>
      </c>
      <c r="AB15" s="121">
        <f t="shared" ref="AB15:AB34" si="2">IF(Z15="np",0,Z15/$Z$34)</f>
        <v>1.6190922391071279E-2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2411</v>
      </c>
      <c r="Z16" s="116">
        <v>2703</v>
      </c>
      <c r="AB16" s="121">
        <f t="shared" si="2"/>
        <v>7.7692283371321976E-3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21600</v>
      </c>
      <c r="Z17" s="116">
        <v>21517</v>
      </c>
      <c r="AB17" s="121">
        <f t="shared" si="2"/>
        <v>6.1846276777681647E-2</v>
      </c>
    </row>
    <row r="18" spans="1:28" x14ac:dyDescent="0.25">
      <c r="A18" s="67" t="str">
        <f>$S$1&amp;" ("&amp;$V$2&amp;" to "&amp;$Z$2&amp;")"</f>
        <v>Moreton Bay (2014-15 to 2018-19)</v>
      </c>
      <c r="B18" s="67"/>
      <c r="C18" s="67"/>
      <c r="D18" s="67"/>
      <c r="E18" s="67"/>
      <c r="F18" s="67"/>
      <c r="G18" s="67" t="str">
        <f>$S$1&amp;" ("&amp;$V$2&amp;" to "&amp;$Z$2&amp;")"</f>
        <v>Moreton Bay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2582</v>
      </c>
      <c r="Z18" s="116">
        <v>2813</v>
      </c>
      <c r="AB18" s="121">
        <f t="shared" si="2"/>
        <v>8.0854011514439033E-3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32310</v>
      </c>
      <c r="Z19" s="116">
        <v>32653</v>
      </c>
      <c r="AB19" s="121">
        <f t="shared" si="2"/>
        <v>9.3854462779274006E-2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12956</v>
      </c>
      <c r="Z20" s="116">
        <v>13807</v>
      </c>
      <c r="AB20" s="121">
        <f t="shared" si="2"/>
        <v>3.9685436792742973E-2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32557</v>
      </c>
      <c r="Z21" s="116">
        <v>33341</v>
      </c>
      <c r="AB21" s="121">
        <f t="shared" si="2"/>
        <v>9.5831980017878141E-2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21449</v>
      </c>
      <c r="Z22" s="116">
        <v>22329</v>
      </c>
      <c r="AB22" s="121">
        <f t="shared" si="2"/>
        <v>6.4180207006964418E-2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15132</v>
      </c>
      <c r="Z23" s="116">
        <v>15040</v>
      </c>
      <c r="AB23" s="121">
        <f t="shared" si="2"/>
        <v>4.3229446611346006E-2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2863</v>
      </c>
      <c r="Z24" s="116">
        <v>2995</v>
      </c>
      <c r="AB24" s="121">
        <f t="shared" si="2"/>
        <v>8.6085234442141809E-3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11902</v>
      </c>
      <c r="Z25" s="116">
        <v>12568</v>
      </c>
      <c r="AB25" s="121">
        <f t="shared" si="2"/>
        <v>3.612418118426839E-2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6539</v>
      </c>
      <c r="Z26" s="116">
        <v>6689</v>
      </c>
      <c r="AB26" s="121">
        <f t="shared" si="2"/>
        <v>1.9226181408463657E-2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21139</v>
      </c>
      <c r="Z27" s="116">
        <v>22130</v>
      </c>
      <c r="AB27" s="121">
        <f t="shared" si="2"/>
        <v>6.3608221642891427E-2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31183</v>
      </c>
      <c r="Z28" s="116">
        <v>33219</v>
      </c>
      <c r="AB28" s="121">
        <f t="shared" si="2"/>
        <v>9.5481315623823337E-2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18583</v>
      </c>
      <c r="Z29" s="116">
        <v>20432</v>
      </c>
      <c r="AB29" s="121">
        <f t="shared" si="2"/>
        <v>5.8727663109243454E-2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23377</v>
      </c>
      <c r="Z30" s="116">
        <v>23766</v>
      </c>
      <c r="AB30" s="121">
        <f t="shared" si="2"/>
        <v>6.8310573681200082E-2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40743</v>
      </c>
      <c r="Z31" s="116">
        <v>43624</v>
      </c>
      <c r="AB31" s="121">
        <f t="shared" si="2"/>
        <v>0.12538838955939882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5183</v>
      </c>
      <c r="Z32" s="116">
        <v>5315</v>
      </c>
      <c r="AB32" s="121">
        <f t="shared" si="2"/>
        <v>1.5276895527879256E-2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13950</v>
      </c>
      <c r="Z33" s="116">
        <v>15226</v>
      </c>
      <c r="AB33" s="121">
        <f t="shared" si="2"/>
        <v>4.3764066097363982E-2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336173</v>
      </c>
      <c r="Z34" s="124">
        <v>347911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210097</v>
      </c>
      <c r="AB37" s="136">
        <f>Z37/Z40*100</f>
        <v>84.609065098765683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38218</v>
      </c>
      <c r="AB38" s="136">
        <f>Z38/Z40*100</f>
        <v>15.390934901234319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248315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167</v>
      </c>
      <c r="X44" s="116">
        <v>176</v>
      </c>
      <c r="Y44" s="116">
        <v>189</v>
      </c>
      <c r="Z44" s="116">
        <v>195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3843</v>
      </c>
      <c r="X45" s="116">
        <v>4114</v>
      </c>
      <c r="Y45" s="116">
        <v>4212</v>
      </c>
      <c r="Z45" s="116">
        <v>4187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10643</v>
      </c>
      <c r="X46" s="116">
        <v>11297</v>
      </c>
      <c r="Y46" s="116">
        <v>11754</v>
      </c>
      <c r="Z46" s="116">
        <v>11572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15700</v>
      </c>
      <c r="X47" s="116">
        <v>16079</v>
      </c>
      <c r="Y47" s="116">
        <v>16766</v>
      </c>
      <c r="Z47" s="116">
        <v>17124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19141</v>
      </c>
      <c r="X48" s="116">
        <v>20249</v>
      </c>
      <c r="Y48" s="116">
        <v>20970</v>
      </c>
      <c r="Z48" s="116">
        <v>21652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Moreton Bay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18304</v>
      </c>
      <c r="X49" s="116">
        <v>19037</v>
      </c>
      <c r="Y49" s="116">
        <v>19346</v>
      </c>
      <c r="Z49" s="116">
        <v>19500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17421</v>
      </c>
      <c r="X50" s="116">
        <v>18351</v>
      </c>
      <c r="Y50" s="116">
        <v>18796</v>
      </c>
      <c r="Z50" s="116">
        <v>19667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18385</v>
      </c>
      <c r="X51" s="116">
        <v>18213</v>
      </c>
      <c r="Y51" s="116">
        <v>17984</v>
      </c>
      <c r="Z51" s="116">
        <v>18122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17403</v>
      </c>
      <c r="X52" s="116">
        <v>18418</v>
      </c>
      <c r="Y52" s="116">
        <v>19045</v>
      </c>
      <c r="Z52" s="116">
        <v>19132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14952</v>
      </c>
      <c r="X53" s="116">
        <v>15455</v>
      </c>
      <c r="Y53" s="116">
        <v>15689</v>
      </c>
      <c r="Z53" s="116">
        <v>16185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12288</v>
      </c>
      <c r="X54" s="116">
        <v>13173</v>
      </c>
      <c r="Y54" s="116">
        <v>13783</v>
      </c>
      <c r="Z54" s="116">
        <v>14300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8650</v>
      </c>
      <c r="X55" s="116">
        <v>9208</v>
      </c>
      <c r="Y55" s="116">
        <v>9538</v>
      </c>
      <c r="Z55" s="116">
        <v>9911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4280</v>
      </c>
      <c r="X56" s="116">
        <v>4389</v>
      </c>
      <c r="Y56" s="116">
        <v>4549</v>
      </c>
      <c r="Z56" s="116">
        <v>4840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1376</v>
      </c>
      <c r="X57" s="116">
        <v>1643</v>
      </c>
      <c r="Y57" s="116">
        <v>1714</v>
      </c>
      <c r="Z57" s="116">
        <v>1781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512</v>
      </c>
      <c r="X58" s="116">
        <v>533</v>
      </c>
      <c r="Y58" s="116">
        <v>593</v>
      </c>
      <c r="Z58" s="116">
        <v>606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233</v>
      </c>
      <c r="X59" s="116">
        <v>251</v>
      </c>
      <c r="Y59" s="116">
        <v>301</v>
      </c>
      <c r="Z59" s="116">
        <v>282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138</v>
      </c>
      <c r="X60" s="116">
        <v>126</v>
      </c>
      <c r="Y60" s="116">
        <v>131</v>
      </c>
      <c r="Z60" s="116">
        <v>139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163427</v>
      </c>
      <c r="X61" s="116">
        <v>170715</v>
      </c>
      <c r="Y61" s="116">
        <v>175482</v>
      </c>
      <c r="Z61" s="116">
        <v>179200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248</v>
      </c>
      <c r="X63" s="116">
        <v>248</v>
      </c>
      <c r="Y63" s="116">
        <v>306</v>
      </c>
      <c r="Z63" s="116">
        <v>324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Moreton Bay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4936</v>
      </c>
      <c r="X64" s="116">
        <v>5300</v>
      </c>
      <c r="Y64" s="116">
        <v>5340</v>
      </c>
      <c r="Z64" s="116">
        <v>5332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10988</v>
      </c>
      <c r="X65" s="116">
        <v>11505</v>
      </c>
      <c r="Y65" s="116">
        <v>11819</v>
      </c>
      <c r="Z65" s="116">
        <v>12005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14368</v>
      </c>
      <c r="X66" s="116">
        <v>15111</v>
      </c>
      <c r="Y66" s="116">
        <v>15455</v>
      </c>
      <c r="Z66" s="116">
        <v>16352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16192</v>
      </c>
      <c r="X67" s="116">
        <v>17423</v>
      </c>
      <c r="Y67" s="116">
        <v>18202</v>
      </c>
      <c r="Z67" s="116">
        <v>19809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15658</v>
      </c>
      <c r="X68" s="116">
        <v>16117</v>
      </c>
      <c r="Y68" s="116">
        <v>16272</v>
      </c>
      <c r="Z68" s="116">
        <v>17257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14825</v>
      </c>
      <c r="X69" s="116">
        <v>15655</v>
      </c>
      <c r="Y69" s="116">
        <v>16248</v>
      </c>
      <c r="Z69" s="116">
        <v>17294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16640</v>
      </c>
      <c r="X70" s="116">
        <v>16710</v>
      </c>
      <c r="Y70" s="116">
        <v>16592</v>
      </c>
      <c r="Z70" s="116">
        <v>16982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16701</v>
      </c>
      <c r="X71" s="116">
        <v>17464</v>
      </c>
      <c r="Y71" s="116">
        <v>18101</v>
      </c>
      <c r="Z71" s="116">
        <v>18661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14593</v>
      </c>
      <c r="X72" s="116">
        <v>15005</v>
      </c>
      <c r="Y72" s="116">
        <v>15334</v>
      </c>
      <c r="Z72" s="116">
        <v>15898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11716</v>
      </c>
      <c r="X73" s="116">
        <v>12360</v>
      </c>
      <c r="Y73" s="116">
        <v>12953</v>
      </c>
      <c r="Z73" s="116">
        <v>13789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7441</v>
      </c>
      <c r="X74" s="116">
        <v>7923</v>
      </c>
      <c r="Y74" s="116">
        <v>8309</v>
      </c>
      <c r="Z74" s="116">
        <v>8919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3282</v>
      </c>
      <c r="X75" s="116">
        <v>3478</v>
      </c>
      <c r="Y75" s="116">
        <v>3608</v>
      </c>
      <c r="Z75" s="116">
        <v>3900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933</v>
      </c>
      <c r="X76" s="116">
        <v>1087</v>
      </c>
      <c r="Y76" s="116">
        <v>1217</v>
      </c>
      <c r="Z76" s="116">
        <v>1301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412</v>
      </c>
      <c r="X77" s="116">
        <v>432</v>
      </c>
      <c r="Y77" s="116">
        <v>485</v>
      </c>
      <c r="Z77" s="116">
        <v>474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231</v>
      </c>
      <c r="X78" s="116">
        <v>209</v>
      </c>
      <c r="Y78" s="116">
        <v>225</v>
      </c>
      <c r="Z78" s="116">
        <v>228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206</v>
      </c>
      <c r="X79" s="116">
        <v>207</v>
      </c>
      <c r="Y79" s="116">
        <v>216</v>
      </c>
      <c r="Z79" s="116">
        <v>181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149372</v>
      </c>
      <c r="X80" s="116">
        <v>156234</v>
      </c>
      <c r="Y80" s="116">
        <v>160690</v>
      </c>
      <c r="Z80" s="116">
        <v>168709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Moreton Bay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13430</v>
      </c>
      <c r="X83" s="116">
        <v>14010</v>
      </c>
      <c r="Y83" s="116">
        <v>14558</v>
      </c>
      <c r="Z83" s="116">
        <v>14695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12896</v>
      </c>
      <c r="X84" s="116">
        <v>13374</v>
      </c>
      <c r="Y84" s="116">
        <v>13933</v>
      </c>
      <c r="Z84" s="116">
        <v>14507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347,909</v>
      </c>
      <c r="D85" s="100">
        <f t="shared" ref="D85:D90" si="4">AD4</f>
        <v>3.4910596627331758E-2</v>
      </c>
      <c r="E85" s="101">
        <f t="shared" ref="E85:E90" si="5">AD4</f>
        <v>3.4910596627331758E-2</v>
      </c>
      <c r="F85" s="100">
        <f t="shared" ref="F85:F90" si="6">AF4</f>
        <v>0.12286664084688881</v>
      </c>
      <c r="G85" s="101">
        <f t="shared" ref="G85:G90" si="7">AF4</f>
        <v>0.12286664084688881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23427</v>
      </c>
      <c r="X85" s="116">
        <v>24601</v>
      </c>
      <c r="Y85" s="116">
        <v>25882</v>
      </c>
      <c r="Z85" s="116">
        <v>26457</v>
      </c>
    </row>
    <row r="86" spans="1:30" ht="15" customHeight="1" x14ac:dyDescent="0.25">
      <c r="A86" s="102" t="s">
        <v>4</v>
      </c>
      <c r="B86" s="51"/>
      <c r="C86" s="61" t="str">
        <f t="shared" si="3"/>
        <v>179,199</v>
      </c>
      <c r="D86" s="100">
        <f t="shared" si="4"/>
        <v>2.118165965740082E-2</v>
      </c>
      <c r="E86" s="101">
        <f t="shared" si="5"/>
        <v>2.118165965740082E-2</v>
      </c>
      <c r="F86" s="100">
        <f t="shared" si="6"/>
        <v>0.10005524861878445</v>
      </c>
      <c r="G86" s="101">
        <f t="shared" si="7"/>
        <v>0.10005524861878445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6903</v>
      </c>
      <c r="X86" s="116">
        <v>7235</v>
      </c>
      <c r="Y86" s="116">
        <v>7628</v>
      </c>
      <c r="Z86" s="116">
        <v>8010</v>
      </c>
    </row>
    <row r="87" spans="1:30" ht="15" customHeight="1" x14ac:dyDescent="0.25">
      <c r="A87" s="102" t="s">
        <v>5</v>
      </c>
      <c r="B87" s="51"/>
      <c r="C87" s="61" t="str">
        <f t="shared" si="3"/>
        <v>168,712</v>
      </c>
      <c r="D87" s="100">
        <f t="shared" si="4"/>
        <v>4.9922210467359562E-2</v>
      </c>
      <c r="E87" s="101">
        <f t="shared" si="5"/>
        <v>4.9922210467359562E-2</v>
      </c>
      <c r="F87" s="100">
        <f t="shared" si="6"/>
        <v>0.14816932081121537</v>
      </c>
      <c r="G87" s="101">
        <f t="shared" si="7"/>
        <v>0.14816932081121537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5998</v>
      </c>
      <c r="X87" s="116">
        <v>6359</v>
      </c>
      <c r="Y87" s="116">
        <v>6530</v>
      </c>
      <c r="Z87" s="116">
        <v>6659</v>
      </c>
    </row>
    <row r="88" spans="1:30" ht="15" customHeight="1" x14ac:dyDescent="0.25">
      <c r="A88" s="51" t="s">
        <v>6</v>
      </c>
      <c r="B88" s="51"/>
      <c r="C88" s="61" t="str">
        <f t="shared" si="3"/>
        <v>248,319</v>
      </c>
      <c r="D88" s="100">
        <f t="shared" si="4"/>
        <v>2.8423398051818927E-2</v>
      </c>
      <c r="E88" s="101">
        <f t="shared" si="5"/>
        <v>2.8423398051818927E-2</v>
      </c>
      <c r="F88" s="100">
        <f t="shared" si="6"/>
        <v>0.11788936308141107</v>
      </c>
      <c r="G88" s="101">
        <f t="shared" si="7"/>
        <v>0.11788936308141107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5985</v>
      </c>
      <c r="X88" s="116">
        <v>6265</v>
      </c>
      <c r="Y88" s="116">
        <v>6695</v>
      </c>
      <c r="Z88" s="116">
        <v>6866</v>
      </c>
    </row>
    <row r="89" spans="1:30" ht="15" customHeight="1" x14ac:dyDescent="0.25">
      <c r="A89" s="51" t="s">
        <v>102</v>
      </c>
      <c r="B89" s="51"/>
      <c r="C89" s="61" t="str">
        <f t="shared" si="3"/>
        <v>$46,733</v>
      </c>
      <c r="D89" s="100">
        <f t="shared" si="4"/>
        <v>2.0727765158133904E-2</v>
      </c>
      <c r="E89" s="101">
        <f t="shared" si="5"/>
        <v>2.0727765158133904E-2</v>
      </c>
      <c r="F89" s="100">
        <f t="shared" si="6"/>
        <v>9.5115694486787472E-2</v>
      </c>
      <c r="G89" s="101">
        <f t="shared" si="7"/>
        <v>9.5115694486787472E-2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11678</v>
      </c>
      <c r="X89" s="116">
        <v>12115</v>
      </c>
      <c r="Y89" s="116">
        <v>12819</v>
      </c>
      <c r="Z89" s="116">
        <v>13364</v>
      </c>
    </row>
    <row r="90" spans="1:30" ht="15" customHeight="1" x14ac:dyDescent="0.25">
      <c r="A90" s="51" t="s">
        <v>7</v>
      </c>
      <c r="B90" s="51"/>
      <c r="C90" s="61" t="str">
        <f t="shared" si="3"/>
        <v>$14,407.1 mil</v>
      </c>
      <c r="D90" s="100">
        <f t="shared" si="4"/>
        <v>5.3855630541476573E-2</v>
      </c>
      <c r="E90" s="101">
        <f t="shared" si="5"/>
        <v>5.3855630541476573E-2</v>
      </c>
      <c r="F90" s="100">
        <f t="shared" si="6"/>
        <v>0.21386608569760646</v>
      </c>
      <c r="G90" s="101">
        <f t="shared" si="7"/>
        <v>0.21386608569760646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14188</v>
      </c>
      <c r="X90" s="116">
        <v>14640</v>
      </c>
      <c r="Y90" s="116">
        <v>15707</v>
      </c>
      <c r="Z90" s="116">
        <v>16423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117532</v>
      </c>
      <c r="X91" s="116">
        <v>121143</v>
      </c>
      <c r="Y91" s="116">
        <v>124744</v>
      </c>
      <c r="Z91" s="116">
        <v>127165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8801</v>
      </c>
      <c r="X93" s="116">
        <v>9688</v>
      </c>
      <c r="Y93" s="116">
        <v>10265</v>
      </c>
      <c r="Z93" s="116">
        <v>10726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18494</v>
      </c>
      <c r="X94" s="116">
        <v>19527</v>
      </c>
      <c r="Y94" s="116">
        <v>20309</v>
      </c>
      <c r="Z94" s="116">
        <v>21446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3546</v>
      </c>
      <c r="X95" s="116">
        <v>3632</v>
      </c>
      <c r="Y95" s="116">
        <v>3827</v>
      </c>
      <c r="Z95" s="116">
        <v>4039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16352</v>
      </c>
      <c r="X96" s="116">
        <v>17907</v>
      </c>
      <c r="Y96" s="116">
        <v>19053</v>
      </c>
      <c r="Z96" s="116">
        <v>20827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21679</v>
      </c>
      <c r="X97" s="116">
        <v>23643</v>
      </c>
      <c r="Y97" s="116">
        <v>24081</v>
      </c>
      <c r="Z97" s="116">
        <v>24703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11671</v>
      </c>
      <c r="X98" s="116">
        <v>12362</v>
      </c>
      <c r="Y98" s="116">
        <v>13079</v>
      </c>
      <c r="Z98" s="116">
        <v>13320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1222</v>
      </c>
      <c r="X99" s="116">
        <v>1320</v>
      </c>
      <c r="Y99" s="116">
        <v>1419</v>
      </c>
      <c r="Z99" s="116">
        <v>1627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6946</v>
      </c>
      <c r="X100" s="116">
        <v>7187</v>
      </c>
      <c r="Y100" s="116">
        <v>7780</v>
      </c>
      <c r="Z100" s="116">
        <v>8413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108915</v>
      </c>
      <c r="X101" s="116">
        <v>112967</v>
      </c>
      <c r="Y101" s="116">
        <v>116711</v>
      </c>
      <c r="Z101" s="116">
        <v>121153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226435</v>
      </c>
      <c r="X104" s="116">
        <v>245424</v>
      </c>
      <c r="Y104" s="116">
        <v>252009</v>
      </c>
      <c r="Z104" s="116">
        <v>261240</v>
      </c>
      <c r="AB104" s="113" t="str">
        <f>TEXT(Z104,"###,###")</f>
        <v>261,240</v>
      </c>
      <c r="AD104" s="134">
        <f>Z104/($Z$4)*100</f>
        <v>75.088600754795081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59947</v>
      </c>
      <c r="X105" s="116">
        <v>59670</v>
      </c>
      <c r="Y105" s="116">
        <v>60780</v>
      </c>
      <c r="Z105" s="116">
        <v>64229</v>
      </c>
      <c r="AB105" s="113" t="str">
        <f>TEXT(Z105,"###,###")</f>
        <v>64,229</v>
      </c>
      <c r="AD105" s="134">
        <f>Z105/($Z$4)*100</f>
        <v>18.461436755013523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286382</v>
      </c>
      <c r="X106" s="124">
        <v>305094</v>
      </c>
      <c r="Y106" s="124">
        <v>312789</v>
      </c>
      <c r="Z106" s="124">
        <v>325469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38593</v>
      </c>
      <c r="X108" s="116">
        <v>43214</v>
      </c>
      <c r="Y108" s="116">
        <v>51616</v>
      </c>
      <c r="Z108" s="116">
        <v>45765</v>
      </c>
      <c r="AB108" s="113" t="str">
        <f>TEXT(Z108,"###,###")</f>
        <v>45,765</v>
      </c>
      <c r="AD108" s="134">
        <f>Z108/($Z$4)*100</f>
        <v>13.154301843298105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44129</v>
      </c>
      <c r="X109" s="116">
        <v>46873</v>
      </c>
      <c r="Y109" s="116">
        <v>47185</v>
      </c>
      <c r="Z109" s="116">
        <v>47337</v>
      </c>
      <c r="AB109" s="113" t="str">
        <f>TEXT(Z109,"###,###")</f>
        <v>47,337</v>
      </c>
      <c r="AD109" s="134">
        <f>Z109/($Z$4)*100</f>
        <v>13.606144135391727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68767</v>
      </c>
      <c r="X110" s="116">
        <v>71607</v>
      </c>
      <c r="Y110" s="116">
        <v>70306</v>
      </c>
      <c r="Z110" s="116">
        <v>76963</v>
      </c>
      <c r="AB110" s="113" t="str">
        <f>TEXT(Z110,"###,###")</f>
        <v>76,963</v>
      </c>
      <c r="AD110" s="134">
        <f>Z110/($Z$4)*100</f>
        <v>22.121589266158679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134893</v>
      </c>
      <c r="X111" s="116">
        <v>143400</v>
      </c>
      <c r="Y111" s="116">
        <v>143682</v>
      </c>
      <c r="Z111" s="116">
        <v>155406</v>
      </c>
      <c r="AB111" s="113" t="str">
        <f>TEXT(Z111,"###,###")</f>
        <v>155,406</v>
      </c>
      <c r="AD111" s="134">
        <f>Z111/($Z$4)*100</f>
        <v>44.668577127927129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312800</v>
      </c>
      <c r="X112" s="116">
        <v>326949</v>
      </c>
      <c r="Y112" s="116">
        <v>336173</v>
      </c>
      <c r="Z112" s="116">
        <v>347914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38.17</v>
      </c>
      <c r="W118" s="135">
        <v>42.24</v>
      </c>
      <c r="X118" s="135">
        <v>40.299999999999997</v>
      </c>
      <c r="Y118" s="135">
        <v>40.36</v>
      </c>
      <c r="Z118" s="135">
        <v>40.4</v>
      </c>
      <c r="AB118" s="113" t="str">
        <f>TEXT(Z118,"##.0")</f>
        <v>40.4</v>
      </c>
    </row>
    <row r="120" spans="19:32" x14ac:dyDescent="0.25">
      <c r="S120" s="105" t="s">
        <v>104</v>
      </c>
      <c r="T120" s="116"/>
      <c r="U120" s="116"/>
      <c r="V120" s="116">
        <v>196674</v>
      </c>
      <c r="W120" s="116">
        <v>200374</v>
      </c>
      <c r="X120" s="116">
        <v>207301</v>
      </c>
      <c r="Y120" s="116">
        <v>213964</v>
      </c>
      <c r="Z120" s="116">
        <v>219962</v>
      </c>
      <c r="AB120" s="113" t="str">
        <f>TEXT(Z120,"###,###")</f>
        <v>219,962</v>
      </c>
    </row>
    <row r="121" spans="19:32" x14ac:dyDescent="0.25">
      <c r="S121" s="105" t="s">
        <v>105</v>
      </c>
      <c r="T121" s="116"/>
      <c r="U121" s="116"/>
      <c r="V121" s="116">
        <v>13172</v>
      </c>
      <c r="W121" s="116">
        <v>13293</v>
      </c>
      <c r="X121" s="116">
        <v>13625</v>
      </c>
      <c r="Y121" s="116">
        <v>13870</v>
      </c>
      <c r="Z121" s="116">
        <v>14011</v>
      </c>
      <c r="AB121" s="113" t="str">
        <f>TEXT(Z121,"###,###")</f>
        <v>14,011</v>
      </c>
    </row>
    <row r="122" spans="19:32" x14ac:dyDescent="0.25">
      <c r="S122" s="105" t="s">
        <v>106</v>
      </c>
      <c r="T122" s="116"/>
      <c r="U122" s="116"/>
      <c r="V122" s="116">
        <v>12286</v>
      </c>
      <c r="W122" s="116">
        <v>12781</v>
      </c>
      <c r="X122" s="116">
        <v>13184</v>
      </c>
      <c r="Y122" s="116">
        <v>13622</v>
      </c>
      <c r="Z122" s="116">
        <v>14352</v>
      </c>
      <c r="AB122" s="113" t="str">
        <f>TEXT(Z122,"###,###")</f>
        <v>14,352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208960</v>
      </c>
      <c r="W124" s="116">
        <v>213155</v>
      </c>
      <c r="X124" s="116">
        <v>220485</v>
      </c>
      <c r="Y124" s="116">
        <v>227586</v>
      </c>
      <c r="Z124" s="116">
        <v>234314</v>
      </c>
      <c r="AB124" s="113" t="str">
        <f>TEXT(Z124,"###,###")</f>
        <v>234,314</v>
      </c>
      <c r="AD124" s="131">
        <f>Z124/$Z$7*100</f>
        <v>94.360077158815884</v>
      </c>
    </row>
    <row r="125" spans="19:32" x14ac:dyDescent="0.25">
      <c r="S125" s="105" t="s">
        <v>108</v>
      </c>
      <c r="T125" s="116"/>
      <c r="U125" s="116"/>
      <c r="V125" s="116">
        <v>25458</v>
      </c>
      <c r="W125" s="116">
        <v>26074</v>
      </c>
      <c r="X125" s="116">
        <v>26809</v>
      </c>
      <c r="Y125" s="116">
        <v>27492</v>
      </c>
      <c r="Z125" s="116">
        <v>28363</v>
      </c>
      <c r="AB125" s="113" t="str">
        <f>TEXT(Z125,"###,###")</f>
        <v>28,363</v>
      </c>
      <c r="AD125" s="131">
        <f>Z125/$Z$7*100</f>
        <v>11.422001538343823</v>
      </c>
    </row>
    <row r="127" spans="19:32" x14ac:dyDescent="0.25">
      <c r="S127" s="105" t="s">
        <v>109</v>
      </c>
      <c r="T127" s="116"/>
      <c r="U127" s="116"/>
      <c r="V127" s="116">
        <v>115810</v>
      </c>
      <c r="W127" s="116">
        <v>117532</v>
      </c>
      <c r="X127" s="116">
        <v>121143</v>
      </c>
      <c r="Y127" s="116">
        <v>124744</v>
      </c>
      <c r="Z127" s="116">
        <v>127164</v>
      </c>
      <c r="AB127" s="113" t="str">
        <f>TEXT(Z127,"###,###")</f>
        <v>127,164</v>
      </c>
      <c r="AD127" s="131">
        <f>Z127/$Z$7*100</f>
        <v>51.20993560702162</v>
      </c>
    </row>
    <row r="128" spans="19:32" x14ac:dyDescent="0.25">
      <c r="S128" s="105" t="s">
        <v>110</v>
      </c>
      <c r="T128" s="116"/>
      <c r="U128" s="116"/>
      <c r="V128" s="116">
        <v>106322</v>
      </c>
      <c r="W128" s="116">
        <v>108915</v>
      </c>
      <c r="X128" s="116">
        <v>112967</v>
      </c>
      <c r="Y128" s="116">
        <v>116711</v>
      </c>
      <c r="Z128" s="116">
        <v>121157</v>
      </c>
      <c r="AB128" s="113" t="str">
        <f>TEXT(Z128,"###,###")</f>
        <v>121,157</v>
      </c>
      <c r="AD128" s="131">
        <f>Z128/$Z$7*100</f>
        <v>48.79086980859298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C3711D9-50EE-44AB-BDC1-BB295D4FBC4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596BA7A2-2D91-4EAF-8FC0-FA7D5A06D7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4D274CD-E27B-44EF-8F67-2A8F76146B7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456646F5-7E26-4EF1-BE4E-6E5FFEF1736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5DF18-D03F-4E36-BA31-D6AEB78A81E6}">
  <sheetPr codeName="Sheet11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Mornington</v>
      </c>
      <c r="T1" s="103"/>
      <c r="U1" s="103"/>
      <c r="V1" s="103"/>
      <c r="W1" s="103"/>
      <c r="X1" s="103"/>
      <c r="Y1" s="104" t="str">
        <f>Y3</f>
        <v>9.48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162</v>
      </c>
      <c r="Y3" s="109" t="s">
        <v>253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9.48 Mornington,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455</v>
      </c>
      <c r="W4" s="112">
        <v>340</v>
      </c>
      <c r="X4" s="112">
        <v>493</v>
      </c>
      <c r="Y4" s="112">
        <v>550</v>
      </c>
      <c r="Z4" s="112">
        <v>567</v>
      </c>
      <c r="AB4" s="113" t="str">
        <f>TEXT(Z4,"###,###")</f>
        <v>567</v>
      </c>
      <c r="AD4" s="114">
        <f>Z4/Y4-1</f>
        <v>3.0909090909090997E-2</v>
      </c>
      <c r="AF4" s="114">
        <f>Z4/V4-1</f>
        <v>0.24615384615384617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240</v>
      </c>
      <c r="W5" s="112">
        <v>165</v>
      </c>
      <c r="X5" s="112">
        <v>233</v>
      </c>
      <c r="Y5" s="112">
        <v>276</v>
      </c>
      <c r="Z5" s="112">
        <v>297</v>
      </c>
      <c r="AB5" s="113" t="str">
        <f>TEXT(Z5,"###,###")</f>
        <v>297</v>
      </c>
      <c r="AD5" s="114">
        <f t="shared" ref="AD5:AD9" si="0">Z5/Y5-1</f>
        <v>7.6086956521739024E-2</v>
      </c>
      <c r="AF5" s="114">
        <f t="shared" ref="AF5:AF9" si="1">Z5/V5-1</f>
        <v>0.23750000000000004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219</v>
      </c>
      <c r="W6" s="112">
        <v>174</v>
      </c>
      <c r="X6" s="112">
        <v>260</v>
      </c>
      <c r="Y6" s="112">
        <v>269</v>
      </c>
      <c r="Z6" s="112">
        <v>271</v>
      </c>
      <c r="AB6" s="113" t="str">
        <f>TEXT(Z6,"###,###")</f>
        <v>271</v>
      </c>
      <c r="AD6" s="114">
        <f t="shared" si="0"/>
        <v>7.4349442379182396E-3</v>
      </c>
      <c r="AF6" s="114">
        <f t="shared" si="1"/>
        <v>0.23744292237442921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347</v>
      </c>
      <c r="W7" s="112">
        <v>245</v>
      </c>
      <c r="X7" s="112">
        <v>372</v>
      </c>
      <c r="Y7" s="112">
        <v>404</v>
      </c>
      <c r="Z7" s="112">
        <v>434</v>
      </c>
      <c r="AB7" s="113" t="str">
        <f>TEXT(Z7,"###,###")</f>
        <v>434</v>
      </c>
      <c r="AD7" s="114">
        <f t="shared" si="0"/>
        <v>7.4257425742574323E-2</v>
      </c>
      <c r="AF7" s="114">
        <f t="shared" si="1"/>
        <v>0.25072046109510082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567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434</v>
      </c>
      <c r="P8" s="71"/>
      <c r="S8" s="111" t="s">
        <v>87</v>
      </c>
      <c r="T8" s="112"/>
      <c r="U8" s="112"/>
      <c r="V8" s="112">
        <v>26605</v>
      </c>
      <c r="W8" s="112">
        <v>30241.279999999999</v>
      </c>
      <c r="X8" s="112">
        <v>30038</v>
      </c>
      <c r="Y8" s="112">
        <v>34646.480000000003</v>
      </c>
      <c r="Z8" s="112">
        <v>33384.449999999997</v>
      </c>
      <c r="AB8" s="113" t="str">
        <f>TEXT(Z8,"$###,###")</f>
        <v>$33,384</v>
      </c>
      <c r="AD8" s="114">
        <f t="shared" si="0"/>
        <v>-3.6425922633410601E-2</v>
      </c>
      <c r="AF8" s="114">
        <f t="shared" si="1"/>
        <v>0.25481864311219682</v>
      </c>
    </row>
    <row r="9" spans="1:32" x14ac:dyDescent="0.25">
      <c r="A9" s="32" t="s">
        <v>15</v>
      </c>
      <c r="B9" s="75"/>
      <c r="C9" s="76"/>
      <c r="D9" s="77">
        <f>AD104</f>
        <v>37.566137566137563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52.995391705069125</v>
      </c>
      <c r="P9" s="78" t="s">
        <v>88</v>
      </c>
      <c r="S9" s="111" t="s">
        <v>7</v>
      </c>
      <c r="T9" s="112"/>
      <c r="U9" s="112"/>
      <c r="V9" s="112">
        <v>13232687</v>
      </c>
      <c r="W9" s="112">
        <v>9591275</v>
      </c>
      <c r="X9" s="112">
        <v>15082921</v>
      </c>
      <c r="Y9" s="112">
        <v>17138045</v>
      </c>
      <c r="Z9" s="112">
        <v>19308382</v>
      </c>
      <c r="AB9" s="113" t="str">
        <f>TEXT(Z9/1000000,"$#,###.0")&amp;" mil"</f>
        <v>$19.3 mil</v>
      </c>
      <c r="AD9" s="114">
        <f t="shared" si="0"/>
        <v>0.12663854016021081</v>
      </c>
      <c r="AF9" s="114">
        <f t="shared" si="1"/>
        <v>0.45914295411052941</v>
      </c>
    </row>
    <row r="10" spans="1:32" x14ac:dyDescent="0.25">
      <c r="A10" s="32" t="s">
        <v>18</v>
      </c>
      <c r="B10" s="75"/>
      <c r="C10" s="76"/>
      <c r="D10" s="77">
        <f>AD105</f>
        <v>57.848324514991177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46.543778801843317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98.387096774193552</v>
      </c>
      <c r="P11" s="78" t="s">
        <v>88</v>
      </c>
      <c r="S11" s="111" t="s">
        <v>30</v>
      </c>
      <c r="T11" s="116"/>
      <c r="U11" s="116"/>
      <c r="V11" s="116">
        <v>450</v>
      </c>
      <c r="W11" s="116">
        <v>333</v>
      </c>
      <c r="X11" s="116">
        <v>484</v>
      </c>
      <c r="Y11" s="116">
        <v>533</v>
      </c>
      <c r="Z11" s="116">
        <v>558</v>
      </c>
    </row>
    <row r="12" spans="1:32" ht="28.5" customHeight="1" x14ac:dyDescent="0.25">
      <c r="A12" s="32" t="s">
        <v>20</v>
      </c>
      <c r="B12" s="76"/>
      <c r="C12" s="76"/>
      <c r="D12" s="77">
        <f>AD108</f>
        <v>9.8765432098765427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2.3041474654377883</v>
      </c>
      <c r="P12" s="78" t="s">
        <v>88</v>
      </c>
      <c r="S12" s="111" t="s">
        <v>31</v>
      </c>
      <c r="T12" s="116"/>
      <c r="U12" s="116"/>
      <c r="V12" s="116">
        <v>8</v>
      </c>
      <c r="W12" s="116">
        <v>5</v>
      </c>
      <c r="X12" s="116">
        <v>7</v>
      </c>
      <c r="Y12" s="116">
        <v>10</v>
      </c>
      <c r="Z12" s="116">
        <v>9</v>
      </c>
    </row>
    <row r="13" spans="1:32" ht="15" customHeight="1" x14ac:dyDescent="0.25">
      <c r="A13" s="32" t="s">
        <v>21</v>
      </c>
      <c r="B13" s="76"/>
      <c r="C13" s="76"/>
      <c r="D13" s="77">
        <f>AD109</f>
        <v>5.2910052910052912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43.562610229276892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16.43835616438356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38.095238095238095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83.561643835616437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11</v>
      </c>
      <c r="Z15" s="116">
        <v>10</v>
      </c>
      <c r="AB15" s="121">
        <f t="shared" ref="AB15:AB34" si="2">IF(Z15="np",0,Z15/$Z$34)</f>
        <v>1.7636684303350969E-2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tr">
        <f>$S$1&amp;" ("&amp;$V$2&amp;" to "&amp;$Z$2&amp;")"</f>
        <v>Mornington (2014-15 to 2018-19)</v>
      </c>
      <c r="B18" s="67"/>
      <c r="C18" s="67"/>
      <c r="D18" s="67"/>
      <c r="E18" s="67"/>
      <c r="F18" s="67"/>
      <c r="G18" s="67" t="str">
        <f>$S$1&amp;" ("&amp;$V$2&amp;" to "&amp;$Z$2&amp;")"</f>
        <v>Mornington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3</v>
      </c>
      <c r="AB18" s="121">
        <f t="shared" si="2"/>
        <v>5.2910052910052907E-3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22</v>
      </c>
      <c r="Z19" s="116">
        <v>13</v>
      </c>
      <c r="AB19" s="121">
        <f t="shared" si="2"/>
        <v>2.292768959435626E-2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5</v>
      </c>
      <c r="Z21" s="116">
        <v>0</v>
      </c>
      <c r="AB21" s="121">
        <f t="shared" si="2"/>
        <v>0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0</v>
      </c>
      <c r="Z22" s="116">
        <v>0</v>
      </c>
      <c r="AB22" s="121">
        <f t="shared" si="2"/>
        <v>0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</v>
      </c>
      <c r="Z23" s="116">
        <v>4</v>
      </c>
      <c r="AB23" s="121">
        <f t="shared" si="2"/>
        <v>7.0546737213403876E-3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3</v>
      </c>
      <c r="AB25" s="121">
        <f t="shared" si="2"/>
        <v>5.2910052910052907E-3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</v>
      </c>
      <c r="Z26" s="116">
        <v>4</v>
      </c>
      <c r="AB26" s="121">
        <f t="shared" si="2"/>
        <v>7.0546737213403876E-3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11</v>
      </c>
      <c r="Z27" s="116">
        <v>5</v>
      </c>
      <c r="AB27" s="121">
        <f t="shared" si="2"/>
        <v>8.8183421516754845E-3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27</v>
      </c>
      <c r="Z28" s="116">
        <v>31</v>
      </c>
      <c r="AB28" s="121">
        <f t="shared" si="2"/>
        <v>5.4673721340388004E-2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166</v>
      </c>
      <c r="Z29" s="116">
        <v>191</v>
      </c>
      <c r="AB29" s="121">
        <f t="shared" si="2"/>
        <v>0.33686067019400351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91</v>
      </c>
      <c r="Z30" s="116">
        <v>95</v>
      </c>
      <c r="AB30" s="121">
        <f t="shared" si="2"/>
        <v>0.16754850088183421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80</v>
      </c>
      <c r="Z31" s="116">
        <v>81</v>
      </c>
      <c r="AB31" s="121">
        <f t="shared" si="2"/>
        <v>0.14285714285714285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36</v>
      </c>
      <c r="Z32" s="116">
        <v>33</v>
      </c>
      <c r="AB32" s="121">
        <f t="shared" si="2"/>
        <v>5.8201058201058198E-2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57</v>
      </c>
      <c r="Z33" s="116">
        <v>56</v>
      </c>
      <c r="AB33" s="121">
        <f t="shared" si="2"/>
        <v>9.8765432098765427E-2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549</v>
      </c>
      <c r="Z34" s="124">
        <v>567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366</v>
      </c>
      <c r="AB37" s="136">
        <f>Z37/Z40*100</f>
        <v>83.561643835616437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72</v>
      </c>
      <c r="AB38" s="136">
        <f>Z38/Z40*100</f>
        <v>16.43835616438356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438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3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</v>
      </c>
      <c r="X46" s="116">
        <v>12</v>
      </c>
      <c r="Y46" s="116">
        <v>10</v>
      </c>
      <c r="Z46" s="116">
        <v>22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12</v>
      </c>
      <c r="X47" s="116">
        <v>18</v>
      </c>
      <c r="Y47" s="116">
        <v>16</v>
      </c>
      <c r="Z47" s="116">
        <v>27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27</v>
      </c>
      <c r="X48" s="116">
        <v>26</v>
      </c>
      <c r="Y48" s="116">
        <v>38</v>
      </c>
      <c r="Z48" s="116">
        <v>41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Mornington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14</v>
      </c>
      <c r="X49" s="116">
        <v>25</v>
      </c>
      <c r="Y49" s="116">
        <v>31</v>
      </c>
      <c r="Z49" s="116">
        <v>30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27</v>
      </c>
      <c r="X50" s="116">
        <v>44</v>
      </c>
      <c r="Y50" s="116">
        <v>34</v>
      </c>
      <c r="Z50" s="116">
        <v>32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17</v>
      </c>
      <c r="X51" s="116">
        <v>22</v>
      </c>
      <c r="Y51" s="116">
        <v>42</v>
      </c>
      <c r="Z51" s="116">
        <v>36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20</v>
      </c>
      <c r="X52" s="116">
        <v>23</v>
      </c>
      <c r="Y52" s="116">
        <v>27</v>
      </c>
      <c r="Z52" s="116">
        <v>35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0</v>
      </c>
      <c r="X53" s="116">
        <v>21</v>
      </c>
      <c r="Y53" s="116">
        <v>21</v>
      </c>
      <c r="Z53" s="116">
        <v>26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15</v>
      </c>
      <c r="X54" s="116">
        <v>20</v>
      </c>
      <c r="Y54" s="116">
        <v>26</v>
      </c>
      <c r="Z54" s="116">
        <v>19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0</v>
      </c>
      <c r="X55" s="116">
        <v>10</v>
      </c>
      <c r="Y55" s="116">
        <v>15</v>
      </c>
      <c r="Z55" s="116">
        <v>16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</v>
      </c>
      <c r="X56" s="116">
        <v>3</v>
      </c>
      <c r="Y56" s="116">
        <v>0</v>
      </c>
      <c r="Z56" s="116">
        <v>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</v>
      </c>
      <c r="X57" s="116">
        <v>0</v>
      </c>
      <c r="Y57" s="116">
        <v>2</v>
      </c>
      <c r="Z57" s="116">
        <v>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161</v>
      </c>
      <c r="X61" s="116">
        <v>233</v>
      </c>
      <c r="Y61" s="116">
        <v>275</v>
      </c>
      <c r="Z61" s="116">
        <v>303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Mornington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4</v>
      </c>
      <c r="Y64" s="116">
        <v>0</v>
      </c>
      <c r="Z64" s="116">
        <v>10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</v>
      </c>
      <c r="X65" s="116">
        <v>15</v>
      </c>
      <c r="Y65" s="116">
        <v>17</v>
      </c>
      <c r="Z65" s="116">
        <v>20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20</v>
      </c>
      <c r="X66" s="116">
        <v>21</v>
      </c>
      <c r="Y66" s="116">
        <v>17</v>
      </c>
      <c r="Z66" s="116">
        <v>20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30</v>
      </c>
      <c r="X67" s="116">
        <v>39</v>
      </c>
      <c r="Y67" s="116">
        <v>34</v>
      </c>
      <c r="Z67" s="116">
        <v>45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25</v>
      </c>
      <c r="X68" s="116">
        <v>35</v>
      </c>
      <c r="Y68" s="116">
        <v>26</v>
      </c>
      <c r="Z68" s="116">
        <v>35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24</v>
      </c>
      <c r="X69" s="116">
        <v>43</v>
      </c>
      <c r="Y69" s="116">
        <v>41</v>
      </c>
      <c r="Z69" s="116">
        <v>30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18</v>
      </c>
      <c r="X70" s="116">
        <v>22</v>
      </c>
      <c r="Y70" s="116">
        <v>29</v>
      </c>
      <c r="Z70" s="116">
        <v>33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14</v>
      </c>
      <c r="X71" s="116">
        <v>22</v>
      </c>
      <c r="Y71" s="116">
        <v>38</v>
      </c>
      <c r="Z71" s="116">
        <v>28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14</v>
      </c>
      <c r="X72" s="116">
        <v>23</v>
      </c>
      <c r="Y72" s="116">
        <v>29</v>
      </c>
      <c r="Z72" s="116">
        <v>18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18</v>
      </c>
      <c r="X73" s="116">
        <v>19</v>
      </c>
      <c r="Y73" s="116">
        <v>20</v>
      </c>
      <c r="Z73" s="116">
        <v>21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0</v>
      </c>
      <c r="X74" s="116">
        <v>9</v>
      </c>
      <c r="Y74" s="116">
        <v>11</v>
      </c>
      <c r="Z74" s="116">
        <v>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3</v>
      </c>
      <c r="Y75" s="116">
        <v>0</v>
      </c>
      <c r="Z75" s="116">
        <v>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4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4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177</v>
      </c>
      <c r="X80" s="116">
        <v>260</v>
      </c>
      <c r="Y80" s="116">
        <v>270</v>
      </c>
      <c r="Z80" s="116">
        <v>265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Mornington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6</v>
      </c>
      <c r="X83" s="116">
        <v>9</v>
      </c>
      <c r="Y83" s="116">
        <v>9</v>
      </c>
      <c r="Z83" s="116">
        <v>12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19</v>
      </c>
      <c r="X84" s="116">
        <v>18</v>
      </c>
      <c r="Y84" s="116">
        <v>21</v>
      </c>
      <c r="Z84" s="116">
        <v>23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567</v>
      </c>
      <c r="D85" s="100">
        <f t="shared" ref="D85:D90" si="4">AD4</f>
        <v>3.0909090909090997E-2</v>
      </c>
      <c r="E85" s="101">
        <f t="shared" ref="E85:E90" si="5">AD4</f>
        <v>3.0909090909090997E-2</v>
      </c>
      <c r="F85" s="100">
        <f t="shared" ref="F85:F90" si="6">AF4</f>
        <v>0.24615384615384617</v>
      </c>
      <c r="G85" s="101">
        <f t="shared" ref="G85:G90" si="7">AF4</f>
        <v>0.24615384615384617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16</v>
      </c>
      <c r="X85" s="116">
        <v>27</v>
      </c>
      <c r="Y85" s="116">
        <v>26</v>
      </c>
      <c r="Z85" s="116">
        <v>38</v>
      </c>
    </row>
    <row r="86" spans="1:30" ht="15" customHeight="1" x14ac:dyDescent="0.25">
      <c r="A86" s="102" t="s">
        <v>4</v>
      </c>
      <c r="B86" s="51"/>
      <c r="C86" s="61" t="str">
        <f t="shared" si="3"/>
        <v>297</v>
      </c>
      <c r="D86" s="100">
        <f t="shared" si="4"/>
        <v>7.6086956521739024E-2</v>
      </c>
      <c r="E86" s="101">
        <f t="shared" si="5"/>
        <v>7.6086956521739024E-2</v>
      </c>
      <c r="F86" s="100">
        <f t="shared" si="6"/>
        <v>0.23750000000000004</v>
      </c>
      <c r="G86" s="101">
        <f t="shared" si="7"/>
        <v>0.23750000000000004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14</v>
      </c>
      <c r="X86" s="116">
        <v>23</v>
      </c>
      <c r="Y86" s="116">
        <v>31</v>
      </c>
      <c r="Z86" s="116">
        <v>33</v>
      </c>
    </row>
    <row r="87" spans="1:30" ht="15" customHeight="1" x14ac:dyDescent="0.25">
      <c r="A87" s="102" t="s">
        <v>5</v>
      </c>
      <c r="B87" s="51"/>
      <c r="C87" s="61" t="str">
        <f t="shared" si="3"/>
        <v>271</v>
      </c>
      <c r="D87" s="100">
        <f t="shared" si="4"/>
        <v>7.4349442379182396E-3</v>
      </c>
      <c r="E87" s="101">
        <f t="shared" si="5"/>
        <v>7.4349442379182396E-3</v>
      </c>
      <c r="F87" s="100">
        <f t="shared" si="6"/>
        <v>0.23744292237442921</v>
      </c>
      <c r="G87" s="101">
        <f t="shared" si="7"/>
        <v>0.23744292237442921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8</v>
      </c>
      <c r="Y87" s="116">
        <v>0</v>
      </c>
      <c r="Z87" s="116">
        <v>4</v>
      </c>
    </row>
    <row r="88" spans="1:30" ht="15" customHeight="1" x14ac:dyDescent="0.25">
      <c r="A88" s="51" t="s">
        <v>6</v>
      </c>
      <c r="B88" s="51"/>
      <c r="C88" s="61" t="str">
        <f t="shared" si="3"/>
        <v>434</v>
      </c>
      <c r="D88" s="100">
        <f t="shared" si="4"/>
        <v>7.4257425742574323E-2</v>
      </c>
      <c r="E88" s="101">
        <f t="shared" si="5"/>
        <v>7.4257425742574323E-2</v>
      </c>
      <c r="F88" s="100">
        <f t="shared" si="6"/>
        <v>0.25072046109510082</v>
      </c>
      <c r="G88" s="101">
        <f t="shared" si="7"/>
        <v>0.25072046109510082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5</v>
      </c>
      <c r="Y88" s="116">
        <v>5</v>
      </c>
      <c r="Z88" s="116">
        <v>3</v>
      </c>
    </row>
    <row r="89" spans="1:30" ht="15" customHeight="1" x14ac:dyDescent="0.25">
      <c r="A89" s="51" t="s">
        <v>102</v>
      </c>
      <c r="B89" s="51"/>
      <c r="C89" s="61" t="str">
        <f t="shared" si="3"/>
        <v>$33,384</v>
      </c>
      <c r="D89" s="100">
        <f t="shared" si="4"/>
        <v>-3.6425922633410601E-2</v>
      </c>
      <c r="E89" s="101">
        <f t="shared" si="5"/>
        <v>-3.6425922633410601E-2</v>
      </c>
      <c r="F89" s="100">
        <f t="shared" si="6"/>
        <v>0.25481864311219682</v>
      </c>
      <c r="G89" s="101">
        <f t="shared" si="7"/>
        <v>0.25481864311219682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4</v>
      </c>
      <c r="X89" s="116">
        <v>11</v>
      </c>
      <c r="Y89" s="116">
        <v>14</v>
      </c>
      <c r="Z89" s="116">
        <v>15</v>
      </c>
    </row>
    <row r="90" spans="1:30" ht="15" customHeight="1" x14ac:dyDescent="0.25">
      <c r="A90" s="51" t="s">
        <v>7</v>
      </c>
      <c r="B90" s="51"/>
      <c r="C90" s="61" t="str">
        <f t="shared" si="3"/>
        <v>$19.3 mil</v>
      </c>
      <c r="D90" s="100">
        <f t="shared" si="4"/>
        <v>0.12663854016021081</v>
      </c>
      <c r="E90" s="101">
        <f t="shared" si="5"/>
        <v>0.12663854016021081</v>
      </c>
      <c r="F90" s="100">
        <f t="shared" si="6"/>
        <v>0.45914295411052941</v>
      </c>
      <c r="G90" s="101">
        <f t="shared" si="7"/>
        <v>0.45914295411052941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38</v>
      </c>
      <c r="X90" s="116">
        <v>42</v>
      </c>
      <c r="Y90" s="116">
        <v>52</v>
      </c>
      <c r="Z90" s="116">
        <v>48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122</v>
      </c>
      <c r="X91" s="116">
        <v>184</v>
      </c>
      <c r="Y91" s="116">
        <v>213</v>
      </c>
      <c r="Z91" s="116">
        <v>233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6</v>
      </c>
      <c r="X93" s="116">
        <v>6</v>
      </c>
      <c r="Y93" s="116">
        <v>12</v>
      </c>
      <c r="Z93" s="116">
        <v>12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22</v>
      </c>
      <c r="X94" s="116">
        <v>32</v>
      </c>
      <c r="Y94" s="116">
        <v>33</v>
      </c>
      <c r="Z94" s="116">
        <v>33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41</v>
      </c>
      <c r="X96" s="116">
        <v>61</v>
      </c>
      <c r="Y96" s="116">
        <v>64</v>
      </c>
      <c r="Z96" s="116">
        <v>58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19</v>
      </c>
      <c r="X97" s="116">
        <v>22</v>
      </c>
      <c r="Y97" s="116">
        <v>27</v>
      </c>
      <c r="Z97" s="116">
        <v>32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5</v>
      </c>
      <c r="X98" s="116">
        <v>10</v>
      </c>
      <c r="Y98" s="116">
        <v>7</v>
      </c>
      <c r="Z98" s="116">
        <v>11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</v>
      </c>
      <c r="X100" s="116">
        <v>13</v>
      </c>
      <c r="Y100" s="116">
        <v>8</v>
      </c>
      <c r="Z100" s="116">
        <v>15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119</v>
      </c>
      <c r="X101" s="116">
        <v>188</v>
      </c>
      <c r="Y101" s="116">
        <v>187</v>
      </c>
      <c r="Z101" s="116">
        <v>206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133</v>
      </c>
      <c r="X104" s="116">
        <v>193</v>
      </c>
      <c r="Y104" s="116">
        <v>229</v>
      </c>
      <c r="Z104" s="116">
        <v>213</v>
      </c>
      <c r="AB104" s="113" t="str">
        <f>TEXT(Z104,"###,###")</f>
        <v>213</v>
      </c>
      <c r="AD104" s="134">
        <f>Z104/($Z$4)*100</f>
        <v>37.566137566137563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187</v>
      </c>
      <c r="X105" s="116">
        <v>273</v>
      </c>
      <c r="Y105" s="116">
        <v>289</v>
      </c>
      <c r="Z105" s="116">
        <v>328</v>
      </c>
      <c r="AB105" s="113" t="str">
        <f>TEXT(Z105,"###,###")</f>
        <v>328</v>
      </c>
      <c r="AD105" s="134">
        <f>Z105/($Z$4)*100</f>
        <v>57.848324514991177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320</v>
      </c>
      <c r="X106" s="124">
        <v>466</v>
      </c>
      <c r="Y106" s="124">
        <v>518</v>
      </c>
      <c r="Z106" s="124">
        <v>541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30</v>
      </c>
      <c r="X108" s="116">
        <v>47</v>
      </c>
      <c r="Y108" s="116">
        <v>65</v>
      </c>
      <c r="Z108" s="116">
        <v>56</v>
      </c>
      <c r="AB108" s="113" t="str">
        <f>TEXT(Z108,"###,###")</f>
        <v>56</v>
      </c>
      <c r="AD108" s="134">
        <f>Z108/($Z$4)*100</f>
        <v>9.8765432098765427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</v>
      </c>
      <c r="X109" s="116">
        <v>45</v>
      </c>
      <c r="Y109" s="116">
        <v>63</v>
      </c>
      <c r="Z109" s="116">
        <v>30</v>
      </c>
      <c r="AB109" s="113" t="str">
        <f>TEXT(Z109,"###,###")</f>
        <v>30</v>
      </c>
      <c r="AD109" s="134">
        <f>Z109/($Z$4)*100</f>
        <v>5.2910052910052912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125</v>
      </c>
      <c r="X110" s="116">
        <v>178</v>
      </c>
      <c r="Y110" s="116">
        <v>198</v>
      </c>
      <c r="Z110" s="116">
        <v>247</v>
      </c>
      <c r="AB110" s="113" t="str">
        <f>TEXT(Z110,"###,###")</f>
        <v>247</v>
      </c>
      <c r="AD110" s="134">
        <f>Z110/($Z$4)*100</f>
        <v>43.562610229276892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157</v>
      </c>
      <c r="X111" s="116">
        <v>196</v>
      </c>
      <c r="Y111" s="116">
        <v>199</v>
      </c>
      <c r="Z111" s="116">
        <v>216</v>
      </c>
      <c r="AB111" s="113" t="str">
        <f>TEXT(Z111,"###,###")</f>
        <v>216</v>
      </c>
      <c r="AD111" s="134">
        <f>Z111/($Z$4)*100</f>
        <v>38.095238095238095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339</v>
      </c>
      <c r="X112" s="116">
        <v>493</v>
      </c>
      <c r="Y112" s="116">
        <v>551</v>
      </c>
      <c r="Z112" s="116">
        <v>565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42.86</v>
      </c>
      <c r="W118" s="135">
        <v>38.76</v>
      </c>
      <c r="X118" s="135">
        <v>39.880000000000003</v>
      </c>
      <c r="Y118" s="135">
        <v>39.49</v>
      </c>
      <c r="Z118" s="135">
        <v>38.36</v>
      </c>
      <c r="AB118" s="113" t="str">
        <f>TEXT(Z118,"##.0")</f>
        <v>38.4</v>
      </c>
    </row>
    <row r="120" spans="19:32" x14ac:dyDescent="0.25">
      <c r="S120" s="105" t="s">
        <v>104</v>
      </c>
      <c r="T120" s="116"/>
      <c r="U120" s="116"/>
      <c r="V120" s="116">
        <v>338</v>
      </c>
      <c r="W120" s="116">
        <v>236</v>
      </c>
      <c r="X120" s="116">
        <v>363</v>
      </c>
      <c r="Y120" s="116">
        <v>390</v>
      </c>
      <c r="Z120" s="116">
        <v>421</v>
      </c>
      <c r="AB120" s="113" t="str">
        <f>TEXT(Z120,"###,###")</f>
        <v>421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5</v>
      </c>
      <c r="Y121" s="116">
        <v>0</v>
      </c>
      <c r="Z121" s="116">
        <v>4</v>
      </c>
      <c r="AB121" s="113" t="str">
        <f>TEXT(Z121,"###,###")</f>
        <v>4</v>
      </c>
    </row>
    <row r="122" spans="19:32" x14ac:dyDescent="0.25">
      <c r="S122" s="105" t="s">
        <v>106</v>
      </c>
      <c r="T122" s="116"/>
      <c r="U122" s="116"/>
      <c r="V122" s="116">
        <v>4</v>
      </c>
      <c r="W122" s="116">
        <v>7</v>
      </c>
      <c r="X122" s="116">
        <v>9</v>
      </c>
      <c r="Y122" s="116">
        <v>8</v>
      </c>
      <c r="Z122" s="116">
        <v>6</v>
      </c>
      <c r="AB122" s="113" t="str">
        <f>TEXT(Z122,"###,###")</f>
        <v>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342</v>
      </c>
      <c r="W124" s="116">
        <v>243</v>
      </c>
      <c r="X124" s="116">
        <v>372</v>
      </c>
      <c r="Y124" s="116">
        <v>398</v>
      </c>
      <c r="Z124" s="116">
        <v>427</v>
      </c>
      <c r="AB124" s="113" t="str">
        <f>TEXT(Z124,"###,###")</f>
        <v>427</v>
      </c>
      <c r="AD124" s="131">
        <f>Z124/$Z$7*100</f>
        <v>98.387096774193552</v>
      </c>
    </row>
    <row r="125" spans="19:32" x14ac:dyDescent="0.25">
      <c r="S125" s="105" t="s">
        <v>108</v>
      </c>
      <c r="T125" s="116"/>
      <c r="U125" s="116"/>
      <c r="V125" s="116">
        <v>4</v>
      </c>
      <c r="W125" s="116">
        <v>7</v>
      </c>
      <c r="X125" s="116">
        <v>14</v>
      </c>
      <c r="Y125" s="116">
        <v>8</v>
      </c>
      <c r="Z125" s="116">
        <v>10</v>
      </c>
      <c r="AB125" s="113" t="str">
        <f>TEXT(Z125,"###,###")</f>
        <v>10</v>
      </c>
      <c r="AD125" s="131">
        <f>Z125/$Z$7*100</f>
        <v>2.3041474654377883</v>
      </c>
    </row>
    <row r="127" spans="19:32" x14ac:dyDescent="0.25">
      <c r="S127" s="105" t="s">
        <v>109</v>
      </c>
      <c r="T127" s="116"/>
      <c r="U127" s="116"/>
      <c r="V127" s="116">
        <v>181</v>
      </c>
      <c r="W127" s="116">
        <v>119</v>
      </c>
      <c r="X127" s="116">
        <v>184</v>
      </c>
      <c r="Y127" s="116">
        <v>215</v>
      </c>
      <c r="Z127" s="116">
        <v>230</v>
      </c>
      <c r="AB127" s="113" t="str">
        <f>TEXT(Z127,"###,###")</f>
        <v>230</v>
      </c>
      <c r="AD127" s="131">
        <f>Z127/$Z$7*100</f>
        <v>52.995391705069125</v>
      </c>
    </row>
    <row r="128" spans="19:32" x14ac:dyDescent="0.25">
      <c r="S128" s="105" t="s">
        <v>110</v>
      </c>
      <c r="T128" s="116"/>
      <c r="U128" s="116"/>
      <c r="V128" s="116">
        <v>165</v>
      </c>
      <c r="W128" s="116">
        <v>124</v>
      </c>
      <c r="X128" s="116">
        <v>188</v>
      </c>
      <c r="Y128" s="116">
        <v>189</v>
      </c>
      <c r="Z128" s="116">
        <v>202</v>
      </c>
      <c r="AB128" s="113" t="str">
        <f>TEXT(Z128,"###,###")</f>
        <v>202</v>
      </c>
      <c r="AD128" s="131">
        <f>Z128/$Z$7*100</f>
        <v>46.543778801843317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91A4DC8-00E7-47CD-BB22-9B3374C4019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62A72602-6D9B-4C07-96F7-165898872D9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35503FB-8F8B-4F2D-ABBE-E6A72613979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C65E7F1-72B5-408F-9506-F93F9786D8B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408666-A7D8-44A3-B7F2-5F5B9BCE8139}">
  <sheetPr codeName="Sheet6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Barcaldine</v>
      </c>
      <c r="T1" s="103"/>
      <c r="U1" s="103"/>
      <c r="V1" s="103"/>
      <c r="W1" s="103"/>
      <c r="X1" s="103"/>
      <c r="Y1" s="104" t="str">
        <f>Y3</f>
        <v>9.4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114</v>
      </c>
      <c r="Y3" s="109" t="s">
        <v>213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 Barcaldine,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1952</v>
      </c>
      <c r="W4" s="112">
        <v>1859</v>
      </c>
      <c r="X4" s="112">
        <v>2009</v>
      </c>
      <c r="Y4" s="112">
        <v>2661</v>
      </c>
      <c r="Z4" s="112">
        <v>2275</v>
      </c>
      <c r="AB4" s="113" t="str">
        <f>TEXT(Z4,"###,###")</f>
        <v>2,275</v>
      </c>
      <c r="AD4" s="114">
        <f>Z4/Y4-1</f>
        <v>-0.14505824877865459</v>
      </c>
      <c r="AF4" s="114">
        <f>Z4/V4-1</f>
        <v>0.16547131147540983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975</v>
      </c>
      <c r="W5" s="112">
        <v>956</v>
      </c>
      <c r="X5" s="112">
        <v>1048</v>
      </c>
      <c r="Y5" s="112">
        <v>1422</v>
      </c>
      <c r="Z5" s="112">
        <v>1164</v>
      </c>
      <c r="AB5" s="113" t="str">
        <f>TEXT(Z5,"###,###")</f>
        <v>1,164</v>
      </c>
      <c r="AD5" s="114">
        <f t="shared" ref="AD5:AD9" si="0">Z5/Y5-1</f>
        <v>-0.18143459915611815</v>
      </c>
      <c r="AF5" s="114">
        <f t="shared" ref="AF5:AF9" si="1">Z5/V5-1</f>
        <v>0.19384615384615378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974</v>
      </c>
      <c r="W6" s="112">
        <v>897</v>
      </c>
      <c r="X6" s="112">
        <v>961</v>
      </c>
      <c r="Y6" s="112">
        <v>1240</v>
      </c>
      <c r="Z6" s="112">
        <v>1115</v>
      </c>
      <c r="AB6" s="113" t="str">
        <f>TEXT(Z6,"###,###")</f>
        <v>1,115</v>
      </c>
      <c r="AD6" s="114">
        <f t="shared" si="0"/>
        <v>-0.10080645161290325</v>
      </c>
      <c r="AF6" s="114">
        <f t="shared" si="1"/>
        <v>0.14476386036960975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1345</v>
      </c>
      <c r="W7" s="112">
        <v>1285</v>
      </c>
      <c r="X7" s="112">
        <v>1360</v>
      </c>
      <c r="Y7" s="112">
        <v>1811</v>
      </c>
      <c r="Z7" s="112">
        <v>1547</v>
      </c>
      <c r="AB7" s="113" t="str">
        <f>TEXT(Z7,"###,###")</f>
        <v>1,547</v>
      </c>
      <c r="AD7" s="114">
        <f t="shared" si="0"/>
        <v>-0.14577581446714527</v>
      </c>
      <c r="AF7" s="114">
        <f t="shared" si="1"/>
        <v>0.15018587360594804</v>
      </c>
    </row>
    <row r="8" spans="1:32" ht="17.25" customHeight="1" x14ac:dyDescent="0.25">
      <c r="A8" s="68" t="s">
        <v>13</v>
      </c>
      <c r="B8" s="69"/>
      <c r="C8" s="31"/>
      <c r="D8" s="70" t="str">
        <f>AB4</f>
        <v>2,275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1,547</v>
      </c>
      <c r="P8" s="71"/>
      <c r="S8" s="111" t="s">
        <v>87</v>
      </c>
      <c r="T8" s="112"/>
      <c r="U8" s="112"/>
      <c r="V8" s="112">
        <v>36500</v>
      </c>
      <c r="W8" s="112">
        <v>38252.379999999997</v>
      </c>
      <c r="X8" s="112">
        <v>39137</v>
      </c>
      <c r="Y8" s="112">
        <v>36306.94</v>
      </c>
      <c r="Z8" s="112">
        <v>40138</v>
      </c>
      <c r="AB8" s="113" t="str">
        <f>TEXT(Z8,"$###,###")</f>
        <v>$40,138</v>
      </c>
      <c r="AD8" s="114">
        <f t="shared" si="0"/>
        <v>0.10551866943344712</v>
      </c>
      <c r="AF8" s="114">
        <f t="shared" si="1"/>
        <v>9.9671232876712423E-2</v>
      </c>
    </row>
    <row r="9" spans="1:32" x14ac:dyDescent="0.25">
      <c r="A9" s="32" t="s">
        <v>15</v>
      </c>
      <c r="B9" s="75"/>
      <c r="C9" s="76"/>
      <c r="D9" s="77">
        <f>AD104</f>
        <v>53.274725274725277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50.872656755009693</v>
      </c>
      <c r="P9" s="78" t="s">
        <v>88</v>
      </c>
      <c r="S9" s="111" t="s">
        <v>7</v>
      </c>
      <c r="T9" s="112"/>
      <c r="U9" s="112"/>
      <c r="V9" s="112">
        <v>63460261</v>
      </c>
      <c r="W9" s="112">
        <v>65070831</v>
      </c>
      <c r="X9" s="112">
        <v>73661382</v>
      </c>
      <c r="Y9" s="112">
        <v>86665538</v>
      </c>
      <c r="Z9" s="112">
        <v>74333944</v>
      </c>
      <c r="AB9" s="113" t="str">
        <f>TEXT(Z9/1000000,"$#,###.0")&amp;" mil"</f>
        <v>$74.3 mil</v>
      </c>
      <c r="AD9" s="114">
        <f t="shared" si="0"/>
        <v>-0.14228947612371601</v>
      </c>
      <c r="AF9" s="114">
        <f t="shared" si="1"/>
        <v>0.17134633278611955</v>
      </c>
    </row>
    <row r="10" spans="1:32" x14ac:dyDescent="0.25">
      <c r="A10" s="32" t="s">
        <v>18</v>
      </c>
      <c r="B10" s="75"/>
      <c r="C10" s="76"/>
      <c r="D10" s="77">
        <f>AD105</f>
        <v>29.890109890109891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48.804137039431154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81.64188752424046</v>
      </c>
      <c r="P11" s="78" t="s">
        <v>88</v>
      </c>
      <c r="S11" s="111" t="s">
        <v>30</v>
      </c>
      <c r="T11" s="116"/>
      <c r="U11" s="116"/>
      <c r="V11" s="116">
        <v>1568</v>
      </c>
      <c r="W11" s="116">
        <v>1516</v>
      </c>
      <c r="X11" s="116">
        <v>1608</v>
      </c>
      <c r="Y11" s="116">
        <v>2000</v>
      </c>
      <c r="Z11" s="116">
        <v>1776</v>
      </c>
    </row>
    <row r="12" spans="1:32" ht="28.5" customHeight="1" x14ac:dyDescent="0.25">
      <c r="A12" s="32" t="s">
        <v>20</v>
      </c>
      <c r="B12" s="76"/>
      <c r="C12" s="76"/>
      <c r="D12" s="77">
        <f>AD108</f>
        <v>19.912087912087912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32.385261797026502</v>
      </c>
      <c r="P12" s="78" t="s">
        <v>88</v>
      </c>
      <c r="S12" s="111" t="s">
        <v>31</v>
      </c>
      <c r="T12" s="116"/>
      <c r="U12" s="116"/>
      <c r="V12" s="116">
        <v>377</v>
      </c>
      <c r="W12" s="116">
        <v>341</v>
      </c>
      <c r="X12" s="116">
        <v>401</v>
      </c>
      <c r="Y12" s="116">
        <v>657</v>
      </c>
      <c r="Z12" s="116">
        <v>503</v>
      </c>
    </row>
    <row r="13" spans="1:32" ht="15" customHeight="1" x14ac:dyDescent="0.25">
      <c r="A13" s="32" t="s">
        <v>21</v>
      </c>
      <c r="B13" s="76"/>
      <c r="C13" s="76"/>
      <c r="D13" s="77">
        <f>AD109</f>
        <v>19.208791208791208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16.307692307692307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17.399741267787839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27.736263736263737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82.600258732212168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535</v>
      </c>
      <c r="Z15" s="116">
        <v>460</v>
      </c>
      <c r="AB15" s="121">
        <f t="shared" ref="AB15:AB34" si="2">IF(Z15="np",0,Z15/$Z$34)</f>
        <v>0.20184291355857834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18</v>
      </c>
      <c r="Z16" s="116">
        <v>18</v>
      </c>
      <c r="AB16" s="121">
        <f t="shared" si="2"/>
        <v>7.8982009653356736E-3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129</v>
      </c>
      <c r="Z17" s="116">
        <v>62</v>
      </c>
      <c r="AB17" s="121">
        <f t="shared" si="2"/>
        <v>2.7204914436156209E-2</v>
      </c>
    </row>
    <row r="18" spans="1:28" x14ac:dyDescent="0.25">
      <c r="A18" s="67" t="str">
        <f>$S$1&amp;" ("&amp;$V$2&amp;" to "&amp;$Z$2&amp;")"</f>
        <v>Barcaldine (2014-15 to 2018-19)</v>
      </c>
      <c r="B18" s="67"/>
      <c r="C18" s="67"/>
      <c r="D18" s="67"/>
      <c r="E18" s="67"/>
      <c r="F18" s="67"/>
      <c r="G18" s="67" t="str">
        <f>$S$1&amp;" ("&amp;$V$2&amp;" to "&amp;$Z$2&amp;")"</f>
        <v>Barcaldine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21</v>
      </c>
      <c r="Z18" s="116">
        <v>23</v>
      </c>
      <c r="AB18" s="121">
        <f t="shared" si="2"/>
        <v>1.0092145677928916E-2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184</v>
      </c>
      <c r="Z19" s="116">
        <v>140</v>
      </c>
      <c r="AB19" s="121">
        <f t="shared" si="2"/>
        <v>6.1430451952610793E-2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35</v>
      </c>
      <c r="Z20" s="116">
        <v>32</v>
      </c>
      <c r="AB20" s="121">
        <f t="shared" si="2"/>
        <v>1.4041246160596753E-2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108</v>
      </c>
      <c r="Z21" s="116">
        <v>110</v>
      </c>
      <c r="AB21" s="121">
        <f t="shared" si="2"/>
        <v>4.8266783677051339E-2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114</v>
      </c>
      <c r="Z22" s="116">
        <v>98</v>
      </c>
      <c r="AB22" s="121">
        <f t="shared" si="2"/>
        <v>4.3001316366827559E-2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96</v>
      </c>
      <c r="Z23" s="116">
        <v>76</v>
      </c>
      <c r="AB23" s="121">
        <f t="shared" si="2"/>
        <v>3.334795963141729E-2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</v>
      </c>
      <c r="Z24" s="116">
        <v>8</v>
      </c>
      <c r="AB24" s="121">
        <f t="shared" si="2"/>
        <v>3.5103115401491883E-3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26</v>
      </c>
      <c r="Z25" s="116">
        <v>27</v>
      </c>
      <c r="AB25" s="121">
        <f t="shared" si="2"/>
        <v>1.184730144800351E-2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68</v>
      </c>
      <c r="Z26" s="116">
        <v>68</v>
      </c>
      <c r="AB26" s="121">
        <f t="shared" si="2"/>
        <v>2.9837648091268099E-2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107</v>
      </c>
      <c r="Z27" s="116">
        <v>109</v>
      </c>
      <c r="AB27" s="121">
        <f t="shared" si="2"/>
        <v>4.782799473453269E-2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78</v>
      </c>
      <c r="Z28" s="116">
        <v>70</v>
      </c>
      <c r="AB28" s="121">
        <f t="shared" si="2"/>
        <v>3.0715225976305396E-2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307</v>
      </c>
      <c r="Z29" s="116">
        <v>287</v>
      </c>
      <c r="AB29" s="121">
        <f t="shared" si="2"/>
        <v>0.12593242650285214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179</v>
      </c>
      <c r="Z30" s="116">
        <v>173</v>
      </c>
      <c r="AB30" s="121">
        <f t="shared" si="2"/>
        <v>7.59104870557262E-2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221</v>
      </c>
      <c r="Z31" s="116">
        <v>222</v>
      </c>
      <c r="AB31" s="121">
        <f t="shared" si="2"/>
        <v>9.7411145239139976E-2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26</v>
      </c>
      <c r="Z32" s="116">
        <v>23</v>
      </c>
      <c r="AB32" s="121">
        <f t="shared" si="2"/>
        <v>1.0092145677928916E-2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62</v>
      </c>
      <c r="Z33" s="116">
        <v>48</v>
      </c>
      <c r="AB33" s="121">
        <f t="shared" si="2"/>
        <v>2.1061869240895131E-2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2663</v>
      </c>
      <c r="Z34" s="124">
        <v>2279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1277</v>
      </c>
      <c r="AB37" s="136">
        <f>Z37/Z40*100</f>
        <v>82.600258732212168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269</v>
      </c>
      <c r="AB38" s="136">
        <f>Z38/Z40*100</f>
        <v>17.399741267787839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1546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</v>
      </c>
      <c r="X44" s="116">
        <v>0</v>
      </c>
      <c r="Y44" s="116">
        <v>0</v>
      </c>
      <c r="Z44" s="116">
        <v>5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23</v>
      </c>
      <c r="X45" s="116">
        <v>24</v>
      </c>
      <c r="Y45" s="116">
        <v>57</v>
      </c>
      <c r="Z45" s="116">
        <v>24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72</v>
      </c>
      <c r="X46" s="116">
        <v>61</v>
      </c>
      <c r="Y46" s="116">
        <v>93</v>
      </c>
      <c r="Z46" s="116">
        <v>65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111</v>
      </c>
      <c r="X47" s="116">
        <v>132</v>
      </c>
      <c r="Y47" s="116">
        <v>159</v>
      </c>
      <c r="Z47" s="116">
        <v>115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118</v>
      </c>
      <c r="X48" s="116">
        <v>124</v>
      </c>
      <c r="Y48" s="116">
        <v>132</v>
      </c>
      <c r="Z48" s="116">
        <v>138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Barcaldine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71</v>
      </c>
      <c r="X49" s="116">
        <v>90</v>
      </c>
      <c r="Y49" s="116">
        <v>104</v>
      </c>
      <c r="Z49" s="116">
        <v>94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78</v>
      </c>
      <c r="X50" s="116">
        <v>90</v>
      </c>
      <c r="Y50" s="116">
        <v>100</v>
      </c>
      <c r="Z50" s="116">
        <v>116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72</v>
      </c>
      <c r="X51" s="116">
        <v>84</v>
      </c>
      <c r="Y51" s="116">
        <v>121</v>
      </c>
      <c r="Z51" s="116">
        <v>91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96</v>
      </c>
      <c r="X52" s="116">
        <v>94</v>
      </c>
      <c r="Y52" s="116">
        <v>131</v>
      </c>
      <c r="Z52" s="116">
        <v>94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101</v>
      </c>
      <c r="X53" s="116">
        <v>100</v>
      </c>
      <c r="Y53" s="116">
        <v>169</v>
      </c>
      <c r="Z53" s="116">
        <v>125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72</v>
      </c>
      <c r="X54" s="116">
        <v>98</v>
      </c>
      <c r="Y54" s="116">
        <v>122</v>
      </c>
      <c r="Z54" s="116">
        <v>106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83</v>
      </c>
      <c r="X55" s="116">
        <v>81</v>
      </c>
      <c r="Y55" s="116">
        <v>113</v>
      </c>
      <c r="Z55" s="116">
        <v>83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29</v>
      </c>
      <c r="X56" s="116">
        <v>30</v>
      </c>
      <c r="Y56" s="116">
        <v>47</v>
      </c>
      <c r="Z56" s="116">
        <v>40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18</v>
      </c>
      <c r="X57" s="116">
        <v>24</v>
      </c>
      <c r="Y57" s="116">
        <v>31</v>
      </c>
      <c r="Z57" s="116">
        <v>29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5</v>
      </c>
      <c r="X58" s="116">
        <v>9</v>
      </c>
      <c r="Y58" s="116">
        <v>15</v>
      </c>
      <c r="Z58" s="116">
        <v>12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7</v>
      </c>
      <c r="Y59" s="116">
        <v>12</v>
      </c>
      <c r="Z59" s="116">
        <v>13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3</v>
      </c>
      <c r="Z60" s="116">
        <v>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961</v>
      </c>
      <c r="X61" s="116">
        <v>1048</v>
      </c>
      <c r="Y61" s="116">
        <v>1425</v>
      </c>
      <c r="Z61" s="116">
        <v>1159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8</v>
      </c>
      <c r="Y63" s="116">
        <v>9</v>
      </c>
      <c r="Z63" s="116">
        <v>10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Barcaldine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32</v>
      </c>
      <c r="X64" s="116">
        <v>27</v>
      </c>
      <c r="Y64" s="116">
        <v>40</v>
      </c>
      <c r="Z64" s="116">
        <v>43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57</v>
      </c>
      <c r="X65" s="116">
        <v>93</v>
      </c>
      <c r="Y65" s="116">
        <v>90</v>
      </c>
      <c r="Z65" s="116">
        <v>68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85</v>
      </c>
      <c r="X66" s="116">
        <v>87</v>
      </c>
      <c r="Y66" s="116">
        <v>105</v>
      </c>
      <c r="Z66" s="116">
        <v>88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94</v>
      </c>
      <c r="X67" s="116">
        <v>84</v>
      </c>
      <c r="Y67" s="116">
        <v>101</v>
      </c>
      <c r="Z67" s="116">
        <v>112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99</v>
      </c>
      <c r="X68" s="116">
        <v>103</v>
      </c>
      <c r="Y68" s="116">
        <v>104</v>
      </c>
      <c r="Z68" s="116">
        <v>117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74</v>
      </c>
      <c r="X69" s="116">
        <v>74</v>
      </c>
      <c r="Y69" s="116">
        <v>117</v>
      </c>
      <c r="Z69" s="116">
        <v>100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84</v>
      </c>
      <c r="X70" s="116">
        <v>87</v>
      </c>
      <c r="Y70" s="116">
        <v>104</v>
      </c>
      <c r="Z70" s="116">
        <v>106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89</v>
      </c>
      <c r="X71" s="116">
        <v>75</v>
      </c>
      <c r="Y71" s="116">
        <v>110</v>
      </c>
      <c r="Z71" s="116">
        <v>87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85</v>
      </c>
      <c r="X72" s="116">
        <v>118</v>
      </c>
      <c r="Y72" s="116">
        <v>143</v>
      </c>
      <c r="Z72" s="116">
        <v>123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85</v>
      </c>
      <c r="X73" s="116">
        <v>82</v>
      </c>
      <c r="Y73" s="116">
        <v>126</v>
      </c>
      <c r="Z73" s="116">
        <v>106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51</v>
      </c>
      <c r="X74" s="116">
        <v>60</v>
      </c>
      <c r="Y74" s="116">
        <v>80</v>
      </c>
      <c r="Z74" s="116">
        <v>76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27</v>
      </c>
      <c r="X75" s="116">
        <v>32</v>
      </c>
      <c r="Y75" s="116">
        <v>39</v>
      </c>
      <c r="Z75" s="116">
        <v>39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14</v>
      </c>
      <c r="X76" s="116">
        <v>16</v>
      </c>
      <c r="Y76" s="116">
        <v>31</v>
      </c>
      <c r="Z76" s="116">
        <v>21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</v>
      </c>
      <c r="X77" s="116">
        <v>11</v>
      </c>
      <c r="Y77" s="116">
        <v>21</v>
      </c>
      <c r="Z77" s="116">
        <v>13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</v>
      </c>
      <c r="X78" s="116">
        <v>0</v>
      </c>
      <c r="Y78" s="116">
        <v>10</v>
      </c>
      <c r="Z78" s="116">
        <v>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5</v>
      </c>
      <c r="Y79" s="116">
        <v>6</v>
      </c>
      <c r="Z79" s="116">
        <v>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899</v>
      </c>
      <c r="X80" s="116">
        <v>961</v>
      </c>
      <c r="Y80" s="116">
        <v>1237</v>
      </c>
      <c r="Z80" s="116">
        <v>1114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Barcaldine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45</v>
      </c>
      <c r="X83" s="116">
        <v>53</v>
      </c>
      <c r="Y83" s="116">
        <v>76</v>
      </c>
      <c r="Z83" s="116">
        <v>48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56</v>
      </c>
      <c r="X84" s="116">
        <v>59</v>
      </c>
      <c r="Y84" s="116">
        <v>67</v>
      </c>
      <c r="Z84" s="116">
        <v>60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2,275</v>
      </c>
      <c r="D85" s="100">
        <f t="shared" ref="D85:D90" si="4">AD4</f>
        <v>-0.14505824877865459</v>
      </c>
      <c r="E85" s="101">
        <f t="shared" ref="E85:E90" si="5">AD4</f>
        <v>-0.14505824877865459</v>
      </c>
      <c r="F85" s="100">
        <f t="shared" ref="F85:F90" si="6">AF4</f>
        <v>0.16547131147540983</v>
      </c>
      <c r="G85" s="101">
        <f t="shared" ref="G85:G90" si="7">AF4</f>
        <v>0.16547131147540983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116</v>
      </c>
      <c r="X85" s="116">
        <v>124</v>
      </c>
      <c r="Y85" s="116">
        <v>140</v>
      </c>
      <c r="Z85" s="116">
        <v>142</v>
      </c>
    </row>
    <row r="86" spans="1:30" ht="15" customHeight="1" x14ac:dyDescent="0.25">
      <c r="A86" s="102" t="s">
        <v>4</v>
      </c>
      <c r="B86" s="51"/>
      <c r="C86" s="61" t="str">
        <f t="shared" si="3"/>
        <v>1,164</v>
      </c>
      <c r="D86" s="100">
        <f t="shared" si="4"/>
        <v>-0.18143459915611815</v>
      </c>
      <c r="E86" s="101">
        <f t="shared" si="5"/>
        <v>-0.18143459915611815</v>
      </c>
      <c r="F86" s="100">
        <f t="shared" si="6"/>
        <v>0.19384615384615378</v>
      </c>
      <c r="G86" s="101">
        <f t="shared" si="7"/>
        <v>0.19384615384615378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25</v>
      </c>
      <c r="X86" s="116">
        <v>27</v>
      </c>
      <c r="Y86" s="116">
        <v>26</v>
      </c>
      <c r="Z86" s="116">
        <v>28</v>
      </c>
    </row>
    <row r="87" spans="1:30" ht="15" customHeight="1" x14ac:dyDescent="0.25">
      <c r="A87" s="102" t="s">
        <v>5</v>
      </c>
      <c r="B87" s="51"/>
      <c r="C87" s="61" t="str">
        <f t="shared" si="3"/>
        <v>1,115</v>
      </c>
      <c r="D87" s="100">
        <f t="shared" si="4"/>
        <v>-0.10080645161290325</v>
      </c>
      <c r="E87" s="101">
        <f t="shared" si="5"/>
        <v>-0.10080645161290325</v>
      </c>
      <c r="F87" s="100">
        <f t="shared" si="6"/>
        <v>0.14476386036960975</v>
      </c>
      <c r="G87" s="101">
        <f t="shared" si="7"/>
        <v>0.14476386036960975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26</v>
      </c>
      <c r="X87" s="116">
        <v>24</v>
      </c>
      <c r="Y87" s="116">
        <v>22</v>
      </c>
      <c r="Z87" s="116">
        <v>23</v>
      </c>
    </row>
    <row r="88" spans="1:30" ht="15" customHeight="1" x14ac:dyDescent="0.25">
      <c r="A88" s="51" t="s">
        <v>6</v>
      </c>
      <c r="B88" s="51"/>
      <c r="C88" s="61" t="str">
        <f t="shared" si="3"/>
        <v>1,547</v>
      </c>
      <c r="D88" s="100">
        <f t="shared" si="4"/>
        <v>-0.14577581446714527</v>
      </c>
      <c r="E88" s="101">
        <f t="shared" si="5"/>
        <v>-0.14577581446714527</v>
      </c>
      <c r="F88" s="100">
        <f t="shared" si="6"/>
        <v>0.15018587360594804</v>
      </c>
      <c r="G88" s="101">
        <f t="shared" si="7"/>
        <v>0.15018587360594804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6</v>
      </c>
      <c r="X88" s="116">
        <v>6</v>
      </c>
      <c r="Y88" s="116">
        <v>10</v>
      </c>
      <c r="Z88" s="116">
        <v>6</v>
      </c>
    </row>
    <row r="89" spans="1:30" ht="15" customHeight="1" x14ac:dyDescent="0.25">
      <c r="A89" s="51" t="s">
        <v>102</v>
      </c>
      <c r="B89" s="51"/>
      <c r="C89" s="61" t="str">
        <f t="shared" si="3"/>
        <v>$40,138</v>
      </c>
      <c r="D89" s="100">
        <f t="shared" si="4"/>
        <v>0.10551866943344712</v>
      </c>
      <c r="E89" s="101">
        <f t="shared" si="5"/>
        <v>0.10551866943344712</v>
      </c>
      <c r="F89" s="100">
        <f t="shared" si="6"/>
        <v>9.9671232876712423E-2</v>
      </c>
      <c r="G89" s="101">
        <f t="shared" si="7"/>
        <v>9.9671232876712423E-2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71</v>
      </c>
      <c r="X89" s="116">
        <v>65</v>
      </c>
      <c r="Y89" s="116">
        <v>82</v>
      </c>
      <c r="Z89" s="116">
        <v>80</v>
      </c>
    </row>
    <row r="90" spans="1:30" ht="15" customHeight="1" x14ac:dyDescent="0.25">
      <c r="A90" s="51" t="s">
        <v>7</v>
      </c>
      <c r="B90" s="51"/>
      <c r="C90" s="61" t="str">
        <f t="shared" si="3"/>
        <v>$74.3 mil</v>
      </c>
      <c r="D90" s="100">
        <f t="shared" si="4"/>
        <v>-0.14228947612371601</v>
      </c>
      <c r="E90" s="101">
        <f t="shared" si="5"/>
        <v>-0.14228947612371601</v>
      </c>
      <c r="F90" s="100">
        <f t="shared" si="6"/>
        <v>0.17134633278611955</v>
      </c>
      <c r="G90" s="101">
        <f t="shared" si="7"/>
        <v>0.17134633278611955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121</v>
      </c>
      <c r="X90" s="116">
        <v>144</v>
      </c>
      <c r="Y90" s="116">
        <v>185</v>
      </c>
      <c r="Z90" s="116">
        <v>154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670</v>
      </c>
      <c r="X91" s="116">
        <v>706</v>
      </c>
      <c r="Y91" s="116">
        <v>956</v>
      </c>
      <c r="Z91" s="116">
        <v>788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33</v>
      </c>
      <c r="X93" s="116">
        <v>46</v>
      </c>
      <c r="Y93" s="116">
        <v>66</v>
      </c>
      <c r="Z93" s="116">
        <v>53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94</v>
      </c>
      <c r="X94" s="116">
        <v>99</v>
      </c>
      <c r="Y94" s="116">
        <v>121</v>
      </c>
      <c r="Z94" s="116">
        <v>110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20</v>
      </c>
      <c r="X95" s="116">
        <v>19</v>
      </c>
      <c r="Y95" s="116">
        <v>17</v>
      </c>
      <c r="Z95" s="116">
        <v>28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82</v>
      </c>
      <c r="X96" s="116">
        <v>90</v>
      </c>
      <c r="Y96" s="116">
        <v>101</v>
      </c>
      <c r="Z96" s="116">
        <v>98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91</v>
      </c>
      <c r="X97" s="116">
        <v>101</v>
      </c>
      <c r="Y97" s="116">
        <v>118</v>
      </c>
      <c r="Z97" s="116">
        <v>107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46</v>
      </c>
      <c r="X98" s="116">
        <v>52</v>
      </c>
      <c r="Y98" s="116">
        <v>64</v>
      </c>
      <c r="Z98" s="116">
        <v>61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5</v>
      </c>
      <c r="X99" s="116">
        <v>7</v>
      </c>
      <c r="Y99" s="116">
        <v>10</v>
      </c>
      <c r="Z99" s="116">
        <v>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75</v>
      </c>
      <c r="X100" s="116">
        <v>86</v>
      </c>
      <c r="Y100" s="116">
        <v>122</v>
      </c>
      <c r="Z100" s="116">
        <v>95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616</v>
      </c>
      <c r="X101" s="116">
        <v>654</v>
      </c>
      <c r="Y101" s="116">
        <v>853</v>
      </c>
      <c r="Z101" s="116">
        <v>760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946</v>
      </c>
      <c r="X104" s="116">
        <v>1062</v>
      </c>
      <c r="Y104" s="116">
        <v>1407</v>
      </c>
      <c r="Z104" s="116">
        <v>1212</v>
      </c>
      <c r="AB104" s="113" t="str">
        <f>TEXT(Z104,"###,###")</f>
        <v>1,212</v>
      </c>
      <c r="AD104" s="134">
        <f>Z104/($Z$4)*100</f>
        <v>53.274725274725277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646</v>
      </c>
      <c r="X105" s="116">
        <v>657</v>
      </c>
      <c r="Y105" s="116">
        <v>715</v>
      </c>
      <c r="Z105" s="116">
        <v>680</v>
      </c>
      <c r="AB105" s="113" t="str">
        <f>TEXT(Z105,"###,###")</f>
        <v>680</v>
      </c>
      <c r="AD105" s="134">
        <f>Z105/($Z$4)*100</f>
        <v>29.890109890109891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1592</v>
      </c>
      <c r="X106" s="124">
        <v>1719</v>
      </c>
      <c r="Y106" s="124">
        <v>2122</v>
      </c>
      <c r="Z106" s="124">
        <v>1892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374</v>
      </c>
      <c r="X108" s="116">
        <v>449</v>
      </c>
      <c r="Y108" s="116">
        <v>672</v>
      </c>
      <c r="Z108" s="116">
        <v>453</v>
      </c>
      <c r="AB108" s="113" t="str">
        <f>TEXT(Z108,"###,###")</f>
        <v>453</v>
      </c>
      <c r="AD108" s="134">
        <f>Z108/($Z$4)*100</f>
        <v>19.912087912087912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278</v>
      </c>
      <c r="X109" s="116">
        <v>287</v>
      </c>
      <c r="Y109" s="116">
        <v>392</v>
      </c>
      <c r="Z109" s="116">
        <v>437</v>
      </c>
      <c r="AB109" s="113" t="str">
        <f>TEXT(Z109,"###,###")</f>
        <v>437</v>
      </c>
      <c r="AD109" s="134">
        <f>Z109/($Z$4)*100</f>
        <v>19.208791208791208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387</v>
      </c>
      <c r="X110" s="116">
        <v>366</v>
      </c>
      <c r="Y110" s="116">
        <v>417</v>
      </c>
      <c r="Z110" s="116">
        <v>371</v>
      </c>
      <c r="AB110" s="113" t="str">
        <f>TEXT(Z110,"###,###")</f>
        <v>371</v>
      </c>
      <c r="AD110" s="134">
        <f>Z110/($Z$4)*100</f>
        <v>16.307692307692307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554</v>
      </c>
      <c r="X111" s="116">
        <v>617</v>
      </c>
      <c r="Y111" s="116">
        <v>646</v>
      </c>
      <c r="Z111" s="116">
        <v>631</v>
      </c>
      <c r="AB111" s="113" t="str">
        <f>TEXT(Z111,"###,###")</f>
        <v>631</v>
      </c>
      <c r="AD111" s="134">
        <f>Z111/($Z$4)*100</f>
        <v>27.736263736263737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1854</v>
      </c>
      <c r="X112" s="116">
        <v>2009</v>
      </c>
      <c r="Y112" s="116">
        <v>2662</v>
      </c>
      <c r="Z112" s="116">
        <v>2274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41.62</v>
      </c>
      <c r="W118" s="135">
        <v>42.47</v>
      </c>
      <c r="X118" s="135">
        <v>42.57</v>
      </c>
      <c r="Y118" s="135">
        <v>43.86</v>
      </c>
      <c r="Z118" s="135">
        <v>43.48</v>
      </c>
      <c r="AB118" s="113" t="str">
        <f>TEXT(Z118,"##.0")</f>
        <v>43.5</v>
      </c>
    </row>
    <row r="120" spans="19:32" x14ac:dyDescent="0.25">
      <c r="S120" s="105" t="s">
        <v>104</v>
      </c>
      <c r="T120" s="116"/>
      <c r="U120" s="116"/>
      <c r="V120" s="116">
        <v>969</v>
      </c>
      <c r="W120" s="116">
        <v>942</v>
      </c>
      <c r="X120" s="116">
        <v>959</v>
      </c>
      <c r="Y120" s="116">
        <v>1151</v>
      </c>
      <c r="Z120" s="116">
        <v>1038</v>
      </c>
      <c r="AB120" s="113" t="str">
        <f>TEXT(Z120,"###,###")</f>
        <v>1,038</v>
      </c>
    </row>
    <row r="121" spans="19:32" x14ac:dyDescent="0.25">
      <c r="S121" s="105" t="s">
        <v>105</v>
      </c>
      <c r="T121" s="116"/>
      <c r="U121" s="116"/>
      <c r="V121" s="116">
        <v>221</v>
      </c>
      <c r="W121" s="116">
        <v>191</v>
      </c>
      <c r="X121" s="116">
        <v>221</v>
      </c>
      <c r="Y121" s="116">
        <v>403</v>
      </c>
      <c r="Z121" s="116">
        <v>276</v>
      </c>
      <c r="AB121" s="113" t="str">
        <f>TEXT(Z121,"###,###")</f>
        <v>276</v>
      </c>
    </row>
    <row r="122" spans="19:32" x14ac:dyDescent="0.25">
      <c r="S122" s="105" t="s">
        <v>106</v>
      </c>
      <c r="T122" s="116"/>
      <c r="U122" s="116"/>
      <c r="V122" s="116">
        <v>158</v>
      </c>
      <c r="W122" s="116">
        <v>151</v>
      </c>
      <c r="X122" s="116">
        <v>180</v>
      </c>
      <c r="Y122" s="116">
        <v>249</v>
      </c>
      <c r="Z122" s="116">
        <v>225</v>
      </c>
      <c r="AB122" s="113" t="str">
        <f>TEXT(Z122,"###,###")</f>
        <v>225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1127</v>
      </c>
      <c r="W124" s="116">
        <v>1093</v>
      </c>
      <c r="X124" s="116">
        <v>1139</v>
      </c>
      <c r="Y124" s="116">
        <v>1400</v>
      </c>
      <c r="Z124" s="116">
        <v>1263</v>
      </c>
      <c r="AB124" s="113" t="str">
        <f>TEXT(Z124,"###,###")</f>
        <v>1,263</v>
      </c>
      <c r="AD124" s="131">
        <f>Z124/$Z$7*100</f>
        <v>81.64188752424046</v>
      </c>
    </row>
    <row r="125" spans="19:32" x14ac:dyDescent="0.25">
      <c r="S125" s="105" t="s">
        <v>108</v>
      </c>
      <c r="T125" s="116"/>
      <c r="U125" s="116"/>
      <c r="V125" s="116">
        <v>379</v>
      </c>
      <c r="W125" s="116">
        <v>342</v>
      </c>
      <c r="X125" s="116">
        <v>401</v>
      </c>
      <c r="Y125" s="116">
        <v>652</v>
      </c>
      <c r="Z125" s="116">
        <v>501</v>
      </c>
      <c r="AB125" s="113" t="str">
        <f>TEXT(Z125,"###,###")</f>
        <v>501</v>
      </c>
      <c r="AD125" s="131">
        <f>Z125/$Z$7*100</f>
        <v>32.385261797026502</v>
      </c>
    </row>
    <row r="127" spans="19:32" x14ac:dyDescent="0.25">
      <c r="S127" s="105" t="s">
        <v>109</v>
      </c>
      <c r="T127" s="116"/>
      <c r="U127" s="116"/>
      <c r="V127" s="116">
        <v>688</v>
      </c>
      <c r="W127" s="116">
        <v>669</v>
      </c>
      <c r="X127" s="116">
        <v>706</v>
      </c>
      <c r="Y127" s="116">
        <v>950</v>
      </c>
      <c r="Z127" s="116">
        <v>787</v>
      </c>
      <c r="AB127" s="113" t="str">
        <f>TEXT(Z127,"###,###")</f>
        <v>787</v>
      </c>
      <c r="AD127" s="131">
        <f>Z127/$Z$7*100</f>
        <v>50.872656755009693</v>
      </c>
    </row>
    <row r="128" spans="19:32" x14ac:dyDescent="0.25">
      <c r="S128" s="105" t="s">
        <v>110</v>
      </c>
      <c r="T128" s="116"/>
      <c r="U128" s="116"/>
      <c r="V128" s="116">
        <v>660</v>
      </c>
      <c r="W128" s="116">
        <v>615</v>
      </c>
      <c r="X128" s="116">
        <v>654</v>
      </c>
      <c r="Y128" s="116">
        <v>856</v>
      </c>
      <c r="Z128" s="116">
        <v>755</v>
      </c>
      <c r="AB128" s="113" t="str">
        <f>TEXT(Z128,"###,###")</f>
        <v>755</v>
      </c>
      <c r="AD128" s="131">
        <f>Z128/$Z$7*100</f>
        <v>48.804137039431154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579CFF-98DA-4A87-99E5-05A086E1A40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978CB49-C0D3-4B91-A24A-8E5BAE009BE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951C171-D4BE-4AD6-B553-BE686E6ED5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3C7CDB9-5308-49C7-90DD-1948FA20FA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93C67-F33B-47B6-9B34-F8C999AAE072}">
  <sheetPr codeName="Sheet11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Mount Isa</v>
      </c>
      <c r="T1" s="103"/>
      <c r="U1" s="103"/>
      <c r="V1" s="103"/>
      <c r="W1" s="103"/>
      <c r="X1" s="103"/>
      <c r="Y1" s="104" t="str">
        <f>Y3</f>
        <v>9.49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163</v>
      </c>
      <c r="Y3" s="109" t="s">
        <v>254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9.49 Mount Isa,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17109</v>
      </c>
      <c r="W4" s="112">
        <v>15975</v>
      </c>
      <c r="X4" s="112">
        <v>16779</v>
      </c>
      <c r="Y4" s="112">
        <v>17832</v>
      </c>
      <c r="Z4" s="112">
        <v>17550</v>
      </c>
      <c r="AB4" s="113" t="str">
        <f>TEXT(Z4,"###,###")</f>
        <v>17,550</v>
      </c>
      <c r="AD4" s="114">
        <f>Z4/Y4-1</f>
        <v>-1.5814266487213957E-2</v>
      </c>
      <c r="AF4" s="114">
        <f>Z4/V4-1</f>
        <v>2.5775907417148858E-2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9553</v>
      </c>
      <c r="W5" s="112">
        <v>8713</v>
      </c>
      <c r="X5" s="112">
        <v>9128</v>
      </c>
      <c r="Y5" s="112">
        <v>9707</v>
      </c>
      <c r="Z5" s="112">
        <v>9530</v>
      </c>
      <c r="AB5" s="113" t="str">
        <f>TEXT(Z5,"###,###")</f>
        <v>9,530</v>
      </c>
      <c r="AD5" s="114">
        <f t="shared" ref="AD5:AD9" si="0">Z5/Y5-1</f>
        <v>-1.823426393324401E-2</v>
      </c>
      <c r="AF5" s="114">
        <f t="shared" ref="AF5:AF9" si="1">Z5/V5-1</f>
        <v>-2.4076206427300351E-3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7558</v>
      </c>
      <c r="W6" s="112">
        <v>7267</v>
      </c>
      <c r="X6" s="112">
        <v>7651</v>
      </c>
      <c r="Y6" s="112">
        <v>8123</v>
      </c>
      <c r="Z6" s="112">
        <v>8020</v>
      </c>
      <c r="AB6" s="113" t="str">
        <f>TEXT(Z6,"###,###")</f>
        <v>8,020</v>
      </c>
      <c r="AD6" s="114">
        <f t="shared" si="0"/>
        <v>-1.268004431860148E-2</v>
      </c>
      <c r="AF6" s="114">
        <f t="shared" si="1"/>
        <v>6.1127282349827894E-2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12060</v>
      </c>
      <c r="W7" s="112">
        <v>11391</v>
      </c>
      <c r="X7" s="112">
        <v>11470</v>
      </c>
      <c r="Y7" s="112">
        <v>12113</v>
      </c>
      <c r="Z7" s="112">
        <v>11951</v>
      </c>
      <c r="AB7" s="113" t="str">
        <f>TEXT(Z7,"###,###")</f>
        <v>11,951</v>
      </c>
      <c r="AD7" s="114">
        <f t="shared" si="0"/>
        <v>-1.3374060926277576E-2</v>
      </c>
      <c r="AF7" s="114">
        <f t="shared" si="1"/>
        <v>-9.0381426202321702E-3</v>
      </c>
    </row>
    <row r="8" spans="1:32" ht="17.25" customHeight="1" x14ac:dyDescent="0.25">
      <c r="A8" s="68" t="s">
        <v>13</v>
      </c>
      <c r="B8" s="69"/>
      <c r="C8" s="31"/>
      <c r="D8" s="70" t="str">
        <f>AB4</f>
        <v>17,550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11,951</v>
      </c>
      <c r="P8" s="71"/>
      <c r="S8" s="111" t="s">
        <v>87</v>
      </c>
      <c r="T8" s="112"/>
      <c r="U8" s="112"/>
      <c r="V8" s="112">
        <v>58594.36</v>
      </c>
      <c r="W8" s="112">
        <v>59215</v>
      </c>
      <c r="X8" s="112">
        <v>55855</v>
      </c>
      <c r="Y8" s="112">
        <v>58076</v>
      </c>
      <c r="Z8" s="112">
        <v>59129</v>
      </c>
      <c r="AB8" s="113" t="str">
        <f>TEXT(Z8,"$###,###")</f>
        <v>$59,129</v>
      </c>
      <c r="AD8" s="114">
        <f t="shared" si="0"/>
        <v>1.8131414009229241E-2</v>
      </c>
      <c r="AF8" s="114">
        <f t="shared" si="1"/>
        <v>9.1244276752915354E-3</v>
      </c>
    </row>
    <row r="9" spans="1:32" x14ac:dyDescent="0.25">
      <c r="A9" s="32" t="s">
        <v>15</v>
      </c>
      <c r="B9" s="75"/>
      <c r="C9" s="76"/>
      <c r="D9" s="77">
        <f>AD104</f>
        <v>74.900284900284902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54.790394109279561</v>
      </c>
      <c r="P9" s="78" t="s">
        <v>88</v>
      </c>
      <c r="S9" s="111" t="s">
        <v>7</v>
      </c>
      <c r="T9" s="112"/>
      <c r="U9" s="112"/>
      <c r="V9" s="112">
        <v>911869543</v>
      </c>
      <c r="W9" s="112">
        <v>862015483</v>
      </c>
      <c r="X9" s="112">
        <v>863294234</v>
      </c>
      <c r="Y9" s="112">
        <v>919828028</v>
      </c>
      <c r="Z9" s="112">
        <v>926620908</v>
      </c>
      <c r="AB9" s="113" t="str">
        <f>TEXT(Z9/1000000,"$#,###.0")&amp;" mil"</f>
        <v>$926.6 mil</v>
      </c>
      <c r="AD9" s="114">
        <f t="shared" si="0"/>
        <v>7.3849456563852556E-3</v>
      </c>
      <c r="AF9" s="114">
        <f t="shared" si="1"/>
        <v>1.6177056370880516E-2</v>
      </c>
    </row>
    <row r="10" spans="1:32" x14ac:dyDescent="0.25">
      <c r="A10" s="32" t="s">
        <v>18</v>
      </c>
      <c r="B10" s="75"/>
      <c r="C10" s="76"/>
      <c r="D10" s="77">
        <f>AD105</f>
        <v>19.401709401709404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45.209605890720447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97.690569826792739</v>
      </c>
      <c r="P11" s="78" t="s">
        <v>88</v>
      </c>
      <c r="S11" s="111" t="s">
        <v>30</v>
      </c>
      <c r="T11" s="116"/>
      <c r="U11" s="116"/>
      <c r="V11" s="116">
        <v>16202</v>
      </c>
      <c r="W11" s="116">
        <v>15044</v>
      </c>
      <c r="X11" s="116">
        <v>15807</v>
      </c>
      <c r="Y11" s="116">
        <v>16688</v>
      </c>
      <c r="Z11" s="116">
        <v>16450</v>
      </c>
    </row>
    <row r="12" spans="1:32" ht="28.5" customHeight="1" x14ac:dyDescent="0.25">
      <c r="A12" s="32" t="s">
        <v>20</v>
      </c>
      <c r="B12" s="76"/>
      <c r="C12" s="76"/>
      <c r="D12" s="77">
        <f>AD108</f>
        <v>7.5270655270655267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9.2126181909463654</v>
      </c>
      <c r="P12" s="78" t="s">
        <v>88</v>
      </c>
      <c r="S12" s="111" t="s">
        <v>31</v>
      </c>
      <c r="T12" s="116"/>
      <c r="U12" s="116"/>
      <c r="V12" s="116">
        <v>904</v>
      </c>
      <c r="W12" s="116">
        <v>934</v>
      </c>
      <c r="X12" s="116">
        <v>972</v>
      </c>
      <c r="Y12" s="116">
        <v>1144</v>
      </c>
      <c r="Z12" s="116">
        <v>1101</v>
      </c>
    </row>
    <row r="13" spans="1:32" ht="15" customHeight="1" x14ac:dyDescent="0.25">
      <c r="A13" s="32" t="s">
        <v>21</v>
      </c>
      <c r="B13" s="76"/>
      <c r="C13" s="76"/>
      <c r="D13" s="77">
        <f>AD109</f>
        <v>14.968660968660968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38.5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22.883190883190881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17.30431142737547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48.905982905982903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82.695688572624533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381</v>
      </c>
      <c r="Z15" s="116">
        <v>351</v>
      </c>
      <c r="AB15" s="121">
        <f t="shared" ref="AB15:AB34" si="2">IF(Z15="np",0,Z15/$Z$34)</f>
        <v>2.0002279462046958E-2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2884</v>
      </c>
      <c r="Z16" s="116">
        <v>2983</v>
      </c>
      <c r="AB16" s="121">
        <f t="shared" si="2"/>
        <v>0.16999088215181218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681</v>
      </c>
      <c r="Z17" s="116">
        <v>639</v>
      </c>
      <c r="AB17" s="121">
        <f t="shared" si="2"/>
        <v>3.6414406200136765E-2</v>
      </c>
    </row>
    <row r="18" spans="1:28" x14ac:dyDescent="0.25">
      <c r="A18" s="67" t="str">
        <f>$S$1&amp;" ("&amp;$V$2&amp;" to "&amp;$Z$2&amp;")"</f>
        <v>Mount Isa (2014-15 to 2018-19)</v>
      </c>
      <c r="B18" s="67"/>
      <c r="C18" s="67"/>
      <c r="D18" s="67"/>
      <c r="E18" s="67"/>
      <c r="F18" s="67"/>
      <c r="G18" s="67" t="str">
        <f>$S$1&amp;" ("&amp;$V$2&amp;" to "&amp;$Z$2&amp;")"</f>
        <v>Mount Isa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95</v>
      </c>
      <c r="Z18" s="116">
        <v>89</v>
      </c>
      <c r="AB18" s="121">
        <f t="shared" si="2"/>
        <v>5.0718030544791431E-3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1206</v>
      </c>
      <c r="Z19" s="116">
        <v>1176</v>
      </c>
      <c r="AB19" s="121">
        <f t="shared" si="2"/>
        <v>6.70161841805334E-2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328</v>
      </c>
      <c r="Z20" s="116">
        <v>376</v>
      </c>
      <c r="AB20" s="121">
        <f t="shared" si="2"/>
        <v>2.1426943241395029E-2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1406</v>
      </c>
      <c r="Z21" s="116">
        <v>1340</v>
      </c>
      <c r="AB21" s="121">
        <f t="shared" si="2"/>
        <v>7.6361978573056752E-2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1605</v>
      </c>
      <c r="Z22" s="116">
        <v>1546</v>
      </c>
      <c r="AB22" s="121">
        <f t="shared" si="2"/>
        <v>8.8101208114884894E-2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499</v>
      </c>
      <c r="Z23" s="116">
        <v>528</v>
      </c>
      <c r="AB23" s="121">
        <f t="shared" si="2"/>
        <v>3.0088899019831319E-2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45</v>
      </c>
      <c r="Z24" s="116">
        <v>53</v>
      </c>
      <c r="AB24" s="121">
        <f t="shared" si="2"/>
        <v>3.0202872122179164E-3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286</v>
      </c>
      <c r="Z25" s="116">
        <v>257</v>
      </c>
      <c r="AB25" s="121">
        <f t="shared" si="2"/>
        <v>1.4645543651698199E-2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272</v>
      </c>
      <c r="Z26" s="116">
        <v>224</v>
      </c>
      <c r="AB26" s="121">
        <f t="shared" si="2"/>
        <v>1.2764987462958741E-2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592</v>
      </c>
      <c r="Z27" s="116">
        <v>596</v>
      </c>
      <c r="AB27" s="121">
        <f t="shared" si="2"/>
        <v>3.3963984499658081E-2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1876</v>
      </c>
      <c r="Z28" s="116">
        <v>2107</v>
      </c>
      <c r="AB28" s="121">
        <f t="shared" si="2"/>
        <v>0.12007066332345566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868</v>
      </c>
      <c r="Z29" s="116">
        <v>978</v>
      </c>
      <c r="AB29" s="121">
        <f t="shared" si="2"/>
        <v>5.5732847048096647E-2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1107</v>
      </c>
      <c r="Z30" s="116">
        <v>1199</v>
      </c>
      <c r="AB30" s="121">
        <f t="shared" si="2"/>
        <v>6.8326874857533623E-2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1874</v>
      </c>
      <c r="Z31" s="116">
        <v>1896</v>
      </c>
      <c r="AB31" s="121">
        <f t="shared" si="2"/>
        <v>0.10804650102575793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135</v>
      </c>
      <c r="Z32" s="116">
        <v>93</v>
      </c>
      <c r="AB32" s="121">
        <f t="shared" si="2"/>
        <v>5.2997492591748347E-3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792</v>
      </c>
      <c r="Z33" s="116">
        <v>733</v>
      </c>
      <c r="AB33" s="121">
        <f t="shared" si="2"/>
        <v>4.1771142010485526E-2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17832</v>
      </c>
      <c r="Z34" s="124">
        <v>17548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9878</v>
      </c>
      <c r="AB37" s="136">
        <f>Z37/Z40*100</f>
        <v>82.695688572624533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2067</v>
      </c>
      <c r="AB38" s="136">
        <f>Z38/Z40*100</f>
        <v>17.30431142737547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11945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18</v>
      </c>
      <c r="X44" s="116">
        <v>17</v>
      </c>
      <c r="Y44" s="116">
        <v>20</v>
      </c>
      <c r="Z44" s="116">
        <v>17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204</v>
      </c>
      <c r="X45" s="116">
        <v>258</v>
      </c>
      <c r="Y45" s="116">
        <v>246</v>
      </c>
      <c r="Z45" s="116">
        <v>219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551</v>
      </c>
      <c r="X46" s="116">
        <v>521</v>
      </c>
      <c r="Y46" s="116">
        <v>536</v>
      </c>
      <c r="Z46" s="116">
        <v>601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989</v>
      </c>
      <c r="X47" s="116">
        <v>1074</v>
      </c>
      <c r="Y47" s="116">
        <v>1091</v>
      </c>
      <c r="Z47" s="116">
        <v>1025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1321</v>
      </c>
      <c r="X48" s="116">
        <v>1343</v>
      </c>
      <c r="Y48" s="116">
        <v>1489</v>
      </c>
      <c r="Z48" s="116">
        <v>1570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Mount Isa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1120</v>
      </c>
      <c r="X49" s="116">
        <v>1160</v>
      </c>
      <c r="Y49" s="116">
        <v>1287</v>
      </c>
      <c r="Z49" s="116">
        <v>1267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897</v>
      </c>
      <c r="X50" s="116">
        <v>922</v>
      </c>
      <c r="Y50" s="116">
        <v>1029</v>
      </c>
      <c r="Z50" s="116">
        <v>999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821</v>
      </c>
      <c r="X51" s="116">
        <v>824</v>
      </c>
      <c r="Y51" s="116">
        <v>849</v>
      </c>
      <c r="Z51" s="116">
        <v>812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770</v>
      </c>
      <c r="X52" s="116">
        <v>837</v>
      </c>
      <c r="Y52" s="116">
        <v>861</v>
      </c>
      <c r="Z52" s="116">
        <v>831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789</v>
      </c>
      <c r="X53" s="116">
        <v>805</v>
      </c>
      <c r="Y53" s="116">
        <v>822</v>
      </c>
      <c r="Z53" s="116">
        <v>733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589</v>
      </c>
      <c r="X54" s="116">
        <v>664</v>
      </c>
      <c r="Y54" s="116">
        <v>706</v>
      </c>
      <c r="Z54" s="116">
        <v>706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365</v>
      </c>
      <c r="X55" s="116">
        <v>401</v>
      </c>
      <c r="Y55" s="116">
        <v>429</v>
      </c>
      <c r="Z55" s="116">
        <v>423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184</v>
      </c>
      <c r="X56" s="116">
        <v>183</v>
      </c>
      <c r="Y56" s="116">
        <v>192</v>
      </c>
      <c r="Z56" s="116">
        <v>198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69</v>
      </c>
      <c r="X57" s="116">
        <v>89</v>
      </c>
      <c r="Y57" s="116">
        <v>92</v>
      </c>
      <c r="Z57" s="116">
        <v>71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20</v>
      </c>
      <c r="X58" s="116">
        <v>23</v>
      </c>
      <c r="Y58" s="116">
        <v>32</v>
      </c>
      <c r="Z58" s="116">
        <v>43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4</v>
      </c>
      <c r="X59" s="116">
        <v>8</v>
      </c>
      <c r="Y59" s="116">
        <v>12</v>
      </c>
      <c r="Z59" s="116">
        <v>10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8713</v>
      </c>
      <c r="X61" s="116">
        <v>9128</v>
      </c>
      <c r="Y61" s="116">
        <v>9707</v>
      </c>
      <c r="Z61" s="116">
        <v>9527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21</v>
      </c>
      <c r="X63" s="116">
        <v>37</v>
      </c>
      <c r="Y63" s="116">
        <v>33</v>
      </c>
      <c r="Z63" s="116">
        <v>24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Mount Isa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224</v>
      </c>
      <c r="X64" s="116">
        <v>243</v>
      </c>
      <c r="Y64" s="116">
        <v>275</v>
      </c>
      <c r="Z64" s="116">
        <v>260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507</v>
      </c>
      <c r="X65" s="116">
        <v>560</v>
      </c>
      <c r="Y65" s="116">
        <v>547</v>
      </c>
      <c r="Z65" s="116">
        <v>551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795</v>
      </c>
      <c r="X66" s="116">
        <v>839</v>
      </c>
      <c r="Y66" s="116">
        <v>912</v>
      </c>
      <c r="Z66" s="116">
        <v>798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1146</v>
      </c>
      <c r="X67" s="116">
        <v>1103</v>
      </c>
      <c r="Y67" s="116">
        <v>1184</v>
      </c>
      <c r="Z67" s="116">
        <v>1224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950</v>
      </c>
      <c r="X68" s="116">
        <v>1002</v>
      </c>
      <c r="Y68" s="116">
        <v>1047</v>
      </c>
      <c r="Z68" s="116">
        <v>1029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749</v>
      </c>
      <c r="X69" s="116">
        <v>804</v>
      </c>
      <c r="Y69" s="116">
        <v>869</v>
      </c>
      <c r="Z69" s="116">
        <v>869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669</v>
      </c>
      <c r="X70" s="116">
        <v>708</v>
      </c>
      <c r="Y70" s="116">
        <v>720</v>
      </c>
      <c r="Z70" s="116">
        <v>712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701</v>
      </c>
      <c r="X71" s="116">
        <v>765</v>
      </c>
      <c r="Y71" s="116">
        <v>798</v>
      </c>
      <c r="Z71" s="116">
        <v>775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649</v>
      </c>
      <c r="X72" s="116">
        <v>678</v>
      </c>
      <c r="Y72" s="116">
        <v>702</v>
      </c>
      <c r="Z72" s="116">
        <v>705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448</v>
      </c>
      <c r="X73" s="116">
        <v>474</v>
      </c>
      <c r="Y73" s="116">
        <v>572</v>
      </c>
      <c r="Z73" s="116">
        <v>568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242</v>
      </c>
      <c r="X74" s="116">
        <v>251</v>
      </c>
      <c r="Y74" s="116">
        <v>256</v>
      </c>
      <c r="Z74" s="116">
        <v>302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103</v>
      </c>
      <c r="X75" s="116">
        <v>121</v>
      </c>
      <c r="Y75" s="116">
        <v>130</v>
      </c>
      <c r="Z75" s="116">
        <v>129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36</v>
      </c>
      <c r="X76" s="116">
        <v>47</v>
      </c>
      <c r="Y76" s="116">
        <v>51</v>
      </c>
      <c r="Z76" s="116">
        <v>44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14</v>
      </c>
      <c r="X77" s="116">
        <v>13</v>
      </c>
      <c r="Y77" s="116">
        <v>21</v>
      </c>
      <c r="Z77" s="116">
        <v>14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11</v>
      </c>
      <c r="Z79" s="116">
        <v>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7267</v>
      </c>
      <c r="X80" s="116">
        <v>7651</v>
      </c>
      <c r="Y80" s="116">
        <v>8125</v>
      </c>
      <c r="Z80" s="116">
        <v>8023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Mount Isa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372</v>
      </c>
      <c r="X83" s="116">
        <v>370</v>
      </c>
      <c r="Y83" s="116">
        <v>379</v>
      </c>
      <c r="Z83" s="116">
        <v>369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469</v>
      </c>
      <c r="X84" s="116">
        <v>462</v>
      </c>
      <c r="Y84" s="116">
        <v>515</v>
      </c>
      <c r="Z84" s="116">
        <v>525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17,550</v>
      </c>
      <c r="D85" s="100">
        <f t="shared" ref="D85:D90" si="4">AD4</f>
        <v>-1.5814266487213957E-2</v>
      </c>
      <c r="E85" s="101">
        <f t="shared" ref="E85:E90" si="5">AD4</f>
        <v>-1.5814266487213957E-2</v>
      </c>
      <c r="F85" s="100">
        <f t="shared" ref="F85:F90" si="6">AF4</f>
        <v>2.5775907417148858E-2</v>
      </c>
      <c r="G85" s="101">
        <f t="shared" ref="G85:G90" si="7">AF4</f>
        <v>2.5775907417148858E-2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1892</v>
      </c>
      <c r="X85" s="116">
        <v>1894</v>
      </c>
      <c r="Y85" s="116">
        <v>1896</v>
      </c>
      <c r="Z85" s="116">
        <v>1909</v>
      </c>
    </row>
    <row r="86" spans="1:30" ht="15" customHeight="1" x14ac:dyDescent="0.25">
      <c r="A86" s="102" t="s">
        <v>4</v>
      </c>
      <c r="B86" s="51"/>
      <c r="C86" s="61" t="str">
        <f t="shared" si="3"/>
        <v>9,530</v>
      </c>
      <c r="D86" s="100">
        <f t="shared" si="4"/>
        <v>-1.823426393324401E-2</v>
      </c>
      <c r="E86" s="101">
        <f t="shared" si="5"/>
        <v>-1.823426393324401E-2</v>
      </c>
      <c r="F86" s="100">
        <f t="shared" si="6"/>
        <v>-2.4076206427300351E-3</v>
      </c>
      <c r="G86" s="101">
        <f t="shared" si="7"/>
        <v>-2.4076206427300351E-3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268</v>
      </c>
      <c r="X86" s="116">
        <v>280</v>
      </c>
      <c r="Y86" s="116">
        <v>291</v>
      </c>
      <c r="Z86" s="116">
        <v>300</v>
      </c>
    </row>
    <row r="87" spans="1:30" ht="15" customHeight="1" x14ac:dyDescent="0.25">
      <c r="A87" s="102" t="s">
        <v>5</v>
      </c>
      <c r="B87" s="51"/>
      <c r="C87" s="61" t="str">
        <f t="shared" si="3"/>
        <v>8,020</v>
      </c>
      <c r="D87" s="100">
        <f t="shared" si="4"/>
        <v>-1.268004431860148E-2</v>
      </c>
      <c r="E87" s="101">
        <f t="shared" si="5"/>
        <v>-1.268004431860148E-2</v>
      </c>
      <c r="F87" s="100">
        <f t="shared" si="6"/>
        <v>6.1127282349827894E-2</v>
      </c>
      <c r="G87" s="101">
        <f t="shared" si="7"/>
        <v>6.1127282349827894E-2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92</v>
      </c>
      <c r="X87" s="116">
        <v>89</v>
      </c>
      <c r="Y87" s="116">
        <v>93</v>
      </c>
      <c r="Z87" s="116">
        <v>89</v>
      </c>
    </row>
    <row r="88" spans="1:30" ht="15" customHeight="1" x14ac:dyDescent="0.25">
      <c r="A88" s="51" t="s">
        <v>6</v>
      </c>
      <c r="B88" s="51"/>
      <c r="C88" s="61" t="str">
        <f t="shared" si="3"/>
        <v>11,951</v>
      </c>
      <c r="D88" s="100">
        <f t="shared" si="4"/>
        <v>-1.3374060926277576E-2</v>
      </c>
      <c r="E88" s="101">
        <f t="shared" si="5"/>
        <v>-1.3374060926277576E-2</v>
      </c>
      <c r="F88" s="100">
        <f t="shared" si="6"/>
        <v>-9.0381426202321702E-3</v>
      </c>
      <c r="G88" s="101">
        <f t="shared" si="7"/>
        <v>-9.0381426202321702E-3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136</v>
      </c>
      <c r="X88" s="116">
        <v>154</v>
      </c>
      <c r="Y88" s="116">
        <v>178</v>
      </c>
      <c r="Z88" s="116">
        <v>169</v>
      </c>
    </row>
    <row r="89" spans="1:30" ht="15" customHeight="1" x14ac:dyDescent="0.25">
      <c r="A89" s="51" t="s">
        <v>102</v>
      </c>
      <c r="B89" s="51"/>
      <c r="C89" s="61" t="str">
        <f t="shared" si="3"/>
        <v>$59,129</v>
      </c>
      <c r="D89" s="100">
        <f t="shared" si="4"/>
        <v>1.8131414009229241E-2</v>
      </c>
      <c r="E89" s="101">
        <f t="shared" si="5"/>
        <v>1.8131414009229241E-2</v>
      </c>
      <c r="F89" s="100">
        <f t="shared" si="6"/>
        <v>9.1244276752915354E-3</v>
      </c>
      <c r="G89" s="101">
        <f t="shared" si="7"/>
        <v>9.1244276752915354E-3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1261</v>
      </c>
      <c r="X89" s="116">
        <v>1203</v>
      </c>
      <c r="Y89" s="116">
        <v>1268</v>
      </c>
      <c r="Z89" s="116">
        <v>1311</v>
      </c>
    </row>
    <row r="90" spans="1:30" ht="15" customHeight="1" x14ac:dyDescent="0.25">
      <c r="A90" s="51" t="s">
        <v>7</v>
      </c>
      <c r="B90" s="51"/>
      <c r="C90" s="61" t="str">
        <f t="shared" si="3"/>
        <v>$926.6 mil</v>
      </c>
      <c r="D90" s="100">
        <f t="shared" si="4"/>
        <v>7.3849456563852556E-3</v>
      </c>
      <c r="E90" s="101">
        <f t="shared" si="5"/>
        <v>7.3849456563852556E-3</v>
      </c>
      <c r="F90" s="100">
        <f t="shared" si="6"/>
        <v>1.6177056370880516E-2</v>
      </c>
      <c r="G90" s="101">
        <f t="shared" si="7"/>
        <v>1.6177056370880516E-2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777</v>
      </c>
      <c r="X90" s="116">
        <v>863</v>
      </c>
      <c r="Y90" s="116">
        <v>983</v>
      </c>
      <c r="Z90" s="116">
        <v>942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6320</v>
      </c>
      <c r="X91" s="116">
        <v>6310</v>
      </c>
      <c r="Y91" s="116">
        <v>6685</v>
      </c>
      <c r="Z91" s="116">
        <v>6550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374</v>
      </c>
      <c r="X93" s="116">
        <v>403</v>
      </c>
      <c r="Y93" s="116">
        <v>420</v>
      </c>
      <c r="Z93" s="116">
        <v>420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912</v>
      </c>
      <c r="X94" s="116">
        <v>914</v>
      </c>
      <c r="Y94" s="116">
        <v>976</v>
      </c>
      <c r="Z94" s="116">
        <v>1006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229</v>
      </c>
      <c r="X95" s="116">
        <v>222</v>
      </c>
      <c r="Y95" s="116">
        <v>249</v>
      </c>
      <c r="Z95" s="116">
        <v>230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764</v>
      </c>
      <c r="X96" s="116">
        <v>837</v>
      </c>
      <c r="Y96" s="116">
        <v>894</v>
      </c>
      <c r="Z96" s="116">
        <v>921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919</v>
      </c>
      <c r="X97" s="116">
        <v>928</v>
      </c>
      <c r="Y97" s="116">
        <v>1001</v>
      </c>
      <c r="Z97" s="116">
        <v>1034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449</v>
      </c>
      <c r="X98" s="116">
        <v>479</v>
      </c>
      <c r="Y98" s="116">
        <v>480</v>
      </c>
      <c r="Z98" s="116">
        <v>463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195</v>
      </c>
      <c r="X99" s="116">
        <v>180</v>
      </c>
      <c r="Y99" s="116">
        <v>165</v>
      </c>
      <c r="Z99" s="116">
        <v>187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419</v>
      </c>
      <c r="X100" s="116">
        <v>445</v>
      </c>
      <c r="Y100" s="116">
        <v>487</v>
      </c>
      <c r="Z100" s="116">
        <v>465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5069</v>
      </c>
      <c r="X101" s="116">
        <v>5160</v>
      </c>
      <c r="Y101" s="116">
        <v>5425</v>
      </c>
      <c r="Z101" s="116">
        <v>5406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11663</v>
      </c>
      <c r="X104" s="116">
        <v>12560</v>
      </c>
      <c r="Y104" s="116">
        <v>13455</v>
      </c>
      <c r="Z104" s="116">
        <v>13145</v>
      </c>
      <c r="AB104" s="113" t="str">
        <f>TEXT(Z104,"###,###")</f>
        <v>13,145</v>
      </c>
      <c r="AD104" s="134">
        <f>Z104/($Z$4)*100</f>
        <v>74.900284900284902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3234</v>
      </c>
      <c r="X105" s="116">
        <v>3341</v>
      </c>
      <c r="Y105" s="116">
        <v>3224</v>
      </c>
      <c r="Z105" s="116">
        <v>3405</v>
      </c>
      <c r="AB105" s="113" t="str">
        <f>TEXT(Z105,"###,###")</f>
        <v>3,405</v>
      </c>
      <c r="AD105" s="134">
        <f>Z105/($Z$4)*100</f>
        <v>19.401709401709404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14897</v>
      </c>
      <c r="X106" s="124">
        <v>15901</v>
      </c>
      <c r="Y106" s="124">
        <v>16679</v>
      </c>
      <c r="Z106" s="124">
        <v>16550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1166</v>
      </c>
      <c r="X108" s="116">
        <v>1446</v>
      </c>
      <c r="Y108" s="116">
        <v>1869</v>
      </c>
      <c r="Z108" s="116">
        <v>1321</v>
      </c>
      <c r="AB108" s="113" t="str">
        <f>TEXT(Z108,"###,###")</f>
        <v>1,321</v>
      </c>
      <c r="AD108" s="134">
        <f>Z108/($Z$4)*100</f>
        <v>7.5270655270655267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1986</v>
      </c>
      <c r="X109" s="116">
        <v>2098</v>
      </c>
      <c r="Y109" s="116">
        <v>2308</v>
      </c>
      <c r="Z109" s="116">
        <v>2627</v>
      </c>
      <c r="AB109" s="113" t="str">
        <f>TEXT(Z109,"###,###")</f>
        <v>2,627</v>
      </c>
      <c r="AD109" s="134">
        <f>Z109/($Z$4)*100</f>
        <v>14.968660968660968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3522</v>
      </c>
      <c r="X110" s="116">
        <v>4055</v>
      </c>
      <c r="Y110" s="116">
        <v>4122</v>
      </c>
      <c r="Z110" s="116">
        <v>4016</v>
      </c>
      <c r="AB110" s="113" t="str">
        <f>TEXT(Z110,"###,###")</f>
        <v>4,016</v>
      </c>
      <c r="AD110" s="134">
        <f>Z110/($Z$4)*100</f>
        <v>22.883190883190881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8220</v>
      </c>
      <c r="X111" s="116">
        <v>8302</v>
      </c>
      <c r="Y111" s="116">
        <v>8384</v>
      </c>
      <c r="Z111" s="116">
        <v>8583</v>
      </c>
      <c r="AB111" s="113" t="str">
        <f>TEXT(Z111,"###,###")</f>
        <v>8,583</v>
      </c>
      <c r="AD111" s="134">
        <f>Z111/($Z$4)*100</f>
        <v>48.905982905982903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15975</v>
      </c>
      <c r="X112" s="116">
        <v>16779</v>
      </c>
      <c r="Y112" s="116">
        <v>17832</v>
      </c>
      <c r="Z112" s="116">
        <v>17551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35.9</v>
      </c>
      <c r="W118" s="135">
        <v>39.18</v>
      </c>
      <c r="X118" s="135">
        <v>38.340000000000003</v>
      </c>
      <c r="Y118" s="135">
        <v>38.54</v>
      </c>
      <c r="Z118" s="135">
        <v>38.54</v>
      </c>
      <c r="AB118" s="113" t="str">
        <f>TEXT(Z118,"##.0")</f>
        <v>38.5</v>
      </c>
    </row>
    <row r="120" spans="19:32" x14ac:dyDescent="0.25">
      <c r="S120" s="105" t="s">
        <v>104</v>
      </c>
      <c r="T120" s="116"/>
      <c r="U120" s="116"/>
      <c r="V120" s="116">
        <v>11153</v>
      </c>
      <c r="W120" s="116">
        <v>10460</v>
      </c>
      <c r="X120" s="116">
        <v>10498</v>
      </c>
      <c r="Y120" s="116">
        <v>10969</v>
      </c>
      <c r="Z120" s="116">
        <v>10852</v>
      </c>
      <c r="AB120" s="113" t="str">
        <f>TEXT(Z120,"###,###")</f>
        <v>10,852</v>
      </c>
    </row>
    <row r="121" spans="19:32" x14ac:dyDescent="0.25">
      <c r="S121" s="105" t="s">
        <v>105</v>
      </c>
      <c r="T121" s="116"/>
      <c r="U121" s="116"/>
      <c r="V121" s="116">
        <v>290</v>
      </c>
      <c r="W121" s="116">
        <v>262</v>
      </c>
      <c r="X121" s="116">
        <v>267</v>
      </c>
      <c r="Y121" s="116">
        <v>296</v>
      </c>
      <c r="Z121" s="116">
        <v>278</v>
      </c>
      <c r="AB121" s="113" t="str">
        <f>TEXT(Z121,"###,###")</f>
        <v>278</v>
      </c>
    </row>
    <row r="122" spans="19:32" x14ac:dyDescent="0.25">
      <c r="S122" s="105" t="s">
        <v>106</v>
      </c>
      <c r="T122" s="116"/>
      <c r="U122" s="116"/>
      <c r="V122" s="116">
        <v>613</v>
      </c>
      <c r="W122" s="116">
        <v>672</v>
      </c>
      <c r="X122" s="116">
        <v>705</v>
      </c>
      <c r="Y122" s="116">
        <v>853</v>
      </c>
      <c r="Z122" s="116">
        <v>823</v>
      </c>
      <c r="AB122" s="113" t="str">
        <f>TEXT(Z122,"###,###")</f>
        <v>823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11766</v>
      </c>
      <c r="W124" s="116">
        <v>11132</v>
      </c>
      <c r="X124" s="116">
        <v>11203</v>
      </c>
      <c r="Y124" s="116">
        <v>11822</v>
      </c>
      <c r="Z124" s="116">
        <v>11675</v>
      </c>
      <c r="AB124" s="113" t="str">
        <f>TEXT(Z124,"###,###")</f>
        <v>11,675</v>
      </c>
      <c r="AD124" s="131">
        <f>Z124/$Z$7*100</f>
        <v>97.690569826792739</v>
      </c>
    </row>
    <row r="125" spans="19:32" x14ac:dyDescent="0.25">
      <c r="S125" s="105" t="s">
        <v>108</v>
      </c>
      <c r="T125" s="116"/>
      <c r="U125" s="116"/>
      <c r="V125" s="116">
        <v>903</v>
      </c>
      <c r="W125" s="116">
        <v>934</v>
      </c>
      <c r="X125" s="116">
        <v>972</v>
      </c>
      <c r="Y125" s="116">
        <v>1149</v>
      </c>
      <c r="Z125" s="116">
        <v>1101</v>
      </c>
      <c r="AB125" s="113" t="str">
        <f>TEXT(Z125,"###,###")</f>
        <v>1,101</v>
      </c>
      <c r="AD125" s="131">
        <f>Z125/$Z$7*100</f>
        <v>9.2126181909463654</v>
      </c>
    </row>
    <row r="127" spans="19:32" x14ac:dyDescent="0.25">
      <c r="S127" s="105" t="s">
        <v>109</v>
      </c>
      <c r="T127" s="116"/>
      <c r="U127" s="116"/>
      <c r="V127" s="116">
        <v>6828</v>
      </c>
      <c r="W127" s="116">
        <v>6316</v>
      </c>
      <c r="X127" s="116">
        <v>6310</v>
      </c>
      <c r="Y127" s="116">
        <v>6688</v>
      </c>
      <c r="Z127" s="116">
        <v>6548</v>
      </c>
      <c r="AB127" s="113" t="str">
        <f>TEXT(Z127,"###,###")</f>
        <v>6,548</v>
      </c>
      <c r="AD127" s="131">
        <f>Z127/$Z$7*100</f>
        <v>54.790394109279561</v>
      </c>
    </row>
    <row r="128" spans="19:32" x14ac:dyDescent="0.25">
      <c r="S128" s="105" t="s">
        <v>110</v>
      </c>
      <c r="T128" s="116"/>
      <c r="U128" s="116"/>
      <c r="V128" s="116">
        <v>5226</v>
      </c>
      <c r="W128" s="116">
        <v>5070</v>
      </c>
      <c r="X128" s="116">
        <v>5160</v>
      </c>
      <c r="Y128" s="116">
        <v>5428</v>
      </c>
      <c r="Z128" s="116">
        <v>5403</v>
      </c>
      <c r="AB128" s="113" t="str">
        <f>TEXT(Z128,"###,###")</f>
        <v>5,403</v>
      </c>
      <c r="AD128" s="131">
        <f>Z128/$Z$7*100</f>
        <v>45.209605890720447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1A1534F-CFB3-4E94-A40C-F641868E656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E342DE9-CF12-4D90-AC00-70428C81DAA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73810B7-7F17-4FF7-93E8-111C6B876E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285899B-CB7E-4C74-9F1E-26A251613C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24341F-6DF1-439D-A0B2-52F2B5AFCF42}">
  <sheetPr codeName="Sheet11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Murweh</v>
      </c>
      <c r="T1" s="103"/>
      <c r="U1" s="103"/>
      <c r="V1" s="103"/>
      <c r="W1" s="103"/>
      <c r="X1" s="103"/>
      <c r="Y1" s="104" t="str">
        <f>Y3</f>
        <v>9.50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164</v>
      </c>
      <c r="Y3" s="109" t="s">
        <v>165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9.50 Murweh,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3347</v>
      </c>
      <c r="W4" s="112">
        <v>3083</v>
      </c>
      <c r="X4" s="112">
        <v>3462</v>
      </c>
      <c r="Y4" s="112">
        <v>3967</v>
      </c>
      <c r="Z4" s="112">
        <v>3520</v>
      </c>
      <c r="AB4" s="113" t="str">
        <f>TEXT(Z4,"###,###")</f>
        <v>3,520</v>
      </c>
      <c r="AD4" s="114">
        <f>Z4/Y4-1</f>
        <v>-0.11267960675573485</v>
      </c>
      <c r="AF4" s="114">
        <f>Z4/V4-1</f>
        <v>5.168807887660587E-2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1646</v>
      </c>
      <c r="W5" s="112">
        <v>1502</v>
      </c>
      <c r="X5" s="112">
        <v>1719</v>
      </c>
      <c r="Y5" s="112">
        <v>1930</v>
      </c>
      <c r="Z5" s="112">
        <v>1733</v>
      </c>
      <c r="AB5" s="113" t="str">
        <f>TEXT(Z5,"###,###")</f>
        <v>1,733</v>
      </c>
      <c r="AD5" s="114">
        <f t="shared" ref="AD5:AD9" si="0">Z5/Y5-1</f>
        <v>-0.10207253886010359</v>
      </c>
      <c r="AF5" s="114">
        <f t="shared" ref="AF5:AF9" si="1">Z5/V5-1</f>
        <v>5.285540704738767E-2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1699</v>
      </c>
      <c r="W6" s="112">
        <v>1584</v>
      </c>
      <c r="X6" s="112">
        <v>1743</v>
      </c>
      <c r="Y6" s="112">
        <v>2041</v>
      </c>
      <c r="Z6" s="112">
        <v>1784</v>
      </c>
      <c r="AB6" s="113" t="str">
        <f>TEXT(Z6,"###,###")</f>
        <v>1,784</v>
      </c>
      <c r="AD6" s="114">
        <f t="shared" si="0"/>
        <v>-0.12591866731994117</v>
      </c>
      <c r="AF6" s="114">
        <f t="shared" si="1"/>
        <v>5.0029429075927112E-2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2196</v>
      </c>
      <c r="W7" s="112">
        <v>2087</v>
      </c>
      <c r="X7" s="112">
        <v>2286</v>
      </c>
      <c r="Y7" s="112">
        <v>2642</v>
      </c>
      <c r="Z7" s="112">
        <v>2340</v>
      </c>
      <c r="AB7" s="113" t="str">
        <f>TEXT(Z7,"###,###")</f>
        <v>2,340</v>
      </c>
      <c r="AD7" s="114">
        <f t="shared" si="0"/>
        <v>-0.11430734292202882</v>
      </c>
      <c r="AF7" s="114">
        <f t="shared" si="1"/>
        <v>6.5573770491803351E-2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3,520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2,340</v>
      </c>
      <c r="P8" s="71"/>
      <c r="S8" s="111" t="s">
        <v>87</v>
      </c>
      <c r="T8" s="112"/>
      <c r="U8" s="112"/>
      <c r="V8" s="112">
        <v>34621.410000000003</v>
      </c>
      <c r="W8" s="112">
        <v>36655.730000000003</v>
      </c>
      <c r="X8" s="112">
        <v>36032</v>
      </c>
      <c r="Y8" s="112">
        <v>37602.339999999997</v>
      </c>
      <c r="Z8" s="112">
        <v>41380</v>
      </c>
      <c r="AB8" s="113" t="str">
        <f>TEXT(Z8,"$###,###")</f>
        <v>$41,380</v>
      </c>
      <c r="AD8" s="114">
        <f t="shared" si="0"/>
        <v>0.10046342860577306</v>
      </c>
      <c r="AF8" s="114">
        <f t="shared" si="1"/>
        <v>0.19521417527477936</v>
      </c>
    </row>
    <row r="9" spans="1:32" x14ac:dyDescent="0.25">
      <c r="A9" s="32" t="s">
        <v>15</v>
      </c>
      <c r="B9" s="75"/>
      <c r="C9" s="76"/>
      <c r="D9" s="77">
        <f>AD104</f>
        <v>60.767045454545453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50.213675213675216</v>
      </c>
      <c r="P9" s="78" t="s">
        <v>88</v>
      </c>
      <c r="S9" s="111" t="s">
        <v>7</v>
      </c>
      <c r="T9" s="112"/>
      <c r="U9" s="112"/>
      <c r="V9" s="112">
        <v>97268502</v>
      </c>
      <c r="W9" s="112">
        <v>100189696</v>
      </c>
      <c r="X9" s="112">
        <v>112803781</v>
      </c>
      <c r="Y9" s="112">
        <v>121245335</v>
      </c>
      <c r="Z9" s="112">
        <v>108571552</v>
      </c>
      <c r="AB9" s="113" t="str">
        <f>TEXT(Z9/1000000,"$#,###.0")&amp;" mil"</f>
        <v>$108.6 mil</v>
      </c>
      <c r="AD9" s="114">
        <f t="shared" si="0"/>
        <v>-0.10453006707433321</v>
      </c>
      <c r="AF9" s="114">
        <f t="shared" si="1"/>
        <v>0.11620462706416523</v>
      </c>
    </row>
    <row r="10" spans="1:32" x14ac:dyDescent="0.25">
      <c r="A10" s="32" t="s">
        <v>18</v>
      </c>
      <c r="B10" s="75"/>
      <c r="C10" s="76"/>
      <c r="D10" s="77">
        <f>AD105</f>
        <v>25.823863636363637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49.914529914529915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87.179487179487182</v>
      </c>
      <c r="P11" s="78" t="s">
        <v>88</v>
      </c>
      <c r="S11" s="111" t="s">
        <v>30</v>
      </c>
      <c r="T11" s="116"/>
      <c r="U11" s="116"/>
      <c r="V11" s="116">
        <v>2852</v>
      </c>
      <c r="W11" s="116">
        <v>2639</v>
      </c>
      <c r="X11" s="116">
        <v>2907</v>
      </c>
      <c r="Y11" s="116">
        <v>3195</v>
      </c>
      <c r="Z11" s="116">
        <v>2918</v>
      </c>
    </row>
    <row r="12" spans="1:32" ht="28.5" customHeight="1" x14ac:dyDescent="0.25">
      <c r="A12" s="32" t="s">
        <v>20</v>
      </c>
      <c r="B12" s="76"/>
      <c r="C12" s="76"/>
      <c r="D12" s="77">
        <f>AD108</f>
        <v>18.380681818181817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25.897435897435901</v>
      </c>
      <c r="P12" s="78" t="s">
        <v>88</v>
      </c>
      <c r="S12" s="111" t="s">
        <v>31</v>
      </c>
      <c r="T12" s="116"/>
      <c r="U12" s="116"/>
      <c r="V12" s="116">
        <v>496</v>
      </c>
      <c r="W12" s="116">
        <v>449</v>
      </c>
      <c r="X12" s="116">
        <v>555</v>
      </c>
      <c r="Y12" s="116">
        <v>775</v>
      </c>
      <c r="Z12" s="116">
        <v>605</v>
      </c>
    </row>
    <row r="13" spans="1:32" ht="15" customHeight="1" x14ac:dyDescent="0.25">
      <c r="A13" s="32" t="s">
        <v>21</v>
      </c>
      <c r="B13" s="76"/>
      <c r="C13" s="76"/>
      <c r="D13" s="77">
        <f>AD109</f>
        <v>15.965909090909092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22.073863636363637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18.779342723004692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30.227272727272727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81.220657276995297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529</v>
      </c>
      <c r="Z15" s="116">
        <v>503</v>
      </c>
      <c r="AB15" s="121">
        <f t="shared" ref="AB15:AB34" si="2">IF(Z15="np",0,Z15/$Z$34)</f>
        <v>0.14314171883892998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19</v>
      </c>
      <c r="Z16" s="116">
        <v>19</v>
      </c>
      <c r="AB16" s="121">
        <f t="shared" si="2"/>
        <v>5.4069436539556058E-3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383</v>
      </c>
      <c r="Z17" s="116">
        <v>293</v>
      </c>
      <c r="AB17" s="121">
        <f t="shared" si="2"/>
        <v>8.3380762663631189E-2</v>
      </c>
    </row>
    <row r="18" spans="1:28" x14ac:dyDescent="0.25">
      <c r="A18" s="67" t="str">
        <f>$S$1&amp;" ("&amp;$V$2&amp;" to "&amp;$Z$2&amp;")"</f>
        <v>Murweh (2014-15 to 2018-19)</v>
      </c>
      <c r="B18" s="67"/>
      <c r="C18" s="67"/>
      <c r="D18" s="67"/>
      <c r="E18" s="67"/>
      <c r="F18" s="67"/>
      <c r="G18" s="67" t="str">
        <f>$S$1&amp;" ("&amp;$V$2&amp;" to "&amp;$Z$2&amp;")"</f>
        <v>Murweh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19</v>
      </c>
      <c r="Z18" s="116">
        <v>15</v>
      </c>
      <c r="AB18" s="121">
        <f t="shared" si="2"/>
        <v>4.2686397268070575E-3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227</v>
      </c>
      <c r="Z19" s="116">
        <v>210</v>
      </c>
      <c r="AB19" s="121">
        <f t="shared" si="2"/>
        <v>5.9760956175298807E-2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67</v>
      </c>
      <c r="Z20" s="116">
        <v>54</v>
      </c>
      <c r="AB20" s="121">
        <f t="shared" si="2"/>
        <v>1.5367103016505406E-2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359</v>
      </c>
      <c r="Z21" s="116">
        <v>320</v>
      </c>
      <c r="AB21" s="121">
        <f t="shared" si="2"/>
        <v>9.1064314171883889E-2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259</v>
      </c>
      <c r="Z22" s="116">
        <v>235</v>
      </c>
      <c r="AB22" s="121">
        <f t="shared" si="2"/>
        <v>6.6875355719977228E-2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134</v>
      </c>
      <c r="Z23" s="116">
        <v>85</v>
      </c>
      <c r="AB23" s="121">
        <f t="shared" si="2"/>
        <v>2.4188958451906658E-2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14</v>
      </c>
      <c r="Z24" s="116">
        <v>24</v>
      </c>
      <c r="AB24" s="121">
        <f t="shared" si="2"/>
        <v>6.8298235628912922E-3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70</v>
      </c>
      <c r="Z25" s="116">
        <v>82</v>
      </c>
      <c r="AB25" s="121">
        <f t="shared" si="2"/>
        <v>2.3335230506545249E-2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35</v>
      </c>
      <c r="Z26" s="116">
        <v>31</v>
      </c>
      <c r="AB26" s="121">
        <f t="shared" si="2"/>
        <v>8.8218554354012515E-3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115</v>
      </c>
      <c r="Z27" s="116">
        <v>84</v>
      </c>
      <c r="AB27" s="121">
        <f t="shared" si="2"/>
        <v>2.3904382470119521E-2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118</v>
      </c>
      <c r="Z28" s="116">
        <v>138</v>
      </c>
      <c r="AB28" s="121">
        <f t="shared" si="2"/>
        <v>3.927148548662493E-2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310</v>
      </c>
      <c r="Z29" s="116">
        <v>322</v>
      </c>
      <c r="AB29" s="121">
        <f t="shared" si="2"/>
        <v>9.1633466135458169E-2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308</v>
      </c>
      <c r="Z30" s="116">
        <v>279</v>
      </c>
      <c r="AB30" s="121">
        <f t="shared" si="2"/>
        <v>7.9396698918611272E-2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433</v>
      </c>
      <c r="Z31" s="116">
        <v>411</v>
      </c>
      <c r="AB31" s="121">
        <f t="shared" si="2"/>
        <v>0.11696072851451338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35</v>
      </c>
      <c r="Z32" s="116">
        <v>25</v>
      </c>
      <c r="AB32" s="121">
        <f t="shared" si="2"/>
        <v>7.1143995446784295E-3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124</v>
      </c>
      <c r="Z33" s="116">
        <v>120</v>
      </c>
      <c r="AB33" s="121">
        <f t="shared" si="2"/>
        <v>3.414911781445646E-2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3967</v>
      </c>
      <c r="Z34" s="124">
        <v>3514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1903</v>
      </c>
      <c r="AB37" s="136">
        <f>Z37/Z40*100</f>
        <v>81.220657276995297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440</v>
      </c>
      <c r="AB38" s="136">
        <f>Z38/Z40*100</f>
        <v>18.779342723004692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2343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7</v>
      </c>
      <c r="X44" s="116">
        <v>8</v>
      </c>
      <c r="Y44" s="116">
        <v>12</v>
      </c>
      <c r="Z44" s="116">
        <v>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44</v>
      </c>
      <c r="X45" s="116">
        <v>54</v>
      </c>
      <c r="Y45" s="116">
        <v>57</v>
      </c>
      <c r="Z45" s="116">
        <v>75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102</v>
      </c>
      <c r="X46" s="116">
        <v>110</v>
      </c>
      <c r="Y46" s="116">
        <v>127</v>
      </c>
      <c r="Z46" s="116">
        <v>109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162</v>
      </c>
      <c r="X47" s="116">
        <v>153</v>
      </c>
      <c r="Y47" s="116">
        <v>163</v>
      </c>
      <c r="Z47" s="116">
        <v>139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218</v>
      </c>
      <c r="X48" s="116">
        <v>211</v>
      </c>
      <c r="Y48" s="116">
        <v>245</v>
      </c>
      <c r="Z48" s="116">
        <v>215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Murweh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120</v>
      </c>
      <c r="X49" s="116">
        <v>163</v>
      </c>
      <c r="Y49" s="116">
        <v>183</v>
      </c>
      <c r="Z49" s="116">
        <v>186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140</v>
      </c>
      <c r="X50" s="116">
        <v>153</v>
      </c>
      <c r="Y50" s="116">
        <v>156</v>
      </c>
      <c r="Z50" s="116">
        <v>138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150</v>
      </c>
      <c r="X51" s="116">
        <v>159</v>
      </c>
      <c r="Y51" s="116">
        <v>173</v>
      </c>
      <c r="Z51" s="116">
        <v>169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128</v>
      </c>
      <c r="X52" s="116">
        <v>169</v>
      </c>
      <c r="Y52" s="116">
        <v>153</v>
      </c>
      <c r="Z52" s="116">
        <v>139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122</v>
      </c>
      <c r="X53" s="116">
        <v>170</v>
      </c>
      <c r="Y53" s="116">
        <v>162</v>
      </c>
      <c r="Z53" s="116">
        <v>136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110</v>
      </c>
      <c r="X54" s="116">
        <v>129</v>
      </c>
      <c r="Y54" s="116">
        <v>183</v>
      </c>
      <c r="Z54" s="116">
        <v>157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126</v>
      </c>
      <c r="X55" s="116">
        <v>137</v>
      </c>
      <c r="Y55" s="116">
        <v>153</v>
      </c>
      <c r="Z55" s="116">
        <v>125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49</v>
      </c>
      <c r="X56" s="116">
        <v>66</v>
      </c>
      <c r="Y56" s="116">
        <v>84</v>
      </c>
      <c r="Z56" s="116">
        <v>90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16</v>
      </c>
      <c r="X57" s="116">
        <v>23</v>
      </c>
      <c r="Y57" s="116">
        <v>41</v>
      </c>
      <c r="Z57" s="116">
        <v>29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10</v>
      </c>
      <c r="X58" s="116">
        <v>6</v>
      </c>
      <c r="Y58" s="116">
        <v>18</v>
      </c>
      <c r="Z58" s="116">
        <v>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4</v>
      </c>
      <c r="Y59" s="116">
        <v>0</v>
      </c>
      <c r="Z59" s="116">
        <v>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3</v>
      </c>
      <c r="Z60" s="116">
        <v>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1498</v>
      </c>
      <c r="X61" s="116">
        <v>1719</v>
      </c>
      <c r="Y61" s="116">
        <v>1932</v>
      </c>
      <c r="Z61" s="116">
        <v>1738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4</v>
      </c>
      <c r="X63" s="116">
        <v>13</v>
      </c>
      <c r="Y63" s="116">
        <v>16</v>
      </c>
      <c r="Z63" s="116">
        <v>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Murweh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55</v>
      </c>
      <c r="X64" s="116">
        <v>69</v>
      </c>
      <c r="Y64" s="116">
        <v>62</v>
      </c>
      <c r="Z64" s="116">
        <v>73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86</v>
      </c>
      <c r="X65" s="116">
        <v>99</v>
      </c>
      <c r="Y65" s="116">
        <v>145</v>
      </c>
      <c r="Z65" s="116">
        <v>110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174</v>
      </c>
      <c r="X66" s="116">
        <v>189</v>
      </c>
      <c r="Y66" s="116">
        <v>214</v>
      </c>
      <c r="Z66" s="116">
        <v>141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218</v>
      </c>
      <c r="X67" s="116">
        <v>208</v>
      </c>
      <c r="Y67" s="116">
        <v>247</v>
      </c>
      <c r="Z67" s="116">
        <v>242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138</v>
      </c>
      <c r="X68" s="116">
        <v>161</v>
      </c>
      <c r="Y68" s="116">
        <v>199</v>
      </c>
      <c r="Z68" s="116">
        <v>167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129</v>
      </c>
      <c r="X69" s="116">
        <v>151</v>
      </c>
      <c r="Y69" s="116">
        <v>161</v>
      </c>
      <c r="Z69" s="116">
        <v>176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163</v>
      </c>
      <c r="X70" s="116">
        <v>153</v>
      </c>
      <c r="Y70" s="116">
        <v>156</v>
      </c>
      <c r="Z70" s="116">
        <v>138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159</v>
      </c>
      <c r="X71" s="116">
        <v>171</v>
      </c>
      <c r="Y71" s="116">
        <v>173</v>
      </c>
      <c r="Z71" s="116">
        <v>157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149</v>
      </c>
      <c r="X72" s="116">
        <v>181</v>
      </c>
      <c r="Y72" s="116">
        <v>205</v>
      </c>
      <c r="Z72" s="116">
        <v>154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140</v>
      </c>
      <c r="X73" s="116">
        <v>154</v>
      </c>
      <c r="Y73" s="116">
        <v>174</v>
      </c>
      <c r="Z73" s="116">
        <v>180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101</v>
      </c>
      <c r="X74" s="116">
        <v>108</v>
      </c>
      <c r="Y74" s="116">
        <v>148</v>
      </c>
      <c r="Z74" s="116">
        <v>127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37</v>
      </c>
      <c r="X75" s="116">
        <v>54</v>
      </c>
      <c r="Y75" s="116">
        <v>69</v>
      </c>
      <c r="Z75" s="116">
        <v>58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21</v>
      </c>
      <c r="X76" s="116">
        <v>21</v>
      </c>
      <c r="Y76" s="116">
        <v>33</v>
      </c>
      <c r="Z76" s="116">
        <v>26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6</v>
      </c>
      <c r="Y77" s="116">
        <v>17</v>
      </c>
      <c r="Z77" s="116">
        <v>15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4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7</v>
      </c>
      <c r="X79" s="116">
        <v>0</v>
      </c>
      <c r="Y79" s="116">
        <v>4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1583</v>
      </c>
      <c r="X80" s="116">
        <v>1743</v>
      </c>
      <c r="Y80" s="116">
        <v>2035</v>
      </c>
      <c r="Z80" s="116">
        <v>1780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Murweh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65</v>
      </c>
      <c r="X83" s="116">
        <v>80</v>
      </c>
      <c r="Y83" s="116">
        <v>97</v>
      </c>
      <c r="Z83" s="116">
        <v>86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74</v>
      </c>
      <c r="X84" s="116">
        <v>73</v>
      </c>
      <c r="Y84" s="116">
        <v>72</v>
      </c>
      <c r="Z84" s="116">
        <v>71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3,520</v>
      </c>
      <c r="D85" s="100">
        <f t="shared" ref="D85:D90" si="4">AD4</f>
        <v>-0.11267960675573485</v>
      </c>
      <c r="E85" s="101">
        <f t="shared" ref="E85:E90" si="5">AD4</f>
        <v>-0.11267960675573485</v>
      </c>
      <c r="F85" s="100">
        <f t="shared" ref="F85:F90" si="6">AF4</f>
        <v>5.168807887660587E-2</v>
      </c>
      <c r="G85" s="101">
        <f t="shared" ref="G85:G90" si="7">AF4</f>
        <v>5.168807887660587E-2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146</v>
      </c>
      <c r="X85" s="116">
        <v>148</v>
      </c>
      <c r="Y85" s="116">
        <v>160</v>
      </c>
      <c r="Z85" s="116">
        <v>157</v>
      </c>
    </row>
    <row r="86" spans="1:30" ht="15" customHeight="1" x14ac:dyDescent="0.25">
      <c r="A86" s="102" t="s">
        <v>4</v>
      </c>
      <c r="B86" s="51"/>
      <c r="C86" s="61" t="str">
        <f t="shared" si="3"/>
        <v>1,733</v>
      </c>
      <c r="D86" s="100">
        <f t="shared" si="4"/>
        <v>-0.10207253886010359</v>
      </c>
      <c r="E86" s="101">
        <f t="shared" si="5"/>
        <v>-0.10207253886010359</v>
      </c>
      <c r="F86" s="100">
        <f t="shared" si="6"/>
        <v>5.285540704738767E-2</v>
      </c>
      <c r="G86" s="101">
        <f t="shared" si="7"/>
        <v>5.285540704738767E-2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69</v>
      </c>
      <c r="X86" s="116">
        <v>57</v>
      </c>
      <c r="Y86" s="116">
        <v>50</v>
      </c>
      <c r="Z86" s="116">
        <v>73</v>
      </c>
    </row>
    <row r="87" spans="1:30" ht="15" customHeight="1" x14ac:dyDescent="0.25">
      <c r="A87" s="102" t="s">
        <v>5</v>
      </c>
      <c r="B87" s="51"/>
      <c r="C87" s="61" t="str">
        <f t="shared" si="3"/>
        <v>1,784</v>
      </c>
      <c r="D87" s="100">
        <f t="shared" si="4"/>
        <v>-0.12591866731994117</v>
      </c>
      <c r="E87" s="101">
        <f t="shared" si="5"/>
        <v>-0.12591866731994117</v>
      </c>
      <c r="F87" s="100">
        <f t="shared" si="6"/>
        <v>5.0029429075927112E-2</v>
      </c>
      <c r="G87" s="101">
        <f t="shared" si="7"/>
        <v>5.0029429075927112E-2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42</v>
      </c>
      <c r="X87" s="116">
        <v>37</v>
      </c>
      <c r="Y87" s="116">
        <v>40</v>
      </c>
      <c r="Z87" s="116">
        <v>29</v>
      </c>
    </row>
    <row r="88" spans="1:30" ht="15" customHeight="1" x14ac:dyDescent="0.25">
      <c r="A88" s="51" t="s">
        <v>6</v>
      </c>
      <c r="B88" s="51"/>
      <c r="C88" s="61" t="str">
        <f t="shared" si="3"/>
        <v>2,340</v>
      </c>
      <c r="D88" s="100">
        <f t="shared" si="4"/>
        <v>-0.11430734292202882</v>
      </c>
      <c r="E88" s="101">
        <f t="shared" si="5"/>
        <v>-0.11430734292202882</v>
      </c>
      <c r="F88" s="100">
        <f t="shared" si="6"/>
        <v>6.5573770491803351E-2</v>
      </c>
      <c r="G88" s="101">
        <f t="shared" si="7"/>
        <v>6.5573770491803351E-2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40</v>
      </c>
      <c r="X88" s="116">
        <v>53</v>
      </c>
      <c r="Y88" s="116">
        <v>55</v>
      </c>
      <c r="Z88" s="116">
        <v>54</v>
      </c>
    </row>
    <row r="89" spans="1:30" ht="15" customHeight="1" x14ac:dyDescent="0.25">
      <c r="A89" s="51" t="s">
        <v>102</v>
      </c>
      <c r="B89" s="51"/>
      <c r="C89" s="61" t="str">
        <f t="shared" si="3"/>
        <v>$41,380</v>
      </c>
      <c r="D89" s="100">
        <f t="shared" si="4"/>
        <v>0.10046342860577306</v>
      </c>
      <c r="E89" s="101">
        <f t="shared" si="5"/>
        <v>0.10046342860577306</v>
      </c>
      <c r="F89" s="100">
        <f t="shared" si="6"/>
        <v>0.19521417527477936</v>
      </c>
      <c r="G89" s="101">
        <f t="shared" si="7"/>
        <v>0.19521417527477936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103</v>
      </c>
      <c r="X89" s="116">
        <v>121</v>
      </c>
      <c r="Y89" s="116">
        <v>108</v>
      </c>
      <c r="Z89" s="116">
        <v>98</v>
      </c>
    </row>
    <row r="90" spans="1:30" ht="15" customHeight="1" x14ac:dyDescent="0.25">
      <c r="A90" s="51" t="s">
        <v>7</v>
      </c>
      <c r="B90" s="51"/>
      <c r="C90" s="61" t="str">
        <f t="shared" si="3"/>
        <v>$108.6 mil</v>
      </c>
      <c r="D90" s="100">
        <f t="shared" si="4"/>
        <v>-0.10453006707433321</v>
      </c>
      <c r="E90" s="101">
        <f t="shared" si="5"/>
        <v>-0.10453006707433321</v>
      </c>
      <c r="F90" s="100">
        <f t="shared" si="6"/>
        <v>0.11620462706416523</v>
      </c>
      <c r="G90" s="101">
        <f t="shared" si="7"/>
        <v>0.11620462706416523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251</v>
      </c>
      <c r="X90" s="116">
        <v>278</v>
      </c>
      <c r="Y90" s="116">
        <v>305</v>
      </c>
      <c r="Z90" s="116">
        <v>295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1042</v>
      </c>
      <c r="X91" s="116">
        <v>1158</v>
      </c>
      <c r="Y91" s="116">
        <v>1313</v>
      </c>
      <c r="Z91" s="116">
        <v>1177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60</v>
      </c>
      <c r="X93" s="116">
        <v>67</v>
      </c>
      <c r="Y93" s="116">
        <v>91</v>
      </c>
      <c r="Z93" s="116">
        <v>91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186</v>
      </c>
      <c r="X94" s="116">
        <v>208</v>
      </c>
      <c r="Y94" s="116">
        <v>223</v>
      </c>
      <c r="Z94" s="116">
        <v>208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17</v>
      </c>
      <c r="X95" s="116">
        <v>29</v>
      </c>
      <c r="Y95" s="116">
        <v>34</v>
      </c>
      <c r="Z95" s="116">
        <v>29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131</v>
      </c>
      <c r="X96" s="116">
        <v>140</v>
      </c>
      <c r="Y96" s="116">
        <v>173</v>
      </c>
      <c r="Z96" s="116">
        <v>164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167</v>
      </c>
      <c r="X97" s="116">
        <v>170</v>
      </c>
      <c r="Y97" s="116">
        <v>187</v>
      </c>
      <c r="Z97" s="116">
        <v>184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81</v>
      </c>
      <c r="X98" s="116">
        <v>93</v>
      </c>
      <c r="Y98" s="116">
        <v>92</v>
      </c>
      <c r="Z98" s="116">
        <v>81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8</v>
      </c>
      <c r="X99" s="116">
        <v>10</v>
      </c>
      <c r="Y99" s="116">
        <v>11</v>
      </c>
      <c r="Z99" s="116">
        <v>9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174</v>
      </c>
      <c r="X100" s="116">
        <v>165</v>
      </c>
      <c r="Y100" s="116">
        <v>196</v>
      </c>
      <c r="Z100" s="116">
        <v>185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1042</v>
      </c>
      <c r="X101" s="116">
        <v>1128</v>
      </c>
      <c r="Y101" s="116">
        <v>1332</v>
      </c>
      <c r="Z101" s="116">
        <v>1166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1790</v>
      </c>
      <c r="X104" s="116">
        <v>2141</v>
      </c>
      <c r="Y104" s="116">
        <v>2354</v>
      </c>
      <c r="Z104" s="116">
        <v>2139</v>
      </c>
      <c r="AB104" s="113" t="str">
        <f>TEXT(Z104,"###,###")</f>
        <v>2,139</v>
      </c>
      <c r="AD104" s="134">
        <f>Z104/($Z$4)*100</f>
        <v>60.767045454545453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886</v>
      </c>
      <c r="X105" s="116">
        <v>892</v>
      </c>
      <c r="Y105" s="116">
        <v>950</v>
      </c>
      <c r="Z105" s="116">
        <v>909</v>
      </c>
      <c r="AB105" s="113" t="str">
        <f>TEXT(Z105,"###,###")</f>
        <v>909</v>
      </c>
      <c r="AD105" s="134">
        <f>Z105/($Z$4)*100</f>
        <v>25.823863636363637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2676</v>
      </c>
      <c r="X106" s="124">
        <v>3033</v>
      </c>
      <c r="Y106" s="124">
        <v>3304</v>
      </c>
      <c r="Z106" s="124">
        <v>3048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542</v>
      </c>
      <c r="X108" s="116">
        <v>696</v>
      </c>
      <c r="Y108" s="116">
        <v>804</v>
      </c>
      <c r="Z108" s="116">
        <v>647</v>
      </c>
      <c r="AB108" s="113" t="str">
        <f>TEXT(Z108,"###,###")</f>
        <v>647</v>
      </c>
      <c r="AD108" s="134">
        <f>Z108/($Z$4)*100</f>
        <v>18.380681818181817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369</v>
      </c>
      <c r="X109" s="116">
        <v>525</v>
      </c>
      <c r="Y109" s="116">
        <v>624</v>
      </c>
      <c r="Z109" s="116">
        <v>562</v>
      </c>
      <c r="AB109" s="113" t="str">
        <f>TEXT(Z109,"###,###")</f>
        <v>562</v>
      </c>
      <c r="AD109" s="134">
        <f>Z109/($Z$4)*100</f>
        <v>15.965909090909092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790</v>
      </c>
      <c r="X110" s="116">
        <v>785</v>
      </c>
      <c r="Y110" s="116">
        <v>804</v>
      </c>
      <c r="Z110" s="116">
        <v>777</v>
      </c>
      <c r="AB110" s="113" t="str">
        <f>TEXT(Z110,"###,###")</f>
        <v>777</v>
      </c>
      <c r="AD110" s="134">
        <f>Z110/($Z$4)*100</f>
        <v>22.073863636363637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976</v>
      </c>
      <c r="X111" s="116">
        <v>1027</v>
      </c>
      <c r="Y111" s="116">
        <v>1085</v>
      </c>
      <c r="Z111" s="116">
        <v>1064</v>
      </c>
      <c r="AB111" s="113" t="str">
        <f>TEXT(Z111,"###,###")</f>
        <v>1,064</v>
      </c>
      <c r="AD111" s="134">
        <f>Z111/($Z$4)*100</f>
        <v>30.227272727272727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3088</v>
      </c>
      <c r="X112" s="116">
        <v>3462</v>
      </c>
      <c r="Y112" s="116">
        <v>3968</v>
      </c>
      <c r="Z112" s="116">
        <v>3519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40.42</v>
      </c>
      <c r="W118" s="135">
        <v>42.53</v>
      </c>
      <c r="X118" s="135">
        <v>40.880000000000003</v>
      </c>
      <c r="Y118" s="135">
        <v>41.95</v>
      </c>
      <c r="Z118" s="135">
        <v>41.62</v>
      </c>
      <c r="AB118" s="113" t="str">
        <f>TEXT(Z118,"##.0")</f>
        <v>41.6</v>
      </c>
    </row>
    <row r="120" spans="19:32" x14ac:dyDescent="0.25">
      <c r="S120" s="105" t="s">
        <v>104</v>
      </c>
      <c r="T120" s="116"/>
      <c r="U120" s="116"/>
      <c r="V120" s="116">
        <v>1695</v>
      </c>
      <c r="W120" s="116">
        <v>1633</v>
      </c>
      <c r="X120" s="116">
        <v>1731</v>
      </c>
      <c r="Y120" s="116">
        <v>1871</v>
      </c>
      <c r="Z120" s="116">
        <v>1735</v>
      </c>
      <c r="AB120" s="113" t="str">
        <f>TEXT(Z120,"###,###")</f>
        <v>1,735</v>
      </c>
    </row>
    <row r="121" spans="19:32" x14ac:dyDescent="0.25">
      <c r="S121" s="105" t="s">
        <v>105</v>
      </c>
      <c r="T121" s="116"/>
      <c r="U121" s="116"/>
      <c r="V121" s="116">
        <v>229</v>
      </c>
      <c r="W121" s="116">
        <v>210</v>
      </c>
      <c r="X121" s="116">
        <v>257</v>
      </c>
      <c r="Y121" s="116">
        <v>411</v>
      </c>
      <c r="Z121" s="116">
        <v>301</v>
      </c>
      <c r="AB121" s="113" t="str">
        <f>TEXT(Z121,"###,###")</f>
        <v>301</v>
      </c>
    </row>
    <row r="122" spans="19:32" x14ac:dyDescent="0.25">
      <c r="S122" s="105" t="s">
        <v>106</v>
      </c>
      <c r="T122" s="116"/>
      <c r="U122" s="116"/>
      <c r="V122" s="116">
        <v>265</v>
      </c>
      <c r="W122" s="116">
        <v>239</v>
      </c>
      <c r="X122" s="116">
        <v>298</v>
      </c>
      <c r="Y122" s="116">
        <v>365</v>
      </c>
      <c r="Z122" s="116">
        <v>305</v>
      </c>
      <c r="AB122" s="113" t="str">
        <f>TEXT(Z122,"###,###")</f>
        <v>305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1960</v>
      </c>
      <c r="W124" s="116">
        <v>1872</v>
      </c>
      <c r="X124" s="116">
        <v>2029</v>
      </c>
      <c r="Y124" s="116">
        <v>2236</v>
      </c>
      <c r="Z124" s="116">
        <v>2040</v>
      </c>
      <c r="AB124" s="113" t="str">
        <f>TEXT(Z124,"###,###")</f>
        <v>2,040</v>
      </c>
      <c r="AD124" s="131">
        <f>Z124/$Z$7*100</f>
        <v>87.179487179487182</v>
      </c>
    </row>
    <row r="125" spans="19:32" x14ac:dyDescent="0.25">
      <c r="S125" s="105" t="s">
        <v>108</v>
      </c>
      <c r="T125" s="116"/>
      <c r="U125" s="116"/>
      <c r="V125" s="116">
        <v>494</v>
      </c>
      <c r="W125" s="116">
        <v>449</v>
      </c>
      <c r="X125" s="116">
        <v>555</v>
      </c>
      <c r="Y125" s="116">
        <v>776</v>
      </c>
      <c r="Z125" s="116">
        <v>606</v>
      </c>
      <c r="AB125" s="113" t="str">
        <f>TEXT(Z125,"###,###")</f>
        <v>606</v>
      </c>
      <c r="AD125" s="131">
        <f>Z125/$Z$7*100</f>
        <v>25.897435897435901</v>
      </c>
    </row>
    <row r="127" spans="19:32" x14ac:dyDescent="0.25">
      <c r="S127" s="105" t="s">
        <v>109</v>
      </c>
      <c r="T127" s="116"/>
      <c r="U127" s="116"/>
      <c r="V127" s="116">
        <v>1124</v>
      </c>
      <c r="W127" s="116">
        <v>1044</v>
      </c>
      <c r="X127" s="116">
        <v>1158</v>
      </c>
      <c r="Y127" s="116">
        <v>1311</v>
      </c>
      <c r="Z127" s="116">
        <v>1175</v>
      </c>
      <c r="AB127" s="113" t="str">
        <f>TEXT(Z127,"###,###")</f>
        <v>1,175</v>
      </c>
      <c r="AD127" s="131">
        <f>Z127/$Z$7*100</f>
        <v>50.213675213675216</v>
      </c>
    </row>
    <row r="128" spans="19:32" x14ac:dyDescent="0.25">
      <c r="S128" s="105" t="s">
        <v>110</v>
      </c>
      <c r="T128" s="116"/>
      <c r="U128" s="116"/>
      <c r="V128" s="116">
        <v>1068</v>
      </c>
      <c r="W128" s="116">
        <v>1039</v>
      </c>
      <c r="X128" s="116">
        <v>1128</v>
      </c>
      <c r="Y128" s="116">
        <v>1334</v>
      </c>
      <c r="Z128" s="116">
        <v>1168</v>
      </c>
      <c r="AB128" s="113" t="str">
        <f>TEXT(Z128,"###,###")</f>
        <v>1,168</v>
      </c>
      <c r="AD128" s="131">
        <f>Z128/$Z$7*100</f>
        <v>49.914529914529915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D8A03CF-8FBD-4546-8186-36158145E1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62C449CF-35C3-49EF-9A52-4BD0A27245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69208F2-55EE-4F41-89AB-1D7E8D86A67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1ABD9FC1-3F06-4EAD-969C-35069CC59FE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4610E-518C-4076-B85D-5C5DD1D993E9}">
  <sheetPr codeName="Sheet11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Napranum</v>
      </c>
      <c r="T1" s="103"/>
      <c r="U1" s="103"/>
      <c r="V1" s="103"/>
      <c r="W1" s="103"/>
      <c r="X1" s="103"/>
      <c r="Y1" s="104" t="str">
        <f>Y3</f>
        <v>9.51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166</v>
      </c>
      <c r="Y3" s="109" t="s">
        <v>255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9.51 Napranum,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367</v>
      </c>
      <c r="W4" s="112">
        <v>286</v>
      </c>
      <c r="X4" s="112">
        <v>473</v>
      </c>
      <c r="Y4" s="112">
        <v>553</v>
      </c>
      <c r="Z4" s="112">
        <v>552</v>
      </c>
      <c r="AB4" s="113" t="str">
        <f>TEXT(Z4,"###,###")</f>
        <v>552</v>
      </c>
      <c r="AD4" s="114">
        <f>Z4/Y4-1</f>
        <v>-1.8083182640145079E-3</v>
      </c>
      <c r="AF4" s="114">
        <f>Z4/V4-1</f>
        <v>0.50408719346049047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208</v>
      </c>
      <c r="W5" s="112">
        <v>148</v>
      </c>
      <c r="X5" s="112">
        <v>242</v>
      </c>
      <c r="Y5" s="112">
        <v>301</v>
      </c>
      <c r="Z5" s="112">
        <v>298</v>
      </c>
      <c r="AB5" s="113" t="str">
        <f>TEXT(Z5,"###,###")</f>
        <v>298</v>
      </c>
      <c r="AD5" s="114">
        <f t="shared" ref="AD5:AD9" si="0">Z5/Y5-1</f>
        <v>-9.966777408637828E-3</v>
      </c>
      <c r="AF5" s="114">
        <f t="shared" ref="AF5:AF9" si="1">Z5/V5-1</f>
        <v>0.43269230769230771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161</v>
      </c>
      <c r="W6" s="112">
        <v>139</v>
      </c>
      <c r="X6" s="112">
        <v>231</v>
      </c>
      <c r="Y6" s="112">
        <v>247</v>
      </c>
      <c r="Z6" s="112">
        <v>255</v>
      </c>
      <c r="AB6" s="113" t="str">
        <f>TEXT(Z6,"###,###")</f>
        <v>255</v>
      </c>
      <c r="AD6" s="114">
        <f t="shared" si="0"/>
        <v>3.238866396761142E-2</v>
      </c>
      <c r="AF6" s="114">
        <f t="shared" si="1"/>
        <v>0.58385093167701863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281</v>
      </c>
      <c r="W7" s="112">
        <v>226</v>
      </c>
      <c r="X7" s="112">
        <v>323</v>
      </c>
      <c r="Y7" s="112">
        <v>366</v>
      </c>
      <c r="Z7" s="112">
        <v>376</v>
      </c>
      <c r="AB7" s="113" t="str">
        <f>TEXT(Z7,"###,###")</f>
        <v>376</v>
      </c>
      <c r="AD7" s="114">
        <f t="shared" si="0"/>
        <v>2.732240437158473E-2</v>
      </c>
      <c r="AF7" s="114">
        <f t="shared" si="1"/>
        <v>0.33807829181494653</v>
      </c>
    </row>
    <row r="8" spans="1:32" ht="17.25" customHeight="1" x14ac:dyDescent="0.25">
      <c r="A8" s="68" t="s">
        <v>13</v>
      </c>
      <c r="B8" s="69"/>
      <c r="C8" s="31"/>
      <c r="D8" s="70" t="str">
        <f>AB4</f>
        <v>552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376</v>
      </c>
      <c r="P8" s="71"/>
      <c r="S8" s="111" t="s">
        <v>87</v>
      </c>
      <c r="T8" s="112"/>
      <c r="U8" s="112"/>
      <c r="V8" s="112">
        <v>27244.53</v>
      </c>
      <c r="W8" s="112">
        <v>35569</v>
      </c>
      <c r="X8" s="112">
        <v>24238.49</v>
      </c>
      <c r="Y8" s="112">
        <v>27598.25</v>
      </c>
      <c r="Z8" s="112">
        <v>23772.45</v>
      </c>
      <c r="AB8" s="113" t="str">
        <f>TEXT(Z8,"$###,###")</f>
        <v>$23,772</v>
      </c>
      <c r="AD8" s="114">
        <f t="shared" si="0"/>
        <v>-0.13862473164059308</v>
      </c>
      <c r="AF8" s="114">
        <f t="shared" si="1"/>
        <v>-0.12744136162378272</v>
      </c>
    </row>
    <row r="9" spans="1:32" x14ac:dyDescent="0.25">
      <c r="A9" s="32" t="s">
        <v>15</v>
      </c>
      <c r="B9" s="75"/>
      <c r="C9" s="76"/>
      <c r="D9" s="77">
        <f>AD104</f>
        <v>80.615942028985515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56.38297872340425</v>
      </c>
      <c r="P9" s="78" t="s">
        <v>88</v>
      </c>
      <c r="S9" s="111" t="s">
        <v>7</v>
      </c>
      <c r="T9" s="112"/>
      <c r="U9" s="112"/>
      <c r="V9" s="112">
        <v>9119696</v>
      </c>
      <c r="W9" s="112">
        <v>8736004</v>
      </c>
      <c r="X9" s="112">
        <v>10892918</v>
      </c>
      <c r="Y9" s="112">
        <v>14271053</v>
      </c>
      <c r="Z9" s="112">
        <v>14095265</v>
      </c>
      <c r="AB9" s="113" t="str">
        <f>TEXT(Z9/1000000,"$#,###.0")&amp;" mil"</f>
        <v>$14.1 mil</v>
      </c>
      <c r="AD9" s="114">
        <f t="shared" si="0"/>
        <v>-1.2317801636641645E-2</v>
      </c>
      <c r="AF9" s="114">
        <f t="shared" si="1"/>
        <v>0.54558496248120547</v>
      </c>
    </row>
    <row r="10" spans="1:32" x14ac:dyDescent="0.25">
      <c r="A10" s="32" t="s">
        <v>18</v>
      </c>
      <c r="B10" s="75"/>
      <c r="C10" s="76"/>
      <c r="D10" s="77">
        <f>AD105</f>
        <v>20.471014492753621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43.61702127659575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100</v>
      </c>
      <c r="P11" s="78" t="s">
        <v>88</v>
      </c>
      <c r="S11" s="111" t="s">
        <v>30</v>
      </c>
      <c r="T11" s="116"/>
      <c r="U11" s="116"/>
      <c r="V11" s="116">
        <v>368</v>
      </c>
      <c r="W11" s="116">
        <v>285</v>
      </c>
      <c r="X11" s="116">
        <v>471</v>
      </c>
      <c r="Y11" s="116">
        <v>548</v>
      </c>
      <c r="Z11" s="116">
        <v>557</v>
      </c>
    </row>
    <row r="12" spans="1:32" ht="28.5" customHeight="1" x14ac:dyDescent="0.25">
      <c r="A12" s="32" t="s">
        <v>20</v>
      </c>
      <c r="B12" s="76"/>
      <c r="C12" s="76"/>
      <c r="D12" s="77">
        <f>AD108</f>
        <v>3.6231884057971016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0</v>
      </c>
      <c r="P12" s="78" t="s">
        <v>88</v>
      </c>
      <c r="S12" s="111" t="s">
        <v>31</v>
      </c>
      <c r="T12" s="116"/>
      <c r="U12" s="116"/>
      <c r="V12" s="116">
        <v>0</v>
      </c>
      <c r="W12" s="116">
        <v>0</v>
      </c>
      <c r="X12" s="116">
        <v>0</v>
      </c>
      <c r="Y12" s="116">
        <v>0</v>
      </c>
      <c r="Z12" s="116">
        <v>0</v>
      </c>
    </row>
    <row r="13" spans="1:32" ht="15" customHeight="1" x14ac:dyDescent="0.25">
      <c r="A13" s="32" t="s">
        <v>21</v>
      </c>
      <c r="B13" s="76"/>
      <c r="C13" s="76"/>
      <c r="D13" s="77">
        <f>AD109</f>
        <v>6.1594202898550732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61.413043478260867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21.315789473684209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29.166666666666668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78.684210526315795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0</v>
      </c>
      <c r="Z15" s="116">
        <v>5</v>
      </c>
      <c r="AB15" s="121">
        <f t="shared" ref="AB15:AB34" si="2">IF(Z15="np",0,Z15/$Z$34)</f>
        <v>8.9928057553956831E-3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38</v>
      </c>
      <c r="Z16" s="116">
        <v>55</v>
      </c>
      <c r="AB16" s="121">
        <f t="shared" si="2"/>
        <v>9.8920863309352514E-2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24</v>
      </c>
      <c r="Z17" s="116">
        <v>10</v>
      </c>
      <c r="AB17" s="121">
        <f t="shared" si="2"/>
        <v>1.7985611510791366E-2</v>
      </c>
    </row>
    <row r="18" spans="1:28" x14ac:dyDescent="0.25">
      <c r="A18" s="67" t="str">
        <f>$S$1&amp;" ("&amp;$V$2&amp;" to "&amp;$Z$2&amp;")"</f>
        <v>Napranum (2014-15 to 2018-19)</v>
      </c>
      <c r="B18" s="67"/>
      <c r="C18" s="67"/>
      <c r="D18" s="67"/>
      <c r="E18" s="67"/>
      <c r="F18" s="67"/>
      <c r="G18" s="67" t="str">
        <f>$S$1&amp;" ("&amp;$V$2&amp;" to "&amp;$Z$2&amp;")"</f>
        <v>Napranum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137</v>
      </c>
      <c r="Z19" s="116">
        <v>142</v>
      </c>
      <c r="AB19" s="121">
        <f t="shared" si="2"/>
        <v>0.25539568345323743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</v>
      </c>
      <c r="Z21" s="116">
        <v>17</v>
      </c>
      <c r="AB21" s="121">
        <f t="shared" si="2"/>
        <v>3.0575539568345324E-2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56</v>
      </c>
      <c r="Z22" s="116">
        <v>51</v>
      </c>
      <c r="AB22" s="121">
        <f t="shared" si="2"/>
        <v>9.172661870503597E-2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26</v>
      </c>
      <c r="Z23" s="116">
        <v>23</v>
      </c>
      <c r="AB23" s="121">
        <f t="shared" si="2"/>
        <v>4.1366906474820143E-2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18</v>
      </c>
      <c r="Z26" s="116">
        <v>6</v>
      </c>
      <c r="AB26" s="121">
        <f t="shared" si="2"/>
        <v>1.0791366906474821E-2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</v>
      </c>
      <c r="Z27" s="116">
        <v>14</v>
      </c>
      <c r="AB27" s="121">
        <f t="shared" si="2"/>
        <v>2.5179856115107913E-2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44</v>
      </c>
      <c r="Z28" s="116">
        <v>31</v>
      </c>
      <c r="AB28" s="121">
        <f t="shared" si="2"/>
        <v>5.5755395683453238E-2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93</v>
      </c>
      <c r="Z29" s="116">
        <v>86</v>
      </c>
      <c r="AB29" s="121">
        <f t="shared" si="2"/>
        <v>0.15467625899280577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29</v>
      </c>
      <c r="Z30" s="116">
        <v>25</v>
      </c>
      <c r="AB30" s="121">
        <f t="shared" si="2"/>
        <v>4.4964028776978415E-2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19</v>
      </c>
      <c r="Z31" s="116">
        <v>29</v>
      </c>
      <c r="AB31" s="121">
        <f t="shared" si="2"/>
        <v>5.2158273381294966E-2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41</v>
      </c>
      <c r="Z33" s="116">
        <v>52</v>
      </c>
      <c r="AB33" s="121">
        <f t="shared" si="2"/>
        <v>9.3525179856115109E-2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552</v>
      </c>
      <c r="Z34" s="124">
        <v>556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299</v>
      </c>
      <c r="AB37" s="136">
        <f>Z37/Z40*100</f>
        <v>78.684210526315795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81</v>
      </c>
      <c r="AB38" s="136">
        <f>Z38/Z40*100</f>
        <v>21.315789473684209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380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13</v>
      </c>
      <c r="X46" s="116">
        <v>14</v>
      </c>
      <c r="Y46" s="116">
        <v>12</v>
      </c>
      <c r="Z46" s="116">
        <v>20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13</v>
      </c>
      <c r="X47" s="116">
        <v>20</v>
      </c>
      <c r="Y47" s="116">
        <v>29</v>
      </c>
      <c r="Z47" s="116">
        <v>28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21</v>
      </c>
      <c r="X48" s="116">
        <v>31</v>
      </c>
      <c r="Y48" s="116">
        <v>39</v>
      </c>
      <c r="Z48" s="116">
        <v>33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Napranum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15</v>
      </c>
      <c r="X49" s="116">
        <v>20</v>
      </c>
      <c r="Y49" s="116">
        <v>39</v>
      </c>
      <c r="Z49" s="116">
        <v>27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25</v>
      </c>
      <c r="X50" s="116">
        <v>32</v>
      </c>
      <c r="Y50" s="116">
        <v>27</v>
      </c>
      <c r="Z50" s="116">
        <v>29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16</v>
      </c>
      <c r="X51" s="116">
        <v>42</v>
      </c>
      <c r="Y51" s="116">
        <v>44</v>
      </c>
      <c r="Z51" s="116">
        <v>41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16</v>
      </c>
      <c r="X52" s="116">
        <v>21</v>
      </c>
      <c r="Y52" s="116">
        <v>38</v>
      </c>
      <c r="Z52" s="116">
        <v>28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12</v>
      </c>
      <c r="X53" s="116">
        <v>20</v>
      </c>
      <c r="Y53" s="116">
        <v>29</v>
      </c>
      <c r="Z53" s="116">
        <v>36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13</v>
      </c>
      <c r="X54" s="116">
        <v>29</v>
      </c>
      <c r="Y54" s="116">
        <v>23</v>
      </c>
      <c r="Z54" s="116">
        <v>25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10</v>
      </c>
      <c r="X55" s="116">
        <v>6</v>
      </c>
      <c r="Y55" s="116">
        <v>7</v>
      </c>
      <c r="Z55" s="116">
        <v>10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0</v>
      </c>
      <c r="X56" s="116">
        <v>3</v>
      </c>
      <c r="Y56" s="116">
        <v>4</v>
      </c>
      <c r="Z56" s="116">
        <v>13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150</v>
      </c>
      <c r="X61" s="116">
        <v>242</v>
      </c>
      <c r="Y61" s="116">
        <v>307</v>
      </c>
      <c r="Z61" s="116">
        <v>300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Napranum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5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</v>
      </c>
      <c r="X65" s="116">
        <v>14</v>
      </c>
      <c r="Y65" s="116">
        <v>9</v>
      </c>
      <c r="Z65" s="116">
        <v>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14</v>
      </c>
      <c r="X66" s="116">
        <v>27</v>
      </c>
      <c r="Y66" s="116">
        <v>18</v>
      </c>
      <c r="Z66" s="116">
        <v>24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10</v>
      </c>
      <c r="X67" s="116">
        <v>20</v>
      </c>
      <c r="Y67" s="116">
        <v>46</v>
      </c>
      <c r="Z67" s="116">
        <v>26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18</v>
      </c>
      <c r="X68" s="116">
        <v>22</v>
      </c>
      <c r="Y68" s="116">
        <v>24</v>
      </c>
      <c r="Z68" s="116">
        <v>31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17</v>
      </c>
      <c r="X69" s="116">
        <v>27</v>
      </c>
      <c r="Y69" s="116">
        <v>26</v>
      </c>
      <c r="Z69" s="116">
        <v>26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20</v>
      </c>
      <c r="X70" s="116">
        <v>23</v>
      </c>
      <c r="Y70" s="116">
        <v>39</v>
      </c>
      <c r="Z70" s="116">
        <v>39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16</v>
      </c>
      <c r="X71" s="116">
        <v>34</v>
      </c>
      <c r="Y71" s="116">
        <v>22</v>
      </c>
      <c r="Z71" s="116">
        <v>24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12</v>
      </c>
      <c r="X72" s="116">
        <v>18</v>
      </c>
      <c r="Y72" s="116">
        <v>29</v>
      </c>
      <c r="Z72" s="116">
        <v>35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15</v>
      </c>
      <c r="X73" s="116">
        <v>22</v>
      </c>
      <c r="Y73" s="116">
        <v>17</v>
      </c>
      <c r="Z73" s="116">
        <v>25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</v>
      </c>
      <c r="X74" s="116">
        <v>7</v>
      </c>
      <c r="Y74" s="116">
        <v>9</v>
      </c>
      <c r="Z74" s="116">
        <v>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6</v>
      </c>
      <c r="Y75" s="116">
        <v>6</v>
      </c>
      <c r="Z75" s="116">
        <v>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3</v>
      </c>
      <c r="Y76" s="116">
        <v>0</v>
      </c>
      <c r="Z76" s="116">
        <v>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5</v>
      </c>
      <c r="Y77" s="116">
        <v>1</v>
      </c>
      <c r="Z77" s="116">
        <v>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138</v>
      </c>
      <c r="X80" s="116">
        <v>231</v>
      </c>
      <c r="Y80" s="116">
        <v>245</v>
      </c>
      <c r="Z80" s="116">
        <v>260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Napranum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0</v>
      </c>
      <c r="X83" s="116">
        <v>4</v>
      </c>
      <c r="Y83" s="116">
        <v>2</v>
      </c>
      <c r="Z83" s="116">
        <v>7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10</v>
      </c>
      <c r="X84" s="116">
        <v>12</v>
      </c>
      <c r="Y84" s="116">
        <v>8</v>
      </c>
      <c r="Z84" s="116">
        <v>16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552</v>
      </c>
      <c r="D85" s="100">
        <f t="shared" ref="D85:D90" si="4">AD4</f>
        <v>-1.8083182640145079E-3</v>
      </c>
      <c r="E85" s="101">
        <f t="shared" ref="E85:E90" si="5">AD4</f>
        <v>-1.8083182640145079E-3</v>
      </c>
      <c r="F85" s="100">
        <f t="shared" ref="F85:F90" si="6">AF4</f>
        <v>0.50408719346049047</v>
      </c>
      <c r="G85" s="101">
        <f t="shared" ref="G85:G90" si="7">AF4</f>
        <v>0.50408719346049047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24</v>
      </c>
      <c r="X85" s="116">
        <v>21</v>
      </c>
      <c r="Y85" s="116">
        <v>27</v>
      </c>
      <c r="Z85" s="116">
        <v>28</v>
      </c>
    </row>
    <row r="86" spans="1:30" ht="15" customHeight="1" x14ac:dyDescent="0.25">
      <c r="A86" s="102" t="s">
        <v>4</v>
      </c>
      <c r="B86" s="51"/>
      <c r="C86" s="61" t="str">
        <f t="shared" si="3"/>
        <v>298</v>
      </c>
      <c r="D86" s="100">
        <f t="shared" si="4"/>
        <v>-9.966777408637828E-3</v>
      </c>
      <c r="E86" s="101">
        <f t="shared" si="5"/>
        <v>-9.966777408637828E-3</v>
      </c>
      <c r="F86" s="100">
        <f t="shared" si="6"/>
        <v>0.43269230769230771</v>
      </c>
      <c r="G86" s="101">
        <f t="shared" si="7"/>
        <v>0.43269230769230771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7</v>
      </c>
      <c r="X86" s="116">
        <v>4</v>
      </c>
      <c r="Y86" s="116">
        <v>17</v>
      </c>
      <c r="Z86" s="116">
        <v>14</v>
      </c>
    </row>
    <row r="87" spans="1:30" ht="15" customHeight="1" x14ac:dyDescent="0.25">
      <c r="A87" s="102" t="s">
        <v>5</v>
      </c>
      <c r="B87" s="51"/>
      <c r="C87" s="61" t="str">
        <f t="shared" si="3"/>
        <v>255</v>
      </c>
      <c r="D87" s="100">
        <f t="shared" si="4"/>
        <v>3.238866396761142E-2</v>
      </c>
      <c r="E87" s="101">
        <f t="shared" si="5"/>
        <v>3.238866396761142E-2</v>
      </c>
      <c r="F87" s="100">
        <f t="shared" si="6"/>
        <v>0.58385093167701863</v>
      </c>
      <c r="G87" s="101">
        <f t="shared" si="7"/>
        <v>0.58385093167701863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5</v>
      </c>
      <c r="Y87" s="116">
        <v>0</v>
      </c>
      <c r="Z87" s="116">
        <v>5</v>
      </c>
    </row>
    <row r="88" spans="1:30" ht="15" customHeight="1" x14ac:dyDescent="0.25">
      <c r="A88" s="51" t="s">
        <v>6</v>
      </c>
      <c r="B88" s="51"/>
      <c r="C88" s="61" t="str">
        <f t="shared" si="3"/>
        <v>376</v>
      </c>
      <c r="D88" s="100">
        <f t="shared" si="4"/>
        <v>2.732240437158473E-2</v>
      </c>
      <c r="E88" s="101">
        <f t="shared" si="5"/>
        <v>2.732240437158473E-2</v>
      </c>
      <c r="F88" s="100">
        <f t="shared" si="6"/>
        <v>0.33807829181494653</v>
      </c>
      <c r="G88" s="101">
        <f t="shared" si="7"/>
        <v>0.33807829181494653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4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$23,772</v>
      </c>
      <c r="D89" s="100">
        <f t="shared" si="4"/>
        <v>-0.13862473164059308</v>
      </c>
      <c r="E89" s="101">
        <f t="shared" si="5"/>
        <v>-0.13862473164059308</v>
      </c>
      <c r="F89" s="100">
        <f t="shared" si="6"/>
        <v>-0.12744136162378272</v>
      </c>
      <c r="G89" s="101">
        <f t="shared" si="7"/>
        <v>-0.12744136162378272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18</v>
      </c>
      <c r="X89" s="116">
        <v>37</v>
      </c>
      <c r="Y89" s="116">
        <v>52</v>
      </c>
      <c r="Z89" s="116">
        <v>52</v>
      </c>
    </row>
    <row r="90" spans="1:30" ht="15" customHeight="1" x14ac:dyDescent="0.25">
      <c r="A90" s="51" t="s">
        <v>7</v>
      </c>
      <c r="B90" s="51"/>
      <c r="C90" s="61" t="str">
        <f t="shared" si="3"/>
        <v>$14.1 mil</v>
      </c>
      <c r="D90" s="100">
        <f t="shared" si="4"/>
        <v>-1.2317801636641645E-2</v>
      </c>
      <c r="E90" s="101">
        <f t="shared" si="5"/>
        <v>-1.2317801636641645E-2</v>
      </c>
      <c r="F90" s="100">
        <f t="shared" si="6"/>
        <v>0.54558496248120547</v>
      </c>
      <c r="G90" s="101">
        <f t="shared" si="7"/>
        <v>0.54558496248120547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11</v>
      </c>
      <c r="X90" s="116">
        <v>27</v>
      </c>
      <c r="Y90" s="116">
        <v>43</v>
      </c>
      <c r="Z90" s="116">
        <v>35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116</v>
      </c>
      <c r="X91" s="116">
        <v>170</v>
      </c>
      <c r="Y91" s="116">
        <v>211</v>
      </c>
      <c r="Z91" s="116">
        <v>209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7</v>
      </c>
      <c r="X93" s="116">
        <v>8</v>
      </c>
      <c r="Y93" s="116">
        <v>8</v>
      </c>
      <c r="Z93" s="116">
        <v>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12</v>
      </c>
      <c r="X94" s="116">
        <v>10</v>
      </c>
      <c r="Y94" s="116">
        <v>5</v>
      </c>
      <c r="Z94" s="116">
        <v>12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0</v>
      </c>
      <c r="Y95" s="116">
        <v>8</v>
      </c>
      <c r="Z95" s="116">
        <v>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17</v>
      </c>
      <c r="X96" s="116">
        <v>26</v>
      </c>
      <c r="Y96" s="116">
        <v>29</v>
      </c>
      <c r="Z96" s="116">
        <v>26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</v>
      </c>
      <c r="X97" s="116">
        <v>12</v>
      </c>
      <c r="Y97" s="116">
        <v>12</v>
      </c>
      <c r="Z97" s="116">
        <v>15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7</v>
      </c>
      <c r="X98" s="116">
        <v>6</v>
      </c>
      <c r="Y98" s="116">
        <v>0</v>
      </c>
      <c r="Z98" s="116">
        <v>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</v>
      </c>
      <c r="X99" s="116">
        <v>10</v>
      </c>
      <c r="Y99" s="116">
        <v>14</v>
      </c>
      <c r="Z99" s="116">
        <v>14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</v>
      </c>
      <c r="X100" s="116">
        <v>20</v>
      </c>
      <c r="Y100" s="116">
        <v>21</v>
      </c>
      <c r="Z100" s="116">
        <v>20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108</v>
      </c>
      <c r="X101" s="116">
        <v>153</v>
      </c>
      <c r="Y101" s="116">
        <v>156</v>
      </c>
      <c r="Z101" s="116">
        <v>168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175</v>
      </c>
      <c r="X104" s="116">
        <v>347</v>
      </c>
      <c r="Y104" s="116">
        <v>436</v>
      </c>
      <c r="Z104" s="116">
        <v>445</v>
      </c>
      <c r="AB104" s="113" t="str">
        <f>TEXT(Z104,"###,###")</f>
        <v>445</v>
      </c>
      <c r="AD104" s="134">
        <f>Z104/($Z$4)*100</f>
        <v>80.615942028985515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98</v>
      </c>
      <c r="X105" s="116">
        <v>125</v>
      </c>
      <c r="Y105" s="116">
        <v>118</v>
      </c>
      <c r="Z105" s="116">
        <v>113</v>
      </c>
      <c r="AB105" s="113" t="str">
        <f>TEXT(Z105,"###,###")</f>
        <v>113</v>
      </c>
      <c r="AD105" s="134">
        <f>Z105/($Z$4)*100</f>
        <v>20.471014492753621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273</v>
      </c>
      <c r="X106" s="124">
        <v>472</v>
      </c>
      <c r="Y106" s="124">
        <v>554</v>
      </c>
      <c r="Z106" s="124">
        <v>558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</v>
      </c>
      <c r="X108" s="116">
        <v>8</v>
      </c>
      <c r="Y108" s="116">
        <v>26</v>
      </c>
      <c r="Z108" s="116">
        <v>20</v>
      </c>
      <c r="AB108" s="113" t="str">
        <f>TEXT(Z108,"###,###")</f>
        <v>20</v>
      </c>
      <c r="AD108" s="134">
        <f>Z108/($Z$4)*100</f>
        <v>3.6231884057971016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31</v>
      </c>
      <c r="X109" s="116">
        <v>32</v>
      </c>
      <c r="Y109" s="116">
        <v>64</v>
      </c>
      <c r="Z109" s="116">
        <v>34</v>
      </c>
      <c r="AB109" s="113" t="str">
        <f>TEXT(Z109,"###,###")</f>
        <v>34</v>
      </c>
      <c r="AD109" s="134">
        <f>Z109/($Z$4)*100</f>
        <v>6.1594202898550732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134</v>
      </c>
      <c r="X110" s="116">
        <v>291</v>
      </c>
      <c r="Y110" s="116">
        <v>313</v>
      </c>
      <c r="Z110" s="116">
        <v>339</v>
      </c>
      <c r="AB110" s="113" t="str">
        <f>TEXT(Z110,"###,###")</f>
        <v>339</v>
      </c>
      <c r="AD110" s="134">
        <f>Z110/($Z$4)*100</f>
        <v>61.413043478260867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94</v>
      </c>
      <c r="X111" s="116">
        <v>140</v>
      </c>
      <c r="Y111" s="116">
        <v>152</v>
      </c>
      <c r="Z111" s="116">
        <v>161</v>
      </c>
      <c r="AB111" s="113" t="str">
        <f>TEXT(Z111,"###,###")</f>
        <v>161</v>
      </c>
      <c r="AD111" s="134">
        <f>Z111/($Z$4)*100</f>
        <v>29.166666666666668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288</v>
      </c>
      <c r="X112" s="116">
        <v>473</v>
      </c>
      <c r="Y112" s="116">
        <v>552</v>
      </c>
      <c r="Z112" s="116">
        <v>552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36.18</v>
      </c>
      <c r="W118" s="135">
        <v>39.28</v>
      </c>
      <c r="X118" s="135">
        <v>39.03</v>
      </c>
      <c r="Y118" s="135">
        <v>39.520000000000003</v>
      </c>
      <c r="Z118" s="135">
        <v>39.65</v>
      </c>
      <c r="AB118" s="113" t="str">
        <f>TEXT(Z118,"##.0")</f>
        <v>39.7</v>
      </c>
    </row>
    <row r="120" spans="19:32" x14ac:dyDescent="0.25">
      <c r="S120" s="105" t="s">
        <v>104</v>
      </c>
      <c r="T120" s="116"/>
      <c r="U120" s="116"/>
      <c r="V120" s="116">
        <v>279</v>
      </c>
      <c r="W120" s="116">
        <v>221</v>
      </c>
      <c r="X120" s="116">
        <v>321</v>
      </c>
      <c r="Y120" s="116">
        <v>365</v>
      </c>
      <c r="Z120" s="116">
        <v>376</v>
      </c>
      <c r="AB120" s="113" t="str">
        <f>TEXT(Z120,"###,###")</f>
        <v>376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106</v>
      </c>
      <c r="T122" s="116"/>
      <c r="U122" s="116"/>
      <c r="V122" s="116">
        <v>0</v>
      </c>
      <c r="W122" s="116">
        <v>0</v>
      </c>
      <c r="X122" s="116">
        <v>0</v>
      </c>
      <c r="Y122" s="116">
        <v>0</v>
      </c>
      <c r="Z122" s="116">
        <v>0</v>
      </c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279</v>
      </c>
      <c r="W124" s="116">
        <v>221</v>
      </c>
      <c r="X124" s="116">
        <v>321</v>
      </c>
      <c r="Y124" s="116">
        <v>365</v>
      </c>
      <c r="Z124" s="116">
        <v>376</v>
      </c>
      <c r="AB124" s="113" t="str">
        <f>TEXT(Z124,"###,###")</f>
        <v>376</v>
      </c>
      <c r="AD124" s="131">
        <f>Z124/$Z$7*100</f>
        <v>100</v>
      </c>
    </row>
    <row r="125" spans="19:32" x14ac:dyDescent="0.25">
      <c r="S125" s="105" t="s">
        <v>108</v>
      </c>
      <c r="T125" s="116"/>
      <c r="U125" s="116"/>
      <c r="V125" s="116">
        <v>0</v>
      </c>
      <c r="W125" s="116">
        <v>0</v>
      </c>
      <c r="X125" s="116">
        <v>0</v>
      </c>
      <c r="Y125" s="116">
        <v>0</v>
      </c>
      <c r="Z125" s="116">
        <v>0</v>
      </c>
      <c r="AB125" s="113" t="str">
        <f>TEXT(Z125,"###,###")</f>
        <v/>
      </c>
      <c r="AD125" s="131">
        <f>Z125/$Z$7*100</f>
        <v>0</v>
      </c>
    </row>
    <row r="127" spans="19:32" x14ac:dyDescent="0.25">
      <c r="S127" s="105" t="s">
        <v>109</v>
      </c>
      <c r="T127" s="116"/>
      <c r="U127" s="116"/>
      <c r="V127" s="116">
        <v>155</v>
      </c>
      <c r="W127" s="116">
        <v>116</v>
      </c>
      <c r="X127" s="116">
        <v>170</v>
      </c>
      <c r="Y127" s="116">
        <v>211</v>
      </c>
      <c r="Z127" s="116">
        <v>212</v>
      </c>
      <c r="AB127" s="113" t="str">
        <f>TEXT(Z127,"###,###")</f>
        <v>212</v>
      </c>
      <c r="AD127" s="131">
        <f>Z127/$Z$7*100</f>
        <v>56.38297872340425</v>
      </c>
    </row>
    <row r="128" spans="19:32" x14ac:dyDescent="0.25">
      <c r="S128" s="105" t="s">
        <v>110</v>
      </c>
      <c r="T128" s="116"/>
      <c r="U128" s="116"/>
      <c r="V128" s="116">
        <v>123</v>
      </c>
      <c r="W128" s="116">
        <v>107</v>
      </c>
      <c r="X128" s="116">
        <v>153</v>
      </c>
      <c r="Y128" s="116">
        <v>159</v>
      </c>
      <c r="Z128" s="116">
        <v>164</v>
      </c>
      <c r="AB128" s="113" t="str">
        <f>TEXT(Z128,"###,###")</f>
        <v>164</v>
      </c>
      <c r="AD128" s="131">
        <f>Z128/$Z$7*100</f>
        <v>43.61702127659575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2712B12-503A-466C-B97C-51B03EAC649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EB8E3CD-266A-4868-9458-627A4F3191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046A2BB-A216-4EB1-B0A8-DDA366AA6C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631FE19-D9C1-474A-91AF-4EE630C0D11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CF4D1-09A9-4865-802D-D74B33299C8F}">
  <sheetPr codeName="Sheet11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Noosa</v>
      </c>
      <c r="T1" s="103"/>
      <c r="U1" s="103"/>
      <c r="V1" s="103"/>
      <c r="W1" s="103"/>
      <c r="X1" s="103"/>
      <c r="Y1" s="104" t="str">
        <f>Y3</f>
        <v>9.52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167</v>
      </c>
      <c r="Y3" s="109" t="s">
        <v>256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9.52 Noosa,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38851</v>
      </c>
      <c r="W4" s="112">
        <v>38991</v>
      </c>
      <c r="X4" s="112">
        <v>40296</v>
      </c>
      <c r="Y4" s="112">
        <v>41682</v>
      </c>
      <c r="Z4" s="112">
        <v>41855</v>
      </c>
      <c r="AB4" s="113" t="str">
        <f>TEXT(Z4,"###,###")</f>
        <v>41,855</v>
      </c>
      <c r="AD4" s="114">
        <f>Z4/Y4-1</f>
        <v>4.150472626073709E-3</v>
      </c>
      <c r="AF4" s="114">
        <f>Z4/V4-1</f>
        <v>7.7321047077295368E-2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19664</v>
      </c>
      <c r="W5" s="112">
        <v>19622</v>
      </c>
      <c r="X5" s="112">
        <v>20209</v>
      </c>
      <c r="Y5" s="112">
        <v>20937</v>
      </c>
      <c r="Z5" s="112">
        <v>20671</v>
      </c>
      <c r="AB5" s="113" t="str">
        <f>TEXT(Z5,"###,###")</f>
        <v>20,671</v>
      </c>
      <c r="AD5" s="114">
        <f t="shared" ref="AD5:AD9" si="0">Z5/Y5-1</f>
        <v>-1.2704781009695743E-2</v>
      </c>
      <c r="AF5" s="114">
        <f t="shared" ref="AF5:AF9" si="1">Z5/V5-1</f>
        <v>5.1210333604556624E-2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19187</v>
      </c>
      <c r="W6" s="112">
        <v>19369</v>
      </c>
      <c r="X6" s="112">
        <v>20087</v>
      </c>
      <c r="Y6" s="112">
        <v>20745</v>
      </c>
      <c r="Z6" s="112">
        <v>21185</v>
      </c>
      <c r="AB6" s="113" t="str">
        <f>TEXT(Z6,"###,###")</f>
        <v>21,185</v>
      </c>
      <c r="AD6" s="114">
        <f t="shared" si="0"/>
        <v>2.1209930103639474E-2</v>
      </c>
      <c r="AF6" s="114">
        <f t="shared" si="1"/>
        <v>0.10413300672330217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27537</v>
      </c>
      <c r="W7" s="112">
        <v>27963</v>
      </c>
      <c r="X7" s="112">
        <v>28676</v>
      </c>
      <c r="Y7" s="112">
        <v>29729</v>
      </c>
      <c r="Z7" s="112">
        <v>29555</v>
      </c>
      <c r="AB7" s="113" t="str">
        <f>TEXT(Z7,"###,###")</f>
        <v>29,555</v>
      </c>
      <c r="AD7" s="114">
        <f t="shared" si="0"/>
        <v>-5.8528709341046925E-3</v>
      </c>
      <c r="AF7" s="114">
        <f t="shared" si="1"/>
        <v>7.3283218941787354E-2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41,855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29,555</v>
      </c>
      <c r="P8" s="71"/>
      <c r="S8" s="111" t="s">
        <v>87</v>
      </c>
      <c r="T8" s="112"/>
      <c r="U8" s="112"/>
      <c r="V8" s="112">
        <v>33644</v>
      </c>
      <c r="W8" s="112">
        <v>34515</v>
      </c>
      <c r="X8" s="112">
        <v>35110</v>
      </c>
      <c r="Y8" s="112">
        <v>35774.639999999999</v>
      </c>
      <c r="Z8" s="112">
        <v>37000</v>
      </c>
      <c r="AB8" s="113" t="str">
        <f>TEXT(Z8,"$###,###")</f>
        <v>$37,000</v>
      </c>
      <c r="AD8" s="114">
        <f t="shared" si="0"/>
        <v>3.4252196528043344E-2</v>
      </c>
      <c r="AF8" s="114">
        <f t="shared" si="1"/>
        <v>9.975032695279995E-2</v>
      </c>
    </row>
    <row r="9" spans="1:32" x14ac:dyDescent="0.25">
      <c r="A9" s="32" t="s">
        <v>15</v>
      </c>
      <c r="B9" s="75"/>
      <c r="C9" s="76"/>
      <c r="D9" s="77">
        <f>AD104</f>
        <v>76.351690359574718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49.991541194383352</v>
      </c>
      <c r="P9" s="78" t="s">
        <v>88</v>
      </c>
      <c r="S9" s="111" t="s">
        <v>7</v>
      </c>
      <c r="T9" s="112"/>
      <c r="U9" s="112"/>
      <c r="V9" s="112">
        <v>1277442058</v>
      </c>
      <c r="W9" s="112">
        <v>1312989223</v>
      </c>
      <c r="X9" s="112">
        <v>1371713416</v>
      </c>
      <c r="Y9" s="112">
        <v>1464698335</v>
      </c>
      <c r="Z9" s="112">
        <v>1506972073</v>
      </c>
      <c r="AB9" s="113" t="str">
        <f>TEXT(Z9/1000000,"$#,###.0")&amp;" mil"</f>
        <v>$1,507.0 mil</v>
      </c>
      <c r="AD9" s="114">
        <f t="shared" si="0"/>
        <v>2.8861736911853564E-2</v>
      </c>
      <c r="AF9" s="114">
        <f t="shared" si="1"/>
        <v>0.17967939411620648</v>
      </c>
    </row>
    <row r="10" spans="1:32" x14ac:dyDescent="0.25">
      <c r="A10" s="32" t="s">
        <v>18</v>
      </c>
      <c r="B10" s="75"/>
      <c r="C10" s="76"/>
      <c r="D10" s="77">
        <f>AD105</f>
        <v>12.970971210130211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49.998308238876668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87.058027406530201</v>
      </c>
      <c r="P11" s="78" t="s">
        <v>88</v>
      </c>
      <c r="S11" s="111" t="s">
        <v>30</v>
      </c>
      <c r="T11" s="116"/>
      <c r="U11" s="116"/>
      <c r="V11" s="116">
        <v>32977</v>
      </c>
      <c r="W11" s="116">
        <v>32972</v>
      </c>
      <c r="X11" s="116">
        <v>33991</v>
      </c>
      <c r="Y11" s="116">
        <v>35186</v>
      </c>
      <c r="Z11" s="116">
        <v>35344</v>
      </c>
    </row>
    <row r="12" spans="1:32" ht="28.5" customHeight="1" x14ac:dyDescent="0.25">
      <c r="A12" s="32" t="s">
        <v>20</v>
      </c>
      <c r="B12" s="76"/>
      <c r="C12" s="76"/>
      <c r="D12" s="77">
        <f>AD108</f>
        <v>21.132481185043602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22.03688039248858</v>
      </c>
      <c r="P12" s="78" t="s">
        <v>88</v>
      </c>
      <c r="S12" s="111" t="s">
        <v>31</v>
      </c>
      <c r="T12" s="116"/>
      <c r="U12" s="116"/>
      <c r="V12" s="116">
        <v>5872</v>
      </c>
      <c r="W12" s="116">
        <v>6016</v>
      </c>
      <c r="X12" s="116">
        <v>6305</v>
      </c>
      <c r="Y12" s="116">
        <v>6496</v>
      </c>
      <c r="Z12" s="116">
        <v>6513</v>
      </c>
    </row>
    <row r="13" spans="1:32" ht="15" customHeight="1" x14ac:dyDescent="0.25">
      <c r="A13" s="32" t="s">
        <v>21</v>
      </c>
      <c r="B13" s="76"/>
      <c r="C13" s="76"/>
      <c r="D13" s="77">
        <f>AD109</f>
        <v>17.541512364114205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21.259108828097002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15.280222011642074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29.408672798948754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84.719777988357919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750</v>
      </c>
      <c r="Z15" s="116">
        <v>767</v>
      </c>
      <c r="AB15" s="121">
        <f t="shared" ref="AB15:AB34" si="2">IF(Z15="np",0,Z15/$Z$34)</f>
        <v>1.8324294622165945E-2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433</v>
      </c>
      <c r="Z16" s="116">
        <v>467</v>
      </c>
      <c r="AB16" s="121">
        <f t="shared" si="2"/>
        <v>1.1157034665647323E-2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1747</v>
      </c>
      <c r="Z17" s="116">
        <v>1708</v>
      </c>
      <c r="AB17" s="121">
        <f t="shared" si="2"/>
        <v>4.0805600019112695E-2</v>
      </c>
    </row>
    <row r="18" spans="1:28" x14ac:dyDescent="0.25">
      <c r="A18" s="67" t="str">
        <f>$S$1&amp;" ("&amp;$V$2&amp;" to "&amp;$Z$2&amp;")"</f>
        <v>Noosa (2014-15 to 2018-19)</v>
      </c>
      <c r="B18" s="67"/>
      <c r="C18" s="67"/>
      <c r="D18" s="67"/>
      <c r="E18" s="67"/>
      <c r="F18" s="67"/>
      <c r="G18" s="67" t="str">
        <f>$S$1&amp;" ("&amp;$V$2&amp;" to "&amp;$Z$2&amp;")"</f>
        <v>Noosa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203</v>
      </c>
      <c r="Z18" s="116">
        <v>220</v>
      </c>
      <c r="AB18" s="121">
        <f t="shared" si="2"/>
        <v>5.2559906347803232E-3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3988</v>
      </c>
      <c r="Z19" s="116">
        <v>3995</v>
      </c>
      <c r="AB19" s="121">
        <f t="shared" si="2"/>
        <v>9.5444011754306335E-2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1037</v>
      </c>
      <c r="Z20" s="116">
        <v>1033</v>
      </c>
      <c r="AB20" s="121">
        <f t="shared" si="2"/>
        <v>2.4679265116945792E-2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4227</v>
      </c>
      <c r="Z21" s="116">
        <v>4022</v>
      </c>
      <c r="AB21" s="121">
        <f t="shared" si="2"/>
        <v>9.6089065150393005E-2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5381</v>
      </c>
      <c r="Z22" s="116">
        <v>5422</v>
      </c>
      <c r="AB22" s="121">
        <f t="shared" si="2"/>
        <v>0.12953627828081324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975</v>
      </c>
      <c r="Z23" s="116">
        <v>972</v>
      </c>
      <c r="AB23" s="121">
        <f t="shared" si="2"/>
        <v>2.3221922259120339E-2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348</v>
      </c>
      <c r="Z24" s="116">
        <v>310</v>
      </c>
      <c r="AB24" s="121">
        <f t="shared" si="2"/>
        <v>7.4061686217359105E-3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1429</v>
      </c>
      <c r="Z25" s="116">
        <v>1387</v>
      </c>
      <c r="AB25" s="121">
        <f t="shared" si="2"/>
        <v>3.313663186563777E-2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1704</v>
      </c>
      <c r="Z26" s="116">
        <v>1669</v>
      </c>
      <c r="AB26" s="121">
        <f t="shared" si="2"/>
        <v>3.9873856224765275E-2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2786</v>
      </c>
      <c r="Z27" s="116">
        <v>2954</v>
      </c>
      <c r="AB27" s="121">
        <f t="shared" si="2"/>
        <v>7.0573619705186705E-2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2818</v>
      </c>
      <c r="Z28" s="116">
        <v>2856</v>
      </c>
      <c r="AB28" s="121">
        <f t="shared" si="2"/>
        <v>6.8232314786057291E-2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1385</v>
      </c>
      <c r="Z29" s="116">
        <v>1444</v>
      </c>
      <c r="AB29" s="121">
        <f t="shared" si="2"/>
        <v>3.4498411257376307E-2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3023</v>
      </c>
      <c r="Z30" s="116">
        <v>3027</v>
      </c>
      <c r="AB30" s="121">
        <f t="shared" si="2"/>
        <v>7.2317652961272905E-2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4316</v>
      </c>
      <c r="Z31" s="116">
        <v>4649</v>
      </c>
      <c r="AB31" s="121">
        <f t="shared" si="2"/>
        <v>0.11106863845951692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735</v>
      </c>
      <c r="Z32" s="116">
        <v>768</v>
      </c>
      <c r="AB32" s="121">
        <f t="shared" si="2"/>
        <v>1.8348185488687673E-2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1666</v>
      </c>
      <c r="Z33" s="116">
        <v>1746</v>
      </c>
      <c r="AB33" s="121">
        <f t="shared" si="2"/>
        <v>4.1713452946938387E-2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41682</v>
      </c>
      <c r="Z34" s="124">
        <v>41857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25033</v>
      </c>
      <c r="AB37" s="136">
        <f>Z37/Z40*100</f>
        <v>84.719777988357919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4515</v>
      </c>
      <c r="AB38" s="136">
        <f>Z38/Z40*100</f>
        <v>15.280222011642074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29548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36</v>
      </c>
      <c r="X44" s="116">
        <v>29</v>
      </c>
      <c r="Y44" s="116">
        <v>27</v>
      </c>
      <c r="Z44" s="116">
        <v>37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489</v>
      </c>
      <c r="X45" s="116">
        <v>615</v>
      </c>
      <c r="Y45" s="116">
        <v>630</v>
      </c>
      <c r="Z45" s="116">
        <v>650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1194</v>
      </c>
      <c r="X46" s="116">
        <v>1233</v>
      </c>
      <c r="Y46" s="116">
        <v>1312</v>
      </c>
      <c r="Z46" s="116">
        <v>1250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1497</v>
      </c>
      <c r="X47" s="116">
        <v>1526</v>
      </c>
      <c r="Y47" s="116">
        <v>1687</v>
      </c>
      <c r="Z47" s="116">
        <v>1616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1813</v>
      </c>
      <c r="X48" s="116">
        <v>1806</v>
      </c>
      <c r="Y48" s="116">
        <v>1941</v>
      </c>
      <c r="Z48" s="116">
        <v>1915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Noosa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1708</v>
      </c>
      <c r="X49" s="116">
        <v>1724</v>
      </c>
      <c r="Y49" s="116">
        <v>1735</v>
      </c>
      <c r="Z49" s="116">
        <v>1829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1694</v>
      </c>
      <c r="X50" s="116">
        <v>1823</v>
      </c>
      <c r="Y50" s="116">
        <v>1801</v>
      </c>
      <c r="Z50" s="116">
        <v>1735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2155</v>
      </c>
      <c r="X51" s="116">
        <v>2083</v>
      </c>
      <c r="Y51" s="116">
        <v>2020</v>
      </c>
      <c r="Z51" s="116">
        <v>1956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2046</v>
      </c>
      <c r="X52" s="116">
        <v>2126</v>
      </c>
      <c r="Y52" s="116">
        <v>2241</v>
      </c>
      <c r="Z52" s="116">
        <v>2299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2068</v>
      </c>
      <c r="X53" s="116">
        <v>2150</v>
      </c>
      <c r="Y53" s="116">
        <v>2091</v>
      </c>
      <c r="Z53" s="116">
        <v>2004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1864</v>
      </c>
      <c r="X54" s="116">
        <v>1876</v>
      </c>
      <c r="Y54" s="116">
        <v>2028</v>
      </c>
      <c r="Z54" s="116">
        <v>1990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1552</v>
      </c>
      <c r="X55" s="116">
        <v>1549</v>
      </c>
      <c r="Y55" s="116">
        <v>1609</v>
      </c>
      <c r="Z55" s="116">
        <v>1609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890</v>
      </c>
      <c r="X56" s="116">
        <v>976</v>
      </c>
      <c r="Y56" s="116">
        <v>997</v>
      </c>
      <c r="Z56" s="116">
        <v>981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375</v>
      </c>
      <c r="X57" s="116">
        <v>427</v>
      </c>
      <c r="Y57" s="116">
        <v>465</v>
      </c>
      <c r="Z57" s="116">
        <v>493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140</v>
      </c>
      <c r="X58" s="116">
        <v>161</v>
      </c>
      <c r="Y58" s="116">
        <v>185</v>
      </c>
      <c r="Z58" s="116">
        <v>194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62</v>
      </c>
      <c r="X59" s="116">
        <v>69</v>
      </c>
      <c r="Y59" s="116">
        <v>91</v>
      </c>
      <c r="Z59" s="116">
        <v>81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42</v>
      </c>
      <c r="X60" s="116">
        <v>34</v>
      </c>
      <c r="Y60" s="116">
        <v>45</v>
      </c>
      <c r="Z60" s="116">
        <v>42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19622</v>
      </c>
      <c r="X61" s="116">
        <v>20209</v>
      </c>
      <c r="Y61" s="116">
        <v>20937</v>
      </c>
      <c r="Z61" s="116">
        <v>20673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44</v>
      </c>
      <c r="X63" s="116">
        <v>36</v>
      </c>
      <c r="Y63" s="116">
        <v>41</v>
      </c>
      <c r="Z63" s="116">
        <v>50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Noosa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569</v>
      </c>
      <c r="X64" s="116">
        <v>667</v>
      </c>
      <c r="Y64" s="116">
        <v>712</v>
      </c>
      <c r="Z64" s="116">
        <v>671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1248</v>
      </c>
      <c r="X65" s="116">
        <v>1249</v>
      </c>
      <c r="Y65" s="116">
        <v>1287</v>
      </c>
      <c r="Z65" s="116">
        <v>1336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1579</v>
      </c>
      <c r="X66" s="116">
        <v>1487</v>
      </c>
      <c r="Y66" s="116">
        <v>1624</v>
      </c>
      <c r="Z66" s="116">
        <v>1590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1649</v>
      </c>
      <c r="X67" s="116">
        <v>1755</v>
      </c>
      <c r="Y67" s="116">
        <v>1766</v>
      </c>
      <c r="Z67" s="116">
        <v>1956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1521</v>
      </c>
      <c r="X68" s="116">
        <v>1634</v>
      </c>
      <c r="Y68" s="116">
        <v>1690</v>
      </c>
      <c r="Z68" s="116">
        <v>1757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1584</v>
      </c>
      <c r="X69" s="116">
        <v>1630</v>
      </c>
      <c r="Y69" s="116">
        <v>1762</v>
      </c>
      <c r="Z69" s="116">
        <v>1764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1936</v>
      </c>
      <c r="X70" s="116">
        <v>1982</v>
      </c>
      <c r="Y70" s="116">
        <v>2021</v>
      </c>
      <c r="Z70" s="116">
        <v>2073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2368</v>
      </c>
      <c r="X71" s="116">
        <v>2396</v>
      </c>
      <c r="Y71" s="116">
        <v>2430</v>
      </c>
      <c r="Z71" s="116">
        <v>2515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2438</v>
      </c>
      <c r="X72" s="116">
        <v>2431</v>
      </c>
      <c r="Y72" s="116">
        <v>2395</v>
      </c>
      <c r="Z72" s="116">
        <v>2319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2031</v>
      </c>
      <c r="X73" s="116">
        <v>2212</v>
      </c>
      <c r="Y73" s="116">
        <v>2250</v>
      </c>
      <c r="Z73" s="116">
        <v>2280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1377</v>
      </c>
      <c r="X74" s="116">
        <v>1481</v>
      </c>
      <c r="Y74" s="116">
        <v>1533</v>
      </c>
      <c r="Z74" s="116">
        <v>1606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620</v>
      </c>
      <c r="X75" s="116">
        <v>676</v>
      </c>
      <c r="Y75" s="116">
        <v>746</v>
      </c>
      <c r="Z75" s="116">
        <v>747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228</v>
      </c>
      <c r="X76" s="116">
        <v>258</v>
      </c>
      <c r="Y76" s="116">
        <v>287</v>
      </c>
      <c r="Z76" s="116">
        <v>319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90</v>
      </c>
      <c r="X77" s="116">
        <v>113</v>
      </c>
      <c r="Y77" s="116">
        <v>117</v>
      </c>
      <c r="Z77" s="116">
        <v>113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37</v>
      </c>
      <c r="X78" s="116">
        <v>37</v>
      </c>
      <c r="Y78" s="116">
        <v>46</v>
      </c>
      <c r="Z78" s="116">
        <v>48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55</v>
      </c>
      <c r="X79" s="116">
        <v>43</v>
      </c>
      <c r="Y79" s="116">
        <v>49</v>
      </c>
      <c r="Z79" s="116">
        <v>46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19369</v>
      </c>
      <c r="X80" s="116">
        <v>20087</v>
      </c>
      <c r="Y80" s="116">
        <v>20745</v>
      </c>
      <c r="Z80" s="116">
        <v>21181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Noosa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1677</v>
      </c>
      <c r="X83" s="116">
        <v>1750</v>
      </c>
      <c r="Y83" s="116">
        <v>1905</v>
      </c>
      <c r="Z83" s="116">
        <v>1926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1601</v>
      </c>
      <c r="X84" s="116">
        <v>1645</v>
      </c>
      <c r="Y84" s="116">
        <v>1691</v>
      </c>
      <c r="Z84" s="116">
        <v>1715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41,855</v>
      </c>
      <c r="D85" s="100">
        <f t="shared" ref="D85:D90" si="4">AD4</f>
        <v>4.150472626073709E-3</v>
      </c>
      <c r="E85" s="101">
        <f t="shared" ref="E85:E90" si="5">AD4</f>
        <v>4.150472626073709E-3</v>
      </c>
      <c r="F85" s="100">
        <f t="shared" ref="F85:F90" si="6">AF4</f>
        <v>7.7321047077295368E-2</v>
      </c>
      <c r="G85" s="101">
        <f t="shared" ref="G85:G90" si="7">AF4</f>
        <v>7.7321047077295368E-2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2456</v>
      </c>
      <c r="X85" s="116">
        <v>2588</v>
      </c>
      <c r="Y85" s="116">
        <v>2716</v>
      </c>
      <c r="Z85" s="116">
        <v>2707</v>
      </c>
    </row>
    <row r="86" spans="1:30" ht="15" customHeight="1" x14ac:dyDescent="0.25">
      <c r="A86" s="102" t="s">
        <v>4</v>
      </c>
      <c r="B86" s="51"/>
      <c r="C86" s="61" t="str">
        <f t="shared" si="3"/>
        <v>20,671</v>
      </c>
      <c r="D86" s="100">
        <f t="shared" si="4"/>
        <v>-1.2704781009695743E-2</v>
      </c>
      <c r="E86" s="101">
        <f t="shared" si="5"/>
        <v>-1.2704781009695743E-2</v>
      </c>
      <c r="F86" s="100">
        <f t="shared" si="6"/>
        <v>5.1210333604556624E-2</v>
      </c>
      <c r="G86" s="101">
        <f t="shared" si="7"/>
        <v>5.1210333604556624E-2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957</v>
      </c>
      <c r="X86" s="116">
        <v>941</v>
      </c>
      <c r="Y86" s="116">
        <v>1006</v>
      </c>
      <c r="Z86" s="116">
        <v>1015</v>
      </c>
    </row>
    <row r="87" spans="1:30" ht="15" customHeight="1" x14ac:dyDescent="0.25">
      <c r="A87" s="102" t="s">
        <v>5</v>
      </c>
      <c r="B87" s="51"/>
      <c r="C87" s="61" t="str">
        <f t="shared" si="3"/>
        <v>21,185</v>
      </c>
      <c r="D87" s="100">
        <f t="shared" si="4"/>
        <v>2.1209930103639474E-2</v>
      </c>
      <c r="E87" s="101">
        <f t="shared" si="5"/>
        <v>2.1209930103639474E-2</v>
      </c>
      <c r="F87" s="100">
        <f t="shared" si="6"/>
        <v>0.10413300672330217</v>
      </c>
      <c r="G87" s="101">
        <f t="shared" si="7"/>
        <v>0.10413300672330217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406</v>
      </c>
      <c r="X87" s="116">
        <v>402</v>
      </c>
      <c r="Y87" s="116">
        <v>424</v>
      </c>
      <c r="Z87" s="116">
        <v>416</v>
      </c>
    </row>
    <row r="88" spans="1:30" ht="15" customHeight="1" x14ac:dyDescent="0.25">
      <c r="A88" s="51" t="s">
        <v>6</v>
      </c>
      <c r="B88" s="51"/>
      <c r="C88" s="61" t="str">
        <f t="shared" si="3"/>
        <v>29,555</v>
      </c>
      <c r="D88" s="100">
        <f t="shared" si="4"/>
        <v>-5.8528709341046925E-3</v>
      </c>
      <c r="E88" s="101">
        <f t="shared" si="5"/>
        <v>-5.8528709341046925E-3</v>
      </c>
      <c r="F88" s="100">
        <f t="shared" si="6"/>
        <v>7.3283218941787354E-2</v>
      </c>
      <c r="G88" s="101">
        <f t="shared" si="7"/>
        <v>7.3283218941787354E-2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801</v>
      </c>
      <c r="X88" s="116">
        <v>835</v>
      </c>
      <c r="Y88" s="116">
        <v>890</v>
      </c>
      <c r="Z88" s="116">
        <v>862</v>
      </c>
    </row>
    <row r="89" spans="1:30" ht="15" customHeight="1" x14ac:dyDescent="0.25">
      <c r="A89" s="51" t="s">
        <v>102</v>
      </c>
      <c r="B89" s="51"/>
      <c r="C89" s="61" t="str">
        <f t="shared" si="3"/>
        <v>$37,000</v>
      </c>
      <c r="D89" s="100">
        <f t="shared" si="4"/>
        <v>3.4252196528043344E-2</v>
      </c>
      <c r="E89" s="101">
        <f t="shared" si="5"/>
        <v>3.4252196528043344E-2</v>
      </c>
      <c r="F89" s="100">
        <f t="shared" si="6"/>
        <v>9.975032695279995E-2</v>
      </c>
      <c r="G89" s="101">
        <f t="shared" si="7"/>
        <v>9.975032695279995E-2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890</v>
      </c>
      <c r="X89" s="116">
        <v>858</v>
      </c>
      <c r="Y89" s="116">
        <v>870</v>
      </c>
      <c r="Z89" s="116">
        <v>879</v>
      </c>
    </row>
    <row r="90" spans="1:30" ht="15" customHeight="1" x14ac:dyDescent="0.25">
      <c r="A90" s="51" t="s">
        <v>7</v>
      </c>
      <c r="B90" s="51"/>
      <c r="C90" s="61" t="str">
        <f t="shared" si="3"/>
        <v>$1,507.0 mil</v>
      </c>
      <c r="D90" s="100">
        <f t="shared" si="4"/>
        <v>2.8861736911853564E-2</v>
      </c>
      <c r="E90" s="101">
        <f t="shared" si="5"/>
        <v>2.8861736911853564E-2</v>
      </c>
      <c r="F90" s="100">
        <f t="shared" si="6"/>
        <v>0.17967939411620648</v>
      </c>
      <c r="G90" s="101">
        <f t="shared" si="7"/>
        <v>0.17967939411620648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1374</v>
      </c>
      <c r="X90" s="116">
        <v>1421</v>
      </c>
      <c r="Y90" s="116">
        <v>1495</v>
      </c>
      <c r="Z90" s="116">
        <v>1465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14196</v>
      </c>
      <c r="X91" s="116">
        <v>14508</v>
      </c>
      <c r="Y91" s="116">
        <v>15034</v>
      </c>
      <c r="Z91" s="116">
        <v>14775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1165</v>
      </c>
      <c r="X93" s="116">
        <v>1278</v>
      </c>
      <c r="Y93" s="116">
        <v>1382</v>
      </c>
      <c r="Z93" s="116">
        <v>1439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2344</v>
      </c>
      <c r="X94" s="116">
        <v>2463</v>
      </c>
      <c r="Y94" s="116">
        <v>2546</v>
      </c>
      <c r="Z94" s="116">
        <v>2628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431</v>
      </c>
      <c r="X95" s="116">
        <v>466</v>
      </c>
      <c r="Y95" s="116">
        <v>483</v>
      </c>
      <c r="Z95" s="116">
        <v>500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2024</v>
      </c>
      <c r="X96" s="116">
        <v>2139</v>
      </c>
      <c r="Y96" s="116">
        <v>2302</v>
      </c>
      <c r="Z96" s="116">
        <v>2394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2063</v>
      </c>
      <c r="X97" s="116">
        <v>2216</v>
      </c>
      <c r="Y97" s="116">
        <v>2255</v>
      </c>
      <c r="Z97" s="116">
        <v>2153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1469</v>
      </c>
      <c r="X98" s="116">
        <v>1452</v>
      </c>
      <c r="Y98" s="116">
        <v>1546</v>
      </c>
      <c r="Z98" s="116">
        <v>1525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78</v>
      </c>
      <c r="X99" s="116">
        <v>82</v>
      </c>
      <c r="Y99" s="116">
        <v>85</v>
      </c>
      <c r="Z99" s="116">
        <v>98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754</v>
      </c>
      <c r="X100" s="116">
        <v>783</v>
      </c>
      <c r="Y100" s="116">
        <v>824</v>
      </c>
      <c r="Z100" s="116">
        <v>836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13767</v>
      </c>
      <c r="X101" s="116">
        <v>14168</v>
      </c>
      <c r="Y101" s="116">
        <v>14695</v>
      </c>
      <c r="Z101" s="116">
        <v>14777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28176</v>
      </c>
      <c r="X104" s="116">
        <v>30450</v>
      </c>
      <c r="Y104" s="116">
        <v>31908</v>
      </c>
      <c r="Z104" s="116">
        <v>31957</v>
      </c>
      <c r="AB104" s="113" t="str">
        <f>TEXT(Z104,"###,###")</f>
        <v>31,957</v>
      </c>
      <c r="AD104" s="134">
        <f>Z104/($Z$4)*100</f>
        <v>76.351690359574718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5555</v>
      </c>
      <c r="X105" s="116">
        <v>5392</v>
      </c>
      <c r="Y105" s="116">
        <v>5297</v>
      </c>
      <c r="Z105" s="116">
        <v>5429</v>
      </c>
      <c r="AB105" s="113" t="str">
        <f>TEXT(Z105,"###,###")</f>
        <v>5,429</v>
      </c>
      <c r="AD105" s="134">
        <f>Z105/($Z$4)*100</f>
        <v>12.970971210130211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33731</v>
      </c>
      <c r="X106" s="124">
        <v>35842</v>
      </c>
      <c r="Y106" s="124">
        <v>37205</v>
      </c>
      <c r="Z106" s="124">
        <v>37386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7570</v>
      </c>
      <c r="X108" s="116">
        <v>8550</v>
      </c>
      <c r="Y108" s="116">
        <v>10025</v>
      </c>
      <c r="Z108" s="116">
        <v>8845</v>
      </c>
      <c r="AB108" s="113" t="str">
        <f>TEXT(Z108,"###,###")</f>
        <v>8,845</v>
      </c>
      <c r="AD108" s="134">
        <f>Z108/($Z$4)*100</f>
        <v>21.132481185043602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6757</v>
      </c>
      <c r="X109" s="116">
        <v>7241</v>
      </c>
      <c r="Y109" s="116">
        <v>7047</v>
      </c>
      <c r="Z109" s="116">
        <v>7342</v>
      </c>
      <c r="AB109" s="113" t="str">
        <f>TEXT(Z109,"###,###")</f>
        <v>7,342</v>
      </c>
      <c r="AD109" s="134">
        <f>Z109/($Z$4)*100</f>
        <v>17.541512364114205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7770</v>
      </c>
      <c r="X110" s="116">
        <v>8272</v>
      </c>
      <c r="Y110" s="116">
        <v>8183</v>
      </c>
      <c r="Z110" s="116">
        <v>8898</v>
      </c>
      <c r="AB110" s="113" t="str">
        <f>TEXT(Z110,"###,###")</f>
        <v>8,898</v>
      </c>
      <c r="AD110" s="134">
        <f>Z110/($Z$4)*100</f>
        <v>21.259108828097002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11640</v>
      </c>
      <c r="X111" s="116">
        <v>11779</v>
      </c>
      <c r="Y111" s="116">
        <v>11954</v>
      </c>
      <c r="Z111" s="116">
        <v>12309</v>
      </c>
      <c r="AB111" s="113" t="str">
        <f>TEXT(Z111,"###,###")</f>
        <v>12,309</v>
      </c>
      <c r="AD111" s="134">
        <f>Z111/($Z$4)*100</f>
        <v>29.408672798948754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38991</v>
      </c>
      <c r="X112" s="116">
        <v>40296</v>
      </c>
      <c r="Y112" s="116">
        <v>41682</v>
      </c>
      <c r="Z112" s="116">
        <v>41856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43.56</v>
      </c>
      <c r="W118" s="135">
        <v>45.72</v>
      </c>
      <c r="X118" s="135">
        <v>43.84</v>
      </c>
      <c r="Y118" s="135">
        <v>43.96</v>
      </c>
      <c r="Z118" s="135">
        <v>43.91</v>
      </c>
      <c r="AB118" s="113" t="str">
        <f>TEXT(Z118,"##.0")</f>
        <v>43.9</v>
      </c>
    </row>
    <row r="120" spans="19:32" x14ac:dyDescent="0.25">
      <c r="S120" s="105" t="s">
        <v>104</v>
      </c>
      <c r="T120" s="116"/>
      <c r="U120" s="116"/>
      <c r="V120" s="116">
        <v>21663</v>
      </c>
      <c r="W120" s="116">
        <v>21944</v>
      </c>
      <c r="X120" s="116">
        <v>22371</v>
      </c>
      <c r="Y120" s="116">
        <v>23233</v>
      </c>
      <c r="Z120" s="116">
        <v>23042</v>
      </c>
      <c r="AB120" s="113" t="str">
        <f>TEXT(Z120,"###,###")</f>
        <v>23,042</v>
      </c>
    </row>
    <row r="121" spans="19:32" x14ac:dyDescent="0.25">
      <c r="S121" s="105" t="s">
        <v>105</v>
      </c>
      <c r="T121" s="116"/>
      <c r="U121" s="116"/>
      <c r="V121" s="116">
        <v>3614</v>
      </c>
      <c r="W121" s="116">
        <v>3710</v>
      </c>
      <c r="X121" s="116">
        <v>3784</v>
      </c>
      <c r="Y121" s="116">
        <v>3898</v>
      </c>
      <c r="Z121" s="116">
        <v>3825</v>
      </c>
      <c r="AB121" s="113" t="str">
        <f>TEXT(Z121,"###,###")</f>
        <v>3,825</v>
      </c>
    </row>
    <row r="122" spans="19:32" x14ac:dyDescent="0.25">
      <c r="S122" s="105" t="s">
        <v>106</v>
      </c>
      <c r="T122" s="116"/>
      <c r="U122" s="116"/>
      <c r="V122" s="116">
        <v>2258</v>
      </c>
      <c r="W122" s="116">
        <v>2306</v>
      </c>
      <c r="X122" s="116">
        <v>2521</v>
      </c>
      <c r="Y122" s="116">
        <v>2596</v>
      </c>
      <c r="Z122" s="116">
        <v>2688</v>
      </c>
      <c r="AB122" s="113" t="str">
        <f>TEXT(Z122,"###,###")</f>
        <v>2,688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23921</v>
      </c>
      <c r="W124" s="116">
        <v>24250</v>
      </c>
      <c r="X124" s="116">
        <v>24892</v>
      </c>
      <c r="Y124" s="116">
        <v>25829</v>
      </c>
      <c r="Z124" s="116">
        <v>25730</v>
      </c>
      <c r="AB124" s="113" t="str">
        <f>TEXT(Z124,"###,###")</f>
        <v>25,730</v>
      </c>
      <c r="AD124" s="131">
        <f>Z124/$Z$7*100</f>
        <v>87.058027406530201</v>
      </c>
    </row>
    <row r="125" spans="19:32" x14ac:dyDescent="0.25">
      <c r="S125" s="105" t="s">
        <v>108</v>
      </c>
      <c r="T125" s="116"/>
      <c r="U125" s="116"/>
      <c r="V125" s="116">
        <v>5872</v>
      </c>
      <c r="W125" s="116">
        <v>6016</v>
      </c>
      <c r="X125" s="116">
        <v>6305</v>
      </c>
      <c r="Y125" s="116">
        <v>6494</v>
      </c>
      <c r="Z125" s="116">
        <v>6513</v>
      </c>
      <c r="AB125" s="113" t="str">
        <f>TEXT(Z125,"###,###")</f>
        <v>6,513</v>
      </c>
      <c r="AD125" s="131">
        <f>Z125/$Z$7*100</f>
        <v>22.03688039248858</v>
      </c>
    </row>
    <row r="127" spans="19:32" x14ac:dyDescent="0.25">
      <c r="S127" s="105" t="s">
        <v>109</v>
      </c>
      <c r="T127" s="116"/>
      <c r="U127" s="116"/>
      <c r="V127" s="116">
        <v>14065</v>
      </c>
      <c r="W127" s="116">
        <v>14196</v>
      </c>
      <c r="X127" s="116">
        <v>14508</v>
      </c>
      <c r="Y127" s="116">
        <v>15034</v>
      </c>
      <c r="Z127" s="116">
        <v>14775</v>
      </c>
      <c r="AB127" s="113" t="str">
        <f>TEXT(Z127,"###,###")</f>
        <v>14,775</v>
      </c>
      <c r="AD127" s="131">
        <f>Z127/$Z$7*100</f>
        <v>49.991541194383352</v>
      </c>
    </row>
    <row r="128" spans="19:32" x14ac:dyDescent="0.25">
      <c r="S128" s="105" t="s">
        <v>110</v>
      </c>
      <c r="T128" s="116"/>
      <c r="U128" s="116"/>
      <c r="V128" s="116">
        <v>13472</v>
      </c>
      <c r="W128" s="116">
        <v>13767</v>
      </c>
      <c r="X128" s="116">
        <v>14168</v>
      </c>
      <c r="Y128" s="116">
        <v>14695</v>
      </c>
      <c r="Z128" s="116">
        <v>14777</v>
      </c>
      <c r="AB128" s="113" t="str">
        <f>TEXT(Z128,"###,###")</f>
        <v>14,777</v>
      </c>
      <c r="AD128" s="131">
        <f>Z128/$Z$7*100</f>
        <v>49.998308238876668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A00B1AE-54C6-4FD8-BC78-0132CF3B334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FDADBD63-1E6F-456A-A080-F59031762DD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07459773-4794-4CDC-B782-E8AAD7972D3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4A5B0E9-FA80-4A26-B056-7E4F1A5CA2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7CE83-5D22-4303-825C-6D07A90E7D0A}">
  <sheetPr codeName="Sheet11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North Burnett</v>
      </c>
      <c r="T1" s="103"/>
      <c r="U1" s="103"/>
      <c r="V1" s="103"/>
      <c r="W1" s="103"/>
      <c r="X1" s="103"/>
      <c r="Y1" s="104" t="str">
        <f>Y3</f>
        <v>9.53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168</v>
      </c>
      <c r="Y3" s="109" t="s">
        <v>257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9.53 North Burnett,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9114</v>
      </c>
      <c r="W4" s="112">
        <v>8821</v>
      </c>
      <c r="X4" s="112">
        <v>9478</v>
      </c>
      <c r="Y4" s="112">
        <v>10863</v>
      </c>
      <c r="Z4" s="112">
        <v>10145</v>
      </c>
      <c r="AB4" s="113" t="str">
        <f>TEXT(Z4,"###,###")</f>
        <v>10,145</v>
      </c>
      <c r="AD4" s="114">
        <f>Z4/Y4-1</f>
        <v>-6.6095921936849877E-2</v>
      </c>
      <c r="AF4" s="114">
        <f>Z4/V4-1</f>
        <v>0.11312266842220753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5158</v>
      </c>
      <c r="W5" s="112">
        <v>4898</v>
      </c>
      <c r="X5" s="112">
        <v>5096</v>
      </c>
      <c r="Y5" s="112">
        <v>6061</v>
      </c>
      <c r="Z5" s="112">
        <v>5452</v>
      </c>
      <c r="AB5" s="113" t="str">
        <f>TEXT(Z5,"###,###")</f>
        <v>5,452</v>
      </c>
      <c r="AD5" s="114">
        <f t="shared" ref="AD5:AD9" si="0">Z5/Y5-1</f>
        <v>-0.1004784688995215</v>
      </c>
      <c r="AF5" s="114">
        <f t="shared" ref="AF5:AF9" si="1">Z5/V5-1</f>
        <v>5.6998836758433535E-2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3951</v>
      </c>
      <c r="W6" s="112">
        <v>3924</v>
      </c>
      <c r="X6" s="112">
        <v>4382</v>
      </c>
      <c r="Y6" s="112">
        <v>4804</v>
      </c>
      <c r="Z6" s="112">
        <v>4692</v>
      </c>
      <c r="AB6" s="113" t="str">
        <f>TEXT(Z6,"###,###")</f>
        <v>4,692</v>
      </c>
      <c r="AD6" s="114">
        <f t="shared" si="0"/>
        <v>-2.3313905079100694E-2</v>
      </c>
      <c r="AF6" s="114">
        <f t="shared" si="1"/>
        <v>0.18754745634016712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5505</v>
      </c>
      <c r="W7" s="112">
        <v>5389</v>
      </c>
      <c r="X7" s="112">
        <v>5782</v>
      </c>
      <c r="Y7" s="112">
        <v>6669</v>
      </c>
      <c r="Z7" s="112">
        <v>6216</v>
      </c>
      <c r="AB7" s="113" t="str">
        <f>TEXT(Z7,"###,###")</f>
        <v>6,216</v>
      </c>
      <c r="AD7" s="114">
        <f t="shared" si="0"/>
        <v>-6.7926225820962638E-2</v>
      </c>
      <c r="AF7" s="114">
        <f t="shared" si="1"/>
        <v>0.12915531335149866</v>
      </c>
    </row>
    <row r="8" spans="1:32" ht="17.25" customHeight="1" x14ac:dyDescent="0.25">
      <c r="A8" s="68" t="s">
        <v>13</v>
      </c>
      <c r="B8" s="69"/>
      <c r="C8" s="31"/>
      <c r="D8" s="70" t="str">
        <f>AB4</f>
        <v>10,145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6,216</v>
      </c>
      <c r="P8" s="71"/>
      <c r="S8" s="111" t="s">
        <v>87</v>
      </c>
      <c r="T8" s="112"/>
      <c r="U8" s="112"/>
      <c r="V8" s="112">
        <v>26049</v>
      </c>
      <c r="W8" s="112">
        <v>27737.65</v>
      </c>
      <c r="X8" s="112">
        <v>27358</v>
      </c>
      <c r="Y8" s="112">
        <v>27728.41</v>
      </c>
      <c r="Z8" s="112">
        <v>27105.9</v>
      </c>
      <c r="AB8" s="113" t="str">
        <f>TEXT(Z8,"$###,###")</f>
        <v>$27,106</v>
      </c>
      <c r="AD8" s="114">
        <f t="shared" si="0"/>
        <v>-2.2450259499192327E-2</v>
      </c>
      <c r="AF8" s="114">
        <f t="shared" si="1"/>
        <v>4.0573534492686969E-2</v>
      </c>
    </row>
    <row r="9" spans="1:32" x14ac:dyDescent="0.25">
      <c r="A9" s="32" t="s">
        <v>15</v>
      </c>
      <c r="B9" s="75"/>
      <c r="C9" s="76"/>
      <c r="D9" s="77">
        <f>AD104</f>
        <v>70.123213405618529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54.070141570141573</v>
      </c>
      <c r="P9" s="78" t="s">
        <v>88</v>
      </c>
      <c r="S9" s="111" t="s">
        <v>7</v>
      </c>
      <c r="T9" s="112"/>
      <c r="U9" s="112"/>
      <c r="V9" s="112">
        <v>179751212</v>
      </c>
      <c r="W9" s="112">
        <v>187441698</v>
      </c>
      <c r="X9" s="112">
        <v>204727296</v>
      </c>
      <c r="Y9" s="112">
        <v>235143192</v>
      </c>
      <c r="Z9" s="112">
        <v>221526094</v>
      </c>
      <c r="AB9" s="113" t="str">
        <f>TEXT(Z9/1000000,"$#,###.0")&amp;" mil"</f>
        <v>$221.5 mil</v>
      </c>
      <c r="AD9" s="114">
        <f t="shared" si="0"/>
        <v>-5.7909811822236423E-2</v>
      </c>
      <c r="AF9" s="114">
        <f t="shared" si="1"/>
        <v>0.23240389611392431</v>
      </c>
    </row>
    <row r="10" spans="1:32" x14ac:dyDescent="0.25">
      <c r="A10" s="32" t="s">
        <v>18</v>
      </c>
      <c r="B10" s="75"/>
      <c r="C10" s="76"/>
      <c r="D10" s="77">
        <f>AD105</f>
        <v>13.701330704780682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45.817245817245819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82.995495495495504</v>
      </c>
      <c r="P11" s="78" t="s">
        <v>88</v>
      </c>
      <c r="S11" s="111" t="s">
        <v>30</v>
      </c>
      <c r="T11" s="116"/>
      <c r="U11" s="116"/>
      <c r="V11" s="116">
        <v>7329</v>
      </c>
      <c r="W11" s="116">
        <v>7081</v>
      </c>
      <c r="X11" s="116">
        <v>7521</v>
      </c>
      <c r="Y11" s="116">
        <v>8640</v>
      </c>
      <c r="Z11" s="116">
        <v>8143</v>
      </c>
    </row>
    <row r="12" spans="1:32" ht="28.5" customHeight="1" x14ac:dyDescent="0.25">
      <c r="A12" s="32" t="s">
        <v>20</v>
      </c>
      <c r="B12" s="76"/>
      <c r="C12" s="76"/>
      <c r="D12" s="77">
        <f>AD108</f>
        <v>19.595860029571217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32.239382239382245</v>
      </c>
      <c r="P12" s="78" t="s">
        <v>88</v>
      </c>
      <c r="S12" s="111" t="s">
        <v>31</v>
      </c>
      <c r="T12" s="116"/>
      <c r="U12" s="116"/>
      <c r="V12" s="116">
        <v>1781</v>
      </c>
      <c r="W12" s="116">
        <v>1744</v>
      </c>
      <c r="X12" s="116">
        <v>1957</v>
      </c>
      <c r="Y12" s="116">
        <v>2221</v>
      </c>
      <c r="Z12" s="116">
        <v>2002</v>
      </c>
    </row>
    <row r="13" spans="1:32" ht="15" customHeight="1" x14ac:dyDescent="0.25">
      <c r="A13" s="32" t="s">
        <v>21</v>
      </c>
      <c r="B13" s="76"/>
      <c r="C13" s="76"/>
      <c r="D13" s="77">
        <f>AD109</f>
        <v>12.301626416954164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42.1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28.999507146377525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21.059410722910965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22.957121734844751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78.940589277089032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3638</v>
      </c>
      <c r="Z15" s="116">
        <v>3305</v>
      </c>
      <c r="AB15" s="121">
        <f t="shared" ref="AB15:AB34" si="2">IF(Z15="np",0,Z15/$Z$34)</f>
        <v>0.32571203311323543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183</v>
      </c>
      <c r="Z16" s="116">
        <v>224</v>
      </c>
      <c r="AB16" s="121">
        <f t="shared" si="2"/>
        <v>2.2075490292697349E-2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532</v>
      </c>
      <c r="Z17" s="116">
        <v>318</v>
      </c>
      <c r="AB17" s="121">
        <f t="shared" si="2"/>
        <v>3.1339312111954273E-2</v>
      </c>
    </row>
    <row r="18" spans="1:28" x14ac:dyDescent="0.25">
      <c r="A18" s="67" t="str">
        <f>$S$1&amp;" ("&amp;$V$2&amp;" to "&amp;$Z$2&amp;")"</f>
        <v>North Burnett (2014-15 to 2018-19)</v>
      </c>
      <c r="B18" s="67"/>
      <c r="C18" s="67"/>
      <c r="D18" s="67"/>
      <c r="E18" s="67"/>
      <c r="F18" s="67"/>
      <c r="G18" s="67" t="str">
        <f>$S$1&amp;" ("&amp;$V$2&amp;" to "&amp;$Z$2&amp;")"</f>
        <v>North Burnett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45</v>
      </c>
      <c r="Z18" s="116">
        <v>47</v>
      </c>
      <c r="AB18" s="121">
        <f t="shared" si="2"/>
        <v>4.6319109096284615E-3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406</v>
      </c>
      <c r="Z19" s="116">
        <v>403</v>
      </c>
      <c r="AB19" s="121">
        <f t="shared" si="2"/>
        <v>3.9716172267665321E-2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235</v>
      </c>
      <c r="Z20" s="116">
        <v>242</v>
      </c>
      <c r="AB20" s="121">
        <f t="shared" si="2"/>
        <v>2.3849413619789102E-2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559</v>
      </c>
      <c r="Z21" s="116">
        <v>542</v>
      </c>
      <c r="AB21" s="121">
        <f t="shared" si="2"/>
        <v>5.3414802404651622E-2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391</v>
      </c>
      <c r="Z22" s="116">
        <v>343</v>
      </c>
      <c r="AB22" s="121">
        <f t="shared" si="2"/>
        <v>3.3803094510692813E-2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291</v>
      </c>
      <c r="Z23" s="116">
        <v>228</v>
      </c>
      <c r="AB23" s="121">
        <f t="shared" si="2"/>
        <v>2.2469695476495515E-2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11</v>
      </c>
      <c r="Z24" s="116">
        <v>17</v>
      </c>
      <c r="AB24" s="121">
        <f t="shared" si="2"/>
        <v>1.6753720311422095E-3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145</v>
      </c>
      <c r="Z25" s="116">
        <v>150</v>
      </c>
      <c r="AB25" s="121">
        <f t="shared" si="2"/>
        <v>1.478269439243126E-2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194</v>
      </c>
      <c r="Z26" s="116">
        <v>208</v>
      </c>
      <c r="AB26" s="121">
        <f t="shared" si="2"/>
        <v>2.0498669557504682E-2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244</v>
      </c>
      <c r="Z27" s="116">
        <v>237</v>
      </c>
      <c r="AB27" s="121">
        <f t="shared" si="2"/>
        <v>2.3356657140041391E-2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775</v>
      </c>
      <c r="Z28" s="116">
        <v>822</v>
      </c>
      <c r="AB28" s="121">
        <f t="shared" si="2"/>
        <v>8.1009165270523306E-2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408</v>
      </c>
      <c r="Z29" s="116">
        <v>411</v>
      </c>
      <c r="AB29" s="121">
        <f t="shared" si="2"/>
        <v>4.0504582635261653E-2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515</v>
      </c>
      <c r="Z30" s="116">
        <v>529</v>
      </c>
      <c r="AB30" s="121">
        <f t="shared" si="2"/>
        <v>5.213363555730758E-2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586</v>
      </c>
      <c r="Z31" s="116">
        <v>681</v>
      </c>
      <c r="AB31" s="121">
        <f t="shared" si="2"/>
        <v>6.7113432541637916E-2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43</v>
      </c>
      <c r="Z32" s="116">
        <v>43</v>
      </c>
      <c r="AB32" s="121">
        <f t="shared" si="2"/>
        <v>4.2377057258302948E-3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240</v>
      </c>
      <c r="Z33" s="116">
        <v>262</v>
      </c>
      <c r="AB33" s="121">
        <f t="shared" si="2"/>
        <v>2.5820439538779934E-2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10863</v>
      </c>
      <c r="Z34" s="124">
        <v>10147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4903</v>
      </c>
      <c r="AB37" s="136">
        <f>Z37/Z40*100</f>
        <v>78.940589277089032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1308</v>
      </c>
      <c r="AB38" s="136">
        <f>Z38/Z40*100</f>
        <v>21.059410722910965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6211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17</v>
      </c>
      <c r="X44" s="116">
        <v>5</v>
      </c>
      <c r="Y44" s="116">
        <v>11</v>
      </c>
      <c r="Z44" s="116">
        <v>11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85</v>
      </c>
      <c r="X45" s="116">
        <v>99</v>
      </c>
      <c r="Y45" s="116">
        <v>130</v>
      </c>
      <c r="Z45" s="116">
        <v>120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303</v>
      </c>
      <c r="X46" s="116">
        <v>274</v>
      </c>
      <c r="Y46" s="116">
        <v>311</v>
      </c>
      <c r="Z46" s="116">
        <v>261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638</v>
      </c>
      <c r="X47" s="116">
        <v>554</v>
      </c>
      <c r="Y47" s="116">
        <v>814</v>
      </c>
      <c r="Z47" s="116">
        <v>763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925</v>
      </c>
      <c r="X48" s="116">
        <v>962</v>
      </c>
      <c r="Y48" s="116">
        <v>1153</v>
      </c>
      <c r="Z48" s="116">
        <v>943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North Burnett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475</v>
      </c>
      <c r="X49" s="116">
        <v>565</v>
      </c>
      <c r="Y49" s="116">
        <v>559</v>
      </c>
      <c r="Z49" s="116">
        <v>577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342</v>
      </c>
      <c r="X50" s="116">
        <v>335</v>
      </c>
      <c r="Y50" s="116">
        <v>425</v>
      </c>
      <c r="Z50" s="116">
        <v>352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328</v>
      </c>
      <c r="X51" s="116">
        <v>336</v>
      </c>
      <c r="Y51" s="116">
        <v>387</v>
      </c>
      <c r="Z51" s="116">
        <v>340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384</v>
      </c>
      <c r="X52" s="116">
        <v>406</v>
      </c>
      <c r="Y52" s="116">
        <v>507</v>
      </c>
      <c r="Z52" s="116">
        <v>434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379</v>
      </c>
      <c r="X53" s="116">
        <v>393</v>
      </c>
      <c r="Y53" s="116">
        <v>441</v>
      </c>
      <c r="Z53" s="116">
        <v>417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331</v>
      </c>
      <c r="X54" s="116">
        <v>391</v>
      </c>
      <c r="Y54" s="116">
        <v>429</v>
      </c>
      <c r="Z54" s="116">
        <v>405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294</v>
      </c>
      <c r="X55" s="116">
        <v>315</v>
      </c>
      <c r="Y55" s="116">
        <v>357</v>
      </c>
      <c r="Z55" s="116">
        <v>339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176</v>
      </c>
      <c r="X56" s="116">
        <v>195</v>
      </c>
      <c r="Y56" s="116">
        <v>221</v>
      </c>
      <c r="Z56" s="116">
        <v>220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120</v>
      </c>
      <c r="X57" s="116">
        <v>133</v>
      </c>
      <c r="Y57" s="116">
        <v>150</v>
      </c>
      <c r="Z57" s="116">
        <v>135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60</v>
      </c>
      <c r="X58" s="116">
        <v>78</v>
      </c>
      <c r="Y58" s="116">
        <v>90</v>
      </c>
      <c r="Z58" s="116">
        <v>83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20</v>
      </c>
      <c r="X59" s="116">
        <v>25</v>
      </c>
      <c r="Y59" s="116">
        <v>40</v>
      </c>
      <c r="Z59" s="116">
        <v>29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17</v>
      </c>
      <c r="X60" s="116">
        <v>28</v>
      </c>
      <c r="Y60" s="116">
        <v>28</v>
      </c>
      <c r="Z60" s="116">
        <v>30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4899</v>
      </c>
      <c r="X61" s="116">
        <v>5096</v>
      </c>
      <c r="Y61" s="116">
        <v>6058</v>
      </c>
      <c r="Z61" s="116">
        <v>5455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10</v>
      </c>
      <c r="X63" s="116">
        <v>9</v>
      </c>
      <c r="Y63" s="116">
        <v>3</v>
      </c>
      <c r="Z63" s="116">
        <v>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North Burnett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122</v>
      </c>
      <c r="X64" s="116">
        <v>128</v>
      </c>
      <c r="Y64" s="116">
        <v>113</v>
      </c>
      <c r="Z64" s="116">
        <v>90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228</v>
      </c>
      <c r="X65" s="116">
        <v>227</v>
      </c>
      <c r="Y65" s="116">
        <v>314</v>
      </c>
      <c r="Z65" s="116">
        <v>334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476</v>
      </c>
      <c r="X66" s="116">
        <v>528</v>
      </c>
      <c r="Y66" s="116">
        <v>685</v>
      </c>
      <c r="Z66" s="116">
        <v>667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593</v>
      </c>
      <c r="X67" s="116">
        <v>683</v>
      </c>
      <c r="Y67" s="116">
        <v>743</v>
      </c>
      <c r="Z67" s="116">
        <v>746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349</v>
      </c>
      <c r="X68" s="116">
        <v>412</v>
      </c>
      <c r="Y68" s="116">
        <v>393</v>
      </c>
      <c r="Z68" s="116">
        <v>378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256</v>
      </c>
      <c r="X69" s="116">
        <v>293</v>
      </c>
      <c r="Y69" s="116">
        <v>309</v>
      </c>
      <c r="Z69" s="116">
        <v>305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329</v>
      </c>
      <c r="X70" s="116">
        <v>357</v>
      </c>
      <c r="Y70" s="116">
        <v>373</v>
      </c>
      <c r="Z70" s="116">
        <v>321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378</v>
      </c>
      <c r="X71" s="116">
        <v>414</v>
      </c>
      <c r="Y71" s="116">
        <v>398</v>
      </c>
      <c r="Z71" s="116">
        <v>387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386</v>
      </c>
      <c r="X72" s="116">
        <v>373</v>
      </c>
      <c r="Y72" s="116">
        <v>401</v>
      </c>
      <c r="Z72" s="116">
        <v>374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275</v>
      </c>
      <c r="X73" s="116">
        <v>344</v>
      </c>
      <c r="Y73" s="116">
        <v>377</v>
      </c>
      <c r="Z73" s="116">
        <v>391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251</v>
      </c>
      <c r="X74" s="116">
        <v>297</v>
      </c>
      <c r="Y74" s="116">
        <v>319</v>
      </c>
      <c r="Z74" s="116">
        <v>316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149</v>
      </c>
      <c r="X75" s="116">
        <v>172</v>
      </c>
      <c r="Y75" s="116">
        <v>192</v>
      </c>
      <c r="Z75" s="116">
        <v>184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61</v>
      </c>
      <c r="X76" s="116">
        <v>70</v>
      </c>
      <c r="Y76" s="116">
        <v>91</v>
      </c>
      <c r="Z76" s="116">
        <v>92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26</v>
      </c>
      <c r="X77" s="116">
        <v>38</v>
      </c>
      <c r="Y77" s="116">
        <v>42</v>
      </c>
      <c r="Z77" s="116">
        <v>49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17</v>
      </c>
      <c r="X78" s="116">
        <v>25</v>
      </c>
      <c r="Y78" s="116">
        <v>30</v>
      </c>
      <c r="Z78" s="116">
        <v>24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15</v>
      </c>
      <c r="X79" s="116">
        <v>12</v>
      </c>
      <c r="Y79" s="116">
        <v>14</v>
      </c>
      <c r="Z79" s="116">
        <v>13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3919</v>
      </c>
      <c r="X80" s="116">
        <v>4382</v>
      </c>
      <c r="Y80" s="116">
        <v>4807</v>
      </c>
      <c r="Z80" s="116">
        <v>4689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North Burnett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189</v>
      </c>
      <c r="X83" s="116">
        <v>200</v>
      </c>
      <c r="Y83" s="116">
        <v>232</v>
      </c>
      <c r="Z83" s="116">
        <v>191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105</v>
      </c>
      <c r="X84" s="116">
        <v>129</v>
      </c>
      <c r="Y84" s="116">
        <v>121</v>
      </c>
      <c r="Z84" s="116">
        <v>127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10,145</v>
      </c>
      <c r="D85" s="100">
        <f t="shared" ref="D85:D90" si="4">AD4</f>
        <v>-6.6095921936849877E-2</v>
      </c>
      <c r="E85" s="101">
        <f t="shared" ref="E85:E90" si="5">AD4</f>
        <v>-6.6095921936849877E-2</v>
      </c>
      <c r="F85" s="100">
        <f t="shared" ref="F85:F90" si="6">AF4</f>
        <v>0.11312266842220753</v>
      </c>
      <c r="G85" s="101">
        <f t="shared" ref="G85:G90" si="7">AF4</f>
        <v>0.11312266842220753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268</v>
      </c>
      <c r="X85" s="116">
        <v>279</v>
      </c>
      <c r="Y85" s="116">
        <v>320</v>
      </c>
      <c r="Z85" s="116">
        <v>346</v>
      </c>
    </row>
    <row r="86" spans="1:30" ht="15" customHeight="1" x14ac:dyDescent="0.25">
      <c r="A86" s="102" t="s">
        <v>4</v>
      </c>
      <c r="B86" s="51"/>
      <c r="C86" s="61" t="str">
        <f t="shared" si="3"/>
        <v>5,452</v>
      </c>
      <c r="D86" s="100">
        <f t="shared" si="4"/>
        <v>-0.1004784688995215</v>
      </c>
      <c r="E86" s="101">
        <f t="shared" si="5"/>
        <v>-0.1004784688995215</v>
      </c>
      <c r="F86" s="100">
        <f t="shared" si="6"/>
        <v>5.6998836758433535E-2</v>
      </c>
      <c r="G86" s="101">
        <f t="shared" si="7"/>
        <v>5.6998836758433535E-2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80</v>
      </c>
      <c r="X86" s="116">
        <v>74</v>
      </c>
      <c r="Y86" s="116">
        <v>91</v>
      </c>
      <c r="Z86" s="116">
        <v>94</v>
      </c>
    </row>
    <row r="87" spans="1:30" ht="15" customHeight="1" x14ac:dyDescent="0.25">
      <c r="A87" s="102" t="s">
        <v>5</v>
      </c>
      <c r="B87" s="51"/>
      <c r="C87" s="61" t="str">
        <f t="shared" si="3"/>
        <v>4,692</v>
      </c>
      <c r="D87" s="100">
        <f t="shared" si="4"/>
        <v>-2.3313905079100694E-2</v>
      </c>
      <c r="E87" s="101">
        <f t="shared" si="5"/>
        <v>-2.3313905079100694E-2</v>
      </c>
      <c r="F87" s="100">
        <f t="shared" si="6"/>
        <v>0.18754745634016712</v>
      </c>
      <c r="G87" s="101">
        <f t="shared" si="7"/>
        <v>0.18754745634016712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49</v>
      </c>
      <c r="X87" s="116">
        <v>50</v>
      </c>
      <c r="Y87" s="116">
        <v>50</v>
      </c>
      <c r="Z87" s="116">
        <v>60</v>
      </c>
    </row>
    <row r="88" spans="1:30" ht="15" customHeight="1" x14ac:dyDescent="0.25">
      <c r="A88" s="51" t="s">
        <v>6</v>
      </c>
      <c r="B88" s="51"/>
      <c r="C88" s="61" t="str">
        <f t="shared" si="3"/>
        <v>6,216</v>
      </c>
      <c r="D88" s="100">
        <f t="shared" si="4"/>
        <v>-6.7926225820962638E-2</v>
      </c>
      <c r="E88" s="101">
        <f t="shared" si="5"/>
        <v>-6.7926225820962638E-2</v>
      </c>
      <c r="F88" s="100">
        <f t="shared" si="6"/>
        <v>0.12915531335149866</v>
      </c>
      <c r="G88" s="101">
        <f t="shared" si="7"/>
        <v>0.12915531335149866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61</v>
      </c>
      <c r="X88" s="116">
        <v>55</v>
      </c>
      <c r="Y88" s="116">
        <v>72</v>
      </c>
      <c r="Z88" s="116">
        <v>61</v>
      </c>
    </row>
    <row r="89" spans="1:30" ht="15" customHeight="1" x14ac:dyDescent="0.25">
      <c r="A89" s="51" t="s">
        <v>102</v>
      </c>
      <c r="B89" s="51"/>
      <c r="C89" s="61" t="str">
        <f t="shared" si="3"/>
        <v>$27,106</v>
      </c>
      <c r="D89" s="100">
        <f t="shared" si="4"/>
        <v>-2.2450259499192327E-2</v>
      </c>
      <c r="E89" s="101">
        <f t="shared" si="5"/>
        <v>-2.2450259499192327E-2</v>
      </c>
      <c r="F89" s="100">
        <f t="shared" si="6"/>
        <v>4.0573534492686969E-2</v>
      </c>
      <c r="G89" s="101">
        <f t="shared" si="7"/>
        <v>4.0573534492686969E-2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294</v>
      </c>
      <c r="X89" s="116">
        <v>308</v>
      </c>
      <c r="Y89" s="116">
        <v>338</v>
      </c>
      <c r="Z89" s="116">
        <v>337</v>
      </c>
    </row>
    <row r="90" spans="1:30" ht="15" customHeight="1" x14ac:dyDescent="0.25">
      <c r="A90" s="51" t="s">
        <v>7</v>
      </c>
      <c r="B90" s="51"/>
      <c r="C90" s="61" t="str">
        <f t="shared" si="3"/>
        <v>$221.5 mil</v>
      </c>
      <c r="D90" s="100">
        <f t="shared" si="4"/>
        <v>-5.7909811822236423E-2</v>
      </c>
      <c r="E90" s="101">
        <f t="shared" si="5"/>
        <v>-5.7909811822236423E-2</v>
      </c>
      <c r="F90" s="100">
        <f t="shared" si="6"/>
        <v>0.23240389611392431</v>
      </c>
      <c r="G90" s="101">
        <f t="shared" si="7"/>
        <v>0.23240389611392431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806</v>
      </c>
      <c r="X90" s="116">
        <v>759</v>
      </c>
      <c r="Y90" s="116">
        <v>750</v>
      </c>
      <c r="Z90" s="116">
        <v>709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2966</v>
      </c>
      <c r="X91" s="116">
        <v>3123</v>
      </c>
      <c r="Y91" s="116">
        <v>3711</v>
      </c>
      <c r="Z91" s="116">
        <v>3363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97</v>
      </c>
      <c r="X93" s="116">
        <v>111</v>
      </c>
      <c r="Y93" s="116">
        <v>126</v>
      </c>
      <c r="Z93" s="116">
        <v>131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257</v>
      </c>
      <c r="X94" s="116">
        <v>283</v>
      </c>
      <c r="Y94" s="116">
        <v>310</v>
      </c>
      <c r="Z94" s="116">
        <v>294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41</v>
      </c>
      <c r="X95" s="116">
        <v>55</v>
      </c>
      <c r="Y95" s="116">
        <v>57</v>
      </c>
      <c r="Z95" s="116">
        <v>58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294</v>
      </c>
      <c r="X96" s="116">
        <v>318</v>
      </c>
      <c r="Y96" s="116">
        <v>370</v>
      </c>
      <c r="Z96" s="116">
        <v>371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301</v>
      </c>
      <c r="X97" s="116">
        <v>320</v>
      </c>
      <c r="Y97" s="116">
        <v>338</v>
      </c>
      <c r="Z97" s="116">
        <v>340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199</v>
      </c>
      <c r="X98" s="116">
        <v>219</v>
      </c>
      <c r="Y98" s="116">
        <v>243</v>
      </c>
      <c r="Z98" s="116">
        <v>230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25</v>
      </c>
      <c r="X99" s="116">
        <v>25</v>
      </c>
      <c r="Y99" s="116">
        <v>33</v>
      </c>
      <c r="Z99" s="116">
        <v>30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423</v>
      </c>
      <c r="X100" s="116">
        <v>454</v>
      </c>
      <c r="Y100" s="116">
        <v>456</v>
      </c>
      <c r="Z100" s="116">
        <v>456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2423</v>
      </c>
      <c r="X101" s="116">
        <v>2659</v>
      </c>
      <c r="Y101" s="116">
        <v>2955</v>
      </c>
      <c r="Z101" s="116">
        <v>2846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6057</v>
      </c>
      <c r="X104" s="116">
        <v>6670</v>
      </c>
      <c r="Y104" s="116">
        <v>7634</v>
      </c>
      <c r="Z104" s="116">
        <v>7114</v>
      </c>
      <c r="AB104" s="113" t="str">
        <f>TEXT(Z104,"###,###")</f>
        <v>7,114</v>
      </c>
      <c r="AD104" s="134">
        <f>Z104/($Z$4)*100</f>
        <v>70.123213405618529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1244</v>
      </c>
      <c r="X105" s="116">
        <v>1301</v>
      </c>
      <c r="Y105" s="116">
        <v>1312</v>
      </c>
      <c r="Z105" s="116">
        <v>1390</v>
      </c>
      <c r="AB105" s="113" t="str">
        <f>TEXT(Z105,"###,###")</f>
        <v>1,390</v>
      </c>
      <c r="AD105" s="134">
        <f>Z105/($Z$4)*100</f>
        <v>13.701330704780682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7301</v>
      </c>
      <c r="X106" s="124">
        <v>7971</v>
      </c>
      <c r="Y106" s="124">
        <v>8946</v>
      </c>
      <c r="Z106" s="124">
        <v>8504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1534</v>
      </c>
      <c r="X108" s="116">
        <v>1742</v>
      </c>
      <c r="Y108" s="116">
        <v>2027</v>
      </c>
      <c r="Z108" s="116">
        <v>1988</v>
      </c>
      <c r="AB108" s="113" t="str">
        <f>TEXT(Z108,"###,###")</f>
        <v>1,988</v>
      </c>
      <c r="AD108" s="134">
        <f>Z108/($Z$4)*100</f>
        <v>19.595860029571217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1267</v>
      </c>
      <c r="X109" s="116">
        <v>1383</v>
      </c>
      <c r="Y109" s="116">
        <v>1347</v>
      </c>
      <c r="Z109" s="116">
        <v>1248</v>
      </c>
      <c r="AB109" s="113" t="str">
        <f>TEXT(Z109,"###,###")</f>
        <v>1,248</v>
      </c>
      <c r="AD109" s="134">
        <f>Z109/($Z$4)*100</f>
        <v>12.301626416954164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2774</v>
      </c>
      <c r="X110" s="116">
        <v>2760</v>
      </c>
      <c r="Y110" s="116">
        <v>3422</v>
      </c>
      <c r="Z110" s="116">
        <v>2942</v>
      </c>
      <c r="AB110" s="113" t="str">
        <f>TEXT(Z110,"###,###")</f>
        <v>2,942</v>
      </c>
      <c r="AD110" s="134">
        <f>Z110/($Z$4)*100</f>
        <v>28.999507146377525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1740</v>
      </c>
      <c r="X111" s="116">
        <v>2086</v>
      </c>
      <c r="Y111" s="116">
        <v>2158</v>
      </c>
      <c r="Z111" s="116">
        <v>2329</v>
      </c>
      <c r="AB111" s="113" t="str">
        <f>TEXT(Z111,"###,###")</f>
        <v>2,329</v>
      </c>
      <c r="AD111" s="134">
        <f>Z111/($Z$4)*100</f>
        <v>22.957121734844751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8825</v>
      </c>
      <c r="X112" s="116">
        <v>9478</v>
      </c>
      <c r="Y112" s="116">
        <v>10863</v>
      </c>
      <c r="Z112" s="116">
        <v>10146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42.01</v>
      </c>
      <c r="W118" s="135">
        <v>41.05</v>
      </c>
      <c r="X118" s="135">
        <v>42.47</v>
      </c>
      <c r="Y118" s="135">
        <v>42.16</v>
      </c>
      <c r="Z118" s="135">
        <v>42.07</v>
      </c>
      <c r="AB118" s="113" t="str">
        <f>TEXT(Z118,"##.0")</f>
        <v>42.1</v>
      </c>
    </row>
    <row r="120" spans="19:32" x14ac:dyDescent="0.25">
      <c r="S120" s="105" t="s">
        <v>104</v>
      </c>
      <c r="T120" s="116"/>
      <c r="U120" s="116"/>
      <c r="V120" s="116">
        <v>3732</v>
      </c>
      <c r="W120" s="116">
        <v>3651</v>
      </c>
      <c r="X120" s="116">
        <v>3825</v>
      </c>
      <c r="Y120" s="116">
        <v>4445</v>
      </c>
      <c r="Z120" s="116">
        <v>4211</v>
      </c>
      <c r="AB120" s="113" t="str">
        <f>TEXT(Z120,"###,###")</f>
        <v>4,211</v>
      </c>
    </row>
    <row r="121" spans="19:32" x14ac:dyDescent="0.25">
      <c r="S121" s="105" t="s">
        <v>105</v>
      </c>
      <c r="T121" s="116"/>
      <c r="U121" s="116"/>
      <c r="V121" s="116">
        <v>940</v>
      </c>
      <c r="W121" s="116">
        <v>949</v>
      </c>
      <c r="X121" s="116">
        <v>1041</v>
      </c>
      <c r="Y121" s="116">
        <v>1206</v>
      </c>
      <c r="Z121" s="116">
        <v>1056</v>
      </c>
      <c r="AB121" s="113" t="str">
        <f>TEXT(Z121,"###,###")</f>
        <v>1,056</v>
      </c>
    </row>
    <row r="122" spans="19:32" x14ac:dyDescent="0.25">
      <c r="S122" s="105" t="s">
        <v>106</v>
      </c>
      <c r="T122" s="116"/>
      <c r="U122" s="116"/>
      <c r="V122" s="116">
        <v>839</v>
      </c>
      <c r="W122" s="116">
        <v>798</v>
      </c>
      <c r="X122" s="116">
        <v>916</v>
      </c>
      <c r="Y122" s="116">
        <v>1015</v>
      </c>
      <c r="Z122" s="116">
        <v>948</v>
      </c>
      <c r="AB122" s="113" t="str">
        <f>TEXT(Z122,"###,###")</f>
        <v>948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4571</v>
      </c>
      <c r="W124" s="116">
        <v>4449</v>
      </c>
      <c r="X124" s="116">
        <v>4741</v>
      </c>
      <c r="Y124" s="116">
        <v>5460</v>
      </c>
      <c r="Z124" s="116">
        <v>5159</v>
      </c>
      <c r="AB124" s="113" t="str">
        <f>TEXT(Z124,"###,###")</f>
        <v>5,159</v>
      </c>
      <c r="AD124" s="131">
        <f>Z124/$Z$7*100</f>
        <v>82.995495495495504</v>
      </c>
    </row>
    <row r="125" spans="19:32" x14ac:dyDescent="0.25">
      <c r="S125" s="105" t="s">
        <v>108</v>
      </c>
      <c r="T125" s="116"/>
      <c r="U125" s="116"/>
      <c r="V125" s="116">
        <v>1779</v>
      </c>
      <c r="W125" s="116">
        <v>1747</v>
      </c>
      <c r="X125" s="116">
        <v>1957</v>
      </c>
      <c r="Y125" s="116">
        <v>2221</v>
      </c>
      <c r="Z125" s="116">
        <v>2004</v>
      </c>
      <c r="AB125" s="113" t="str">
        <f>TEXT(Z125,"###,###")</f>
        <v>2,004</v>
      </c>
      <c r="AD125" s="131">
        <f>Z125/$Z$7*100</f>
        <v>32.239382239382245</v>
      </c>
    </row>
    <row r="127" spans="19:32" x14ac:dyDescent="0.25">
      <c r="S127" s="105" t="s">
        <v>109</v>
      </c>
      <c r="T127" s="116"/>
      <c r="U127" s="116"/>
      <c r="V127" s="116">
        <v>3044</v>
      </c>
      <c r="W127" s="116">
        <v>2969</v>
      </c>
      <c r="X127" s="116">
        <v>3123</v>
      </c>
      <c r="Y127" s="116">
        <v>3714</v>
      </c>
      <c r="Z127" s="116">
        <v>3361</v>
      </c>
      <c r="AB127" s="113" t="str">
        <f>TEXT(Z127,"###,###")</f>
        <v>3,361</v>
      </c>
      <c r="AD127" s="131">
        <f>Z127/$Z$7*100</f>
        <v>54.070141570141573</v>
      </c>
    </row>
    <row r="128" spans="19:32" x14ac:dyDescent="0.25">
      <c r="S128" s="105" t="s">
        <v>110</v>
      </c>
      <c r="T128" s="116"/>
      <c r="U128" s="116"/>
      <c r="V128" s="116">
        <v>2466</v>
      </c>
      <c r="W128" s="116">
        <v>2422</v>
      </c>
      <c r="X128" s="116">
        <v>2659</v>
      </c>
      <c r="Y128" s="116">
        <v>2957</v>
      </c>
      <c r="Z128" s="116">
        <v>2848</v>
      </c>
      <c r="AB128" s="113" t="str">
        <f>TEXT(Z128,"###,###")</f>
        <v>2,848</v>
      </c>
      <c r="AD128" s="131">
        <f>Z128/$Z$7*100</f>
        <v>45.817245817245819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06484DF-1F71-464B-84B0-9B411BD4E85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E7F7DA0-EAF6-4850-ACD8-BD4F9398339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BA858B8-B32B-4617-9C50-618BE0E63D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4A89AD4-040D-4D38-8A23-E958B05BB61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AC52F-E65D-408C-BD43-5DD1D1833C5F}">
  <sheetPr codeName="Sheet11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Northern Peninsula Area</v>
      </c>
      <c r="T1" s="103"/>
      <c r="U1" s="103"/>
      <c r="V1" s="103"/>
      <c r="W1" s="103"/>
      <c r="X1" s="103"/>
      <c r="Y1" s="104" t="str">
        <f>Y3</f>
        <v>9.54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169</v>
      </c>
      <c r="Y3" s="109" t="s">
        <v>258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9.54 Northern Peninsula Area,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1262</v>
      </c>
      <c r="W4" s="112">
        <v>1115</v>
      </c>
      <c r="X4" s="112">
        <v>1383</v>
      </c>
      <c r="Y4" s="112">
        <v>1361</v>
      </c>
      <c r="Z4" s="112">
        <v>1617</v>
      </c>
      <c r="AB4" s="113" t="str">
        <f>TEXT(Z4,"###,###")</f>
        <v>1,617</v>
      </c>
      <c r="AD4" s="114">
        <f>Z4/Y4-1</f>
        <v>0.18809698750918447</v>
      </c>
      <c r="AF4" s="114">
        <f>Z4/V4-1</f>
        <v>0.28129952456418383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595</v>
      </c>
      <c r="W5" s="112">
        <v>514</v>
      </c>
      <c r="X5" s="112">
        <v>642</v>
      </c>
      <c r="Y5" s="112">
        <v>677</v>
      </c>
      <c r="Z5" s="112">
        <v>812</v>
      </c>
      <c r="AB5" s="113" t="str">
        <f>TEXT(Z5,"###,###")</f>
        <v>812</v>
      </c>
      <c r="AD5" s="114">
        <f t="shared" ref="AD5:AD9" si="0">Z5/Y5-1</f>
        <v>0.19940915805022152</v>
      </c>
      <c r="AF5" s="114">
        <f t="shared" ref="AF5:AF9" si="1">Z5/V5-1</f>
        <v>0.36470588235294121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674</v>
      </c>
      <c r="W6" s="112">
        <v>596</v>
      </c>
      <c r="X6" s="112">
        <v>741</v>
      </c>
      <c r="Y6" s="112">
        <v>680</v>
      </c>
      <c r="Z6" s="112">
        <v>811</v>
      </c>
      <c r="AB6" s="113" t="str">
        <f>TEXT(Z6,"###,###")</f>
        <v>811</v>
      </c>
      <c r="AD6" s="114">
        <f t="shared" si="0"/>
        <v>0.19264705882352939</v>
      </c>
      <c r="AF6" s="114">
        <f t="shared" si="1"/>
        <v>0.20326409495548958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951</v>
      </c>
      <c r="W7" s="112">
        <v>839</v>
      </c>
      <c r="X7" s="112">
        <v>1018</v>
      </c>
      <c r="Y7" s="112">
        <v>1007</v>
      </c>
      <c r="Z7" s="112">
        <v>1135</v>
      </c>
      <c r="AB7" s="113" t="str">
        <f>TEXT(Z7,"###,###")</f>
        <v>1,135</v>
      </c>
      <c r="AD7" s="114">
        <f t="shared" si="0"/>
        <v>0.12711022840119157</v>
      </c>
      <c r="AF7" s="114">
        <f t="shared" si="1"/>
        <v>0.19348054679284954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1,617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1,135</v>
      </c>
      <c r="P8" s="71"/>
      <c r="S8" s="111" t="s">
        <v>87</v>
      </c>
      <c r="T8" s="112"/>
      <c r="U8" s="112"/>
      <c r="V8" s="112">
        <v>30053</v>
      </c>
      <c r="W8" s="112">
        <v>32680.46</v>
      </c>
      <c r="X8" s="112">
        <v>30122</v>
      </c>
      <c r="Y8" s="112">
        <v>30987.06</v>
      </c>
      <c r="Z8" s="112">
        <v>36339.800000000003</v>
      </c>
      <c r="AB8" s="113" t="str">
        <f>TEXT(Z8,"$###,###")</f>
        <v>$36,340</v>
      </c>
      <c r="AD8" s="114">
        <f t="shared" si="0"/>
        <v>0.17274113775233935</v>
      </c>
      <c r="AF8" s="114">
        <f t="shared" si="1"/>
        <v>0.20919043023990969</v>
      </c>
    </row>
    <row r="9" spans="1:32" x14ac:dyDescent="0.25">
      <c r="A9" s="32" t="s">
        <v>15</v>
      </c>
      <c r="B9" s="75"/>
      <c r="C9" s="76"/>
      <c r="D9" s="77">
        <f>AD104</f>
        <v>53.617810760667908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50.837004405286343</v>
      </c>
      <c r="P9" s="78" t="s">
        <v>88</v>
      </c>
      <c r="S9" s="111" t="s">
        <v>7</v>
      </c>
      <c r="T9" s="112"/>
      <c r="U9" s="112"/>
      <c r="V9" s="112">
        <v>35818360</v>
      </c>
      <c r="W9" s="112">
        <v>34017014</v>
      </c>
      <c r="X9" s="112">
        <v>39937801</v>
      </c>
      <c r="Y9" s="112">
        <v>42951919</v>
      </c>
      <c r="Z9" s="112">
        <v>50877108</v>
      </c>
      <c r="AB9" s="113" t="str">
        <f>TEXT(Z9/1000000,"$#,###.0")&amp;" mil"</f>
        <v>$50.9 mil</v>
      </c>
      <c r="AD9" s="114">
        <f t="shared" si="0"/>
        <v>0.18451303654209261</v>
      </c>
      <c r="AF9" s="114">
        <f t="shared" si="1"/>
        <v>0.42041980704867554</v>
      </c>
    </row>
    <row r="10" spans="1:32" x14ac:dyDescent="0.25">
      <c r="A10" s="32" t="s">
        <v>18</v>
      </c>
      <c r="B10" s="75"/>
      <c r="C10" s="76"/>
      <c r="D10" s="77">
        <f>AD105</f>
        <v>45.083487940630796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49.162995594713657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97.885462555066084</v>
      </c>
      <c r="P11" s="78" t="s">
        <v>88</v>
      </c>
      <c r="S11" s="111" t="s">
        <v>30</v>
      </c>
      <c r="T11" s="116"/>
      <c r="U11" s="116"/>
      <c r="V11" s="116">
        <v>1228</v>
      </c>
      <c r="W11" s="116">
        <v>1087</v>
      </c>
      <c r="X11" s="116">
        <v>1344</v>
      </c>
      <c r="Y11" s="116">
        <v>1319</v>
      </c>
      <c r="Z11" s="116">
        <v>1579</v>
      </c>
    </row>
    <row r="12" spans="1:32" ht="28.5" customHeight="1" x14ac:dyDescent="0.25">
      <c r="A12" s="32" t="s">
        <v>20</v>
      </c>
      <c r="B12" s="76"/>
      <c r="C12" s="76"/>
      <c r="D12" s="77">
        <f>AD108</f>
        <v>6.1224489795918364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3.1718061674008813</v>
      </c>
      <c r="P12" s="78" t="s">
        <v>88</v>
      </c>
      <c r="S12" s="111" t="s">
        <v>31</v>
      </c>
      <c r="T12" s="116"/>
      <c r="U12" s="116"/>
      <c r="V12" s="116">
        <v>36</v>
      </c>
      <c r="W12" s="116">
        <v>31</v>
      </c>
      <c r="X12" s="116">
        <v>39</v>
      </c>
      <c r="Y12" s="116">
        <v>41</v>
      </c>
      <c r="Z12" s="116">
        <v>41</v>
      </c>
    </row>
    <row r="13" spans="1:32" ht="15" customHeight="1" x14ac:dyDescent="0.25">
      <c r="A13" s="32" t="s">
        <v>21</v>
      </c>
      <c r="B13" s="76"/>
      <c r="C13" s="76"/>
      <c r="D13" s="77">
        <f>AD109</f>
        <v>4.0197897340754487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37.7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59.554730983302406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20.318021201413426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28.571428571428569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79.68197879858657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</v>
      </c>
      <c r="Z15" s="116">
        <v>5</v>
      </c>
      <c r="AB15" s="121">
        <f t="shared" ref="AB15:AB34" si="2">IF(Z15="np",0,Z15/$Z$34)</f>
        <v>3.0883261272390363E-3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25</v>
      </c>
      <c r="Z16" s="116">
        <v>33</v>
      </c>
      <c r="AB16" s="121">
        <f t="shared" si="2"/>
        <v>2.0382952439777641E-2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15</v>
      </c>
      <c r="Z17" s="116">
        <v>7</v>
      </c>
      <c r="AB17" s="121">
        <f t="shared" si="2"/>
        <v>4.3236565781346508E-3</v>
      </c>
    </row>
    <row r="18" spans="1:28" x14ac:dyDescent="0.25">
      <c r="A18" s="67" t="str">
        <f>$S$1&amp;" ("&amp;$V$2&amp;" to "&amp;$Z$2&amp;")"</f>
        <v>Northern Peninsula Area (2014-15 to 2018-19)</v>
      </c>
      <c r="B18" s="67"/>
      <c r="C18" s="67"/>
      <c r="D18" s="67"/>
      <c r="E18" s="67"/>
      <c r="F18" s="67"/>
      <c r="G18" s="67" t="str">
        <f>$S$1&amp;" ("&amp;$V$2&amp;" to "&amp;$Z$2&amp;")"</f>
        <v>Northern Peninsula Area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</v>
      </c>
      <c r="Z18" s="116">
        <v>8</v>
      </c>
      <c r="AB18" s="121">
        <f t="shared" si="2"/>
        <v>4.9413218035824586E-3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175</v>
      </c>
      <c r="Z19" s="116">
        <v>207</v>
      </c>
      <c r="AB19" s="121">
        <f t="shared" si="2"/>
        <v>0.12785670166769611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138</v>
      </c>
      <c r="Z21" s="116">
        <v>145</v>
      </c>
      <c r="AB21" s="121">
        <f t="shared" si="2"/>
        <v>8.9561457689932053E-2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77</v>
      </c>
      <c r="Z22" s="116">
        <v>109</v>
      </c>
      <c r="AB22" s="121">
        <f t="shared" si="2"/>
        <v>6.732550957381099E-2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32</v>
      </c>
      <c r="Z23" s="116">
        <v>47</v>
      </c>
      <c r="AB23" s="121">
        <f t="shared" si="2"/>
        <v>2.9030265596046944E-2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13</v>
      </c>
      <c r="Z25" s="116">
        <v>10</v>
      </c>
      <c r="AB25" s="121">
        <f t="shared" si="2"/>
        <v>6.1766522544780727E-3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8</v>
      </c>
      <c r="Z26" s="116">
        <v>3</v>
      </c>
      <c r="AB26" s="121">
        <f t="shared" si="2"/>
        <v>1.8529956763434219E-3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64</v>
      </c>
      <c r="Z27" s="116">
        <v>30</v>
      </c>
      <c r="AB27" s="121">
        <f t="shared" si="2"/>
        <v>1.8529956763434219E-2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37</v>
      </c>
      <c r="Z28" s="116">
        <v>34</v>
      </c>
      <c r="AB28" s="121">
        <f t="shared" si="2"/>
        <v>2.1000617665225447E-2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48</v>
      </c>
      <c r="Z29" s="116">
        <v>310</v>
      </c>
      <c r="AB29" s="121">
        <f t="shared" si="2"/>
        <v>0.19147621988882027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215</v>
      </c>
      <c r="Z30" s="116">
        <v>239</v>
      </c>
      <c r="AB30" s="121">
        <f t="shared" si="2"/>
        <v>0.14762198888202593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297</v>
      </c>
      <c r="Z31" s="116">
        <v>369</v>
      </c>
      <c r="AB31" s="121">
        <f t="shared" si="2"/>
        <v>0.22791846819024089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33</v>
      </c>
      <c r="Z33" s="116">
        <v>38</v>
      </c>
      <c r="AB33" s="121">
        <f t="shared" si="2"/>
        <v>2.3471278567016678E-2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1358</v>
      </c>
      <c r="Z34" s="124">
        <v>1619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902</v>
      </c>
      <c r="AB37" s="136">
        <f>Z37/Z40*100</f>
        <v>79.68197879858657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230</v>
      </c>
      <c r="AB38" s="136">
        <f>Z38/Z40*100</f>
        <v>20.318021201413426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1132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</v>
      </c>
      <c r="X45" s="116">
        <v>9</v>
      </c>
      <c r="Y45" s="116">
        <v>11</v>
      </c>
      <c r="Z45" s="116">
        <v>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35</v>
      </c>
      <c r="X46" s="116">
        <v>36</v>
      </c>
      <c r="Y46" s="116">
        <v>36</v>
      </c>
      <c r="Z46" s="116">
        <v>58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60</v>
      </c>
      <c r="X47" s="116">
        <v>84</v>
      </c>
      <c r="Y47" s="116">
        <v>73</v>
      </c>
      <c r="Z47" s="116">
        <v>74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75</v>
      </c>
      <c r="X48" s="116">
        <v>87</v>
      </c>
      <c r="Y48" s="116">
        <v>109</v>
      </c>
      <c r="Z48" s="116">
        <v>131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Northern Peninsula Area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62</v>
      </c>
      <c r="X49" s="116">
        <v>70</v>
      </c>
      <c r="Y49" s="116">
        <v>82</v>
      </c>
      <c r="Z49" s="116">
        <v>101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56</v>
      </c>
      <c r="X50" s="116">
        <v>69</v>
      </c>
      <c r="Y50" s="116">
        <v>76</v>
      </c>
      <c r="Z50" s="116">
        <v>79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59</v>
      </c>
      <c r="X51" s="116">
        <v>60</v>
      </c>
      <c r="Y51" s="116">
        <v>75</v>
      </c>
      <c r="Z51" s="116">
        <v>90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47</v>
      </c>
      <c r="X52" s="116">
        <v>59</v>
      </c>
      <c r="Y52" s="116">
        <v>61</v>
      </c>
      <c r="Z52" s="116">
        <v>75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45</v>
      </c>
      <c r="X53" s="116">
        <v>61</v>
      </c>
      <c r="Y53" s="116">
        <v>52</v>
      </c>
      <c r="Z53" s="116">
        <v>58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38</v>
      </c>
      <c r="X54" s="116">
        <v>44</v>
      </c>
      <c r="Y54" s="116">
        <v>51</v>
      </c>
      <c r="Z54" s="116">
        <v>54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31</v>
      </c>
      <c r="X55" s="116">
        <v>42</v>
      </c>
      <c r="Y55" s="116">
        <v>33</v>
      </c>
      <c r="Z55" s="116">
        <v>51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9</v>
      </c>
      <c r="X56" s="116">
        <v>16</v>
      </c>
      <c r="Y56" s="116">
        <v>13</v>
      </c>
      <c r="Z56" s="116">
        <v>18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</v>
      </c>
      <c r="X57" s="116">
        <v>5</v>
      </c>
      <c r="Y57" s="116">
        <v>5</v>
      </c>
      <c r="Z57" s="116">
        <v>10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515</v>
      </c>
      <c r="X61" s="116">
        <v>642</v>
      </c>
      <c r="Y61" s="116">
        <v>682</v>
      </c>
      <c r="Z61" s="116">
        <v>813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Northern Peninsula Area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8</v>
      </c>
      <c r="X64" s="116">
        <v>10</v>
      </c>
      <c r="Y64" s="116">
        <v>7</v>
      </c>
      <c r="Z64" s="116">
        <v>20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35</v>
      </c>
      <c r="X65" s="116">
        <v>56</v>
      </c>
      <c r="Y65" s="116">
        <v>47</v>
      </c>
      <c r="Z65" s="116">
        <v>41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64</v>
      </c>
      <c r="X66" s="116">
        <v>80</v>
      </c>
      <c r="Y66" s="116">
        <v>70</v>
      </c>
      <c r="Z66" s="116">
        <v>109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101</v>
      </c>
      <c r="X67" s="116">
        <v>127</v>
      </c>
      <c r="Y67" s="116">
        <v>131</v>
      </c>
      <c r="Z67" s="116">
        <v>148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69</v>
      </c>
      <c r="X68" s="116">
        <v>78</v>
      </c>
      <c r="Y68" s="116">
        <v>84</v>
      </c>
      <c r="Z68" s="116">
        <v>98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59</v>
      </c>
      <c r="X69" s="116">
        <v>77</v>
      </c>
      <c r="Y69" s="116">
        <v>54</v>
      </c>
      <c r="Z69" s="116">
        <v>82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85</v>
      </c>
      <c r="X70" s="116">
        <v>83</v>
      </c>
      <c r="Y70" s="116">
        <v>69</v>
      </c>
      <c r="Z70" s="116">
        <v>86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67</v>
      </c>
      <c r="X71" s="116">
        <v>76</v>
      </c>
      <c r="Y71" s="116">
        <v>78</v>
      </c>
      <c r="Z71" s="116">
        <v>53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46</v>
      </c>
      <c r="X72" s="116">
        <v>65</v>
      </c>
      <c r="Y72" s="116">
        <v>58</v>
      </c>
      <c r="Z72" s="116">
        <v>83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50</v>
      </c>
      <c r="X73" s="116">
        <v>49</v>
      </c>
      <c r="Y73" s="116">
        <v>47</v>
      </c>
      <c r="Z73" s="116">
        <v>44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16</v>
      </c>
      <c r="X74" s="116">
        <v>34</v>
      </c>
      <c r="Y74" s="116">
        <v>28</v>
      </c>
      <c r="Z74" s="116">
        <v>36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4</v>
      </c>
      <c r="Y75" s="116">
        <v>4</v>
      </c>
      <c r="Z75" s="116">
        <v>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596</v>
      </c>
      <c r="X80" s="116">
        <v>741</v>
      </c>
      <c r="Y80" s="116">
        <v>679</v>
      </c>
      <c r="Z80" s="116">
        <v>810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Northern Peninsula Area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19</v>
      </c>
      <c r="X83" s="116">
        <v>32</v>
      </c>
      <c r="Y83" s="116">
        <v>33</v>
      </c>
      <c r="Z83" s="116">
        <v>37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48</v>
      </c>
      <c r="X84" s="116">
        <v>53</v>
      </c>
      <c r="Y84" s="116">
        <v>59</v>
      </c>
      <c r="Z84" s="116">
        <v>70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1,617</v>
      </c>
      <c r="D85" s="100">
        <f t="shared" ref="D85:D90" si="4">AD4</f>
        <v>0.18809698750918447</v>
      </c>
      <c r="E85" s="101">
        <f t="shared" ref="E85:E90" si="5">AD4</f>
        <v>0.18809698750918447</v>
      </c>
      <c r="F85" s="100">
        <f t="shared" ref="F85:F90" si="6">AF4</f>
        <v>0.28129952456418383</v>
      </c>
      <c r="G85" s="101">
        <f t="shared" ref="G85:G90" si="7">AF4</f>
        <v>0.28129952456418383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50</v>
      </c>
      <c r="X85" s="116">
        <v>70</v>
      </c>
      <c r="Y85" s="116">
        <v>69</v>
      </c>
      <c r="Z85" s="116">
        <v>84</v>
      </c>
    </row>
    <row r="86" spans="1:30" ht="15" customHeight="1" x14ac:dyDescent="0.25">
      <c r="A86" s="102" t="s">
        <v>4</v>
      </c>
      <c r="B86" s="51"/>
      <c r="C86" s="61" t="str">
        <f t="shared" si="3"/>
        <v>812</v>
      </c>
      <c r="D86" s="100">
        <f t="shared" si="4"/>
        <v>0.19940915805022152</v>
      </c>
      <c r="E86" s="101">
        <f t="shared" si="5"/>
        <v>0.19940915805022152</v>
      </c>
      <c r="F86" s="100">
        <f t="shared" si="6"/>
        <v>0.36470588235294121</v>
      </c>
      <c r="G86" s="101">
        <f t="shared" si="7"/>
        <v>0.36470588235294121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37</v>
      </c>
      <c r="X86" s="116">
        <v>42</v>
      </c>
      <c r="Y86" s="116">
        <v>45</v>
      </c>
      <c r="Z86" s="116">
        <v>44</v>
      </c>
    </row>
    <row r="87" spans="1:30" ht="15" customHeight="1" x14ac:dyDescent="0.25">
      <c r="A87" s="102" t="s">
        <v>5</v>
      </c>
      <c r="B87" s="51"/>
      <c r="C87" s="61" t="str">
        <f t="shared" si="3"/>
        <v>811</v>
      </c>
      <c r="D87" s="100">
        <f t="shared" si="4"/>
        <v>0.19264705882352939</v>
      </c>
      <c r="E87" s="101">
        <f t="shared" si="5"/>
        <v>0.19264705882352939</v>
      </c>
      <c r="F87" s="100">
        <f t="shared" si="6"/>
        <v>0.20326409495548958</v>
      </c>
      <c r="G87" s="101">
        <f t="shared" si="7"/>
        <v>0.20326409495548958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22</v>
      </c>
      <c r="X87" s="116">
        <v>18</v>
      </c>
      <c r="Y87" s="116">
        <v>18</v>
      </c>
      <c r="Z87" s="116">
        <v>27</v>
      </c>
    </row>
    <row r="88" spans="1:30" ht="15" customHeight="1" x14ac:dyDescent="0.25">
      <c r="A88" s="51" t="s">
        <v>6</v>
      </c>
      <c r="B88" s="51"/>
      <c r="C88" s="61" t="str">
        <f t="shared" si="3"/>
        <v>1,135</v>
      </c>
      <c r="D88" s="100">
        <f t="shared" si="4"/>
        <v>0.12711022840119157</v>
      </c>
      <c r="E88" s="101">
        <f t="shared" si="5"/>
        <v>0.12711022840119157</v>
      </c>
      <c r="F88" s="100">
        <f t="shared" si="6"/>
        <v>0.19348054679284954</v>
      </c>
      <c r="G88" s="101">
        <f t="shared" si="7"/>
        <v>0.19348054679284954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13</v>
      </c>
      <c r="X88" s="116">
        <v>20</v>
      </c>
      <c r="Y88" s="116">
        <v>22</v>
      </c>
      <c r="Z88" s="116">
        <v>27</v>
      </c>
    </row>
    <row r="89" spans="1:30" ht="15" customHeight="1" x14ac:dyDescent="0.25">
      <c r="A89" s="51" t="s">
        <v>102</v>
      </c>
      <c r="B89" s="51"/>
      <c r="C89" s="61" t="str">
        <f t="shared" si="3"/>
        <v>$36,340</v>
      </c>
      <c r="D89" s="100">
        <f t="shared" si="4"/>
        <v>0.17274113775233935</v>
      </c>
      <c r="E89" s="101">
        <f t="shared" si="5"/>
        <v>0.17274113775233935</v>
      </c>
      <c r="F89" s="100">
        <f t="shared" si="6"/>
        <v>0.20919043023990969</v>
      </c>
      <c r="G89" s="101">
        <f t="shared" si="7"/>
        <v>0.20919043023990969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38</v>
      </c>
      <c r="X89" s="116">
        <v>35</v>
      </c>
      <c r="Y89" s="116">
        <v>44</v>
      </c>
      <c r="Z89" s="116">
        <v>74</v>
      </c>
    </row>
    <row r="90" spans="1:30" ht="15" customHeight="1" x14ac:dyDescent="0.25">
      <c r="A90" s="51" t="s">
        <v>7</v>
      </c>
      <c r="B90" s="51"/>
      <c r="C90" s="61" t="str">
        <f t="shared" si="3"/>
        <v>$50.9 mil</v>
      </c>
      <c r="D90" s="100">
        <f t="shared" si="4"/>
        <v>0.18451303654209261</v>
      </c>
      <c r="E90" s="101">
        <f t="shared" si="5"/>
        <v>0.18451303654209261</v>
      </c>
      <c r="F90" s="100">
        <f t="shared" si="6"/>
        <v>0.42041980704867554</v>
      </c>
      <c r="G90" s="101">
        <f t="shared" si="7"/>
        <v>0.42041980704867554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65</v>
      </c>
      <c r="X90" s="116">
        <v>97</v>
      </c>
      <c r="Y90" s="116">
        <v>101</v>
      </c>
      <c r="Z90" s="116">
        <v>111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395</v>
      </c>
      <c r="X91" s="116">
        <v>481</v>
      </c>
      <c r="Y91" s="116">
        <v>505</v>
      </c>
      <c r="Z91" s="116">
        <v>575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22</v>
      </c>
      <c r="X93" s="116">
        <v>34</v>
      </c>
      <c r="Y93" s="116">
        <v>32</v>
      </c>
      <c r="Z93" s="116">
        <v>47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69</v>
      </c>
      <c r="X94" s="116">
        <v>81</v>
      </c>
      <c r="Y94" s="116">
        <v>78</v>
      </c>
      <c r="Z94" s="116">
        <v>82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12</v>
      </c>
      <c r="X95" s="116">
        <v>12</v>
      </c>
      <c r="Y95" s="116">
        <v>15</v>
      </c>
      <c r="Z95" s="116">
        <v>16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112</v>
      </c>
      <c r="X96" s="116">
        <v>128</v>
      </c>
      <c r="Y96" s="116">
        <v>129</v>
      </c>
      <c r="Z96" s="116">
        <v>149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72</v>
      </c>
      <c r="X97" s="116">
        <v>85</v>
      </c>
      <c r="Y97" s="116">
        <v>93</v>
      </c>
      <c r="Z97" s="116">
        <v>93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32</v>
      </c>
      <c r="X98" s="116">
        <v>43</v>
      </c>
      <c r="Y98" s="116">
        <v>53</v>
      </c>
      <c r="Z98" s="116">
        <v>57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6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28</v>
      </c>
      <c r="X100" s="116">
        <v>34</v>
      </c>
      <c r="Y100" s="116">
        <v>29</v>
      </c>
      <c r="Z100" s="116">
        <v>34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450</v>
      </c>
      <c r="X101" s="116">
        <v>537</v>
      </c>
      <c r="Y101" s="116">
        <v>502</v>
      </c>
      <c r="Z101" s="116">
        <v>560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499</v>
      </c>
      <c r="X104" s="116">
        <v>664</v>
      </c>
      <c r="Y104" s="116">
        <v>781</v>
      </c>
      <c r="Z104" s="116">
        <v>867</v>
      </c>
      <c r="AB104" s="113" t="str">
        <f>TEXT(Z104,"###,###")</f>
        <v>867</v>
      </c>
      <c r="AD104" s="134">
        <f>Z104/($Z$4)*100</f>
        <v>53.617810760667908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547</v>
      </c>
      <c r="X105" s="116">
        <v>650</v>
      </c>
      <c r="Y105" s="116">
        <v>411</v>
      </c>
      <c r="Z105" s="116">
        <v>729</v>
      </c>
      <c r="AB105" s="113" t="str">
        <f>TEXT(Z105,"###,###")</f>
        <v>729</v>
      </c>
      <c r="AD105" s="134">
        <f>Z105/($Z$4)*100</f>
        <v>45.083487940630796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1046</v>
      </c>
      <c r="X106" s="124">
        <v>1314</v>
      </c>
      <c r="Y106" s="124">
        <v>1192</v>
      </c>
      <c r="Z106" s="124">
        <v>1596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67</v>
      </c>
      <c r="X108" s="116">
        <v>78</v>
      </c>
      <c r="Y108" s="116">
        <v>97</v>
      </c>
      <c r="Z108" s="116">
        <v>99</v>
      </c>
      <c r="AB108" s="113" t="str">
        <f>TEXT(Z108,"###,###")</f>
        <v>99</v>
      </c>
      <c r="AD108" s="134">
        <f>Z108/($Z$4)*100</f>
        <v>6.1224489795918364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116</v>
      </c>
      <c r="X109" s="116">
        <v>75</v>
      </c>
      <c r="Y109" s="116">
        <v>120</v>
      </c>
      <c r="Z109" s="116">
        <v>65</v>
      </c>
      <c r="AB109" s="113" t="str">
        <f>TEXT(Z109,"###,###")</f>
        <v>65</v>
      </c>
      <c r="AD109" s="134">
        <f>Z109/($Z$4)*100</f>
        <v>4.0197897340754487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498</v>
      </c>
      <c r="X110" s="116">
        <v>703</v>
      </c>
      <c r="Y110" s="116">
        <v>538</v>
      </c>
      <c r="Z110" s="116">
        <v>963</v>
      </c>
      <c r="AB110" s="113" t="str">
        <f>TEXT(Z110,"###,###")</f>
        <v>963</v>
      </c>
      <c r="AD110" s="134">
        <f>Z110/($Z$4)*100</f>
        <v>59.554730983302406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378</v>
      </c>
      <c r="X111" s="116">
        <v>458</v>
      </c>
      <c r="Y111" s="116">
        <v>446</v>
      </c>
      <c r="Z111" s="116">
        <v>462</v>
      </c>
      <c r="AB111" s="113" t="str">
        <f>TEXT(Z111,"###,###")</f>
        <v>462</v>
      </c>
      <c r="AD111" s="134">
        <f>Z111/($Z$4)*100</f>
        <v>28.571428571428569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1113</v>
      </c>
      <c r="X112" s="116">
        <v>1383</v>
      </c>
      <c r="Y112" s="116">
        <v>1357</v>
      </c>
      <c r="Z112" s="116">
        <v>1622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36.840000000000003</v>
      </c>
      <c r="W118" s="135">
        <v>37.78</v>
      </c>
      <c r="X118" s="135">
        <v>37.97</v>
      </c>
      <c r="Y118" s="135">
        <v>37.93</v>
      </c>
      <c r="Z118" s="135">
        <v>37.74</v>
      </c>
      <c r="AB118" s="113" t="str">
        <f>TEXT(Z118,"##.0")</f>
        <v>37.7</v>
      </c>
    </row>
    <row r="120" spans="19:32" x14ac:dyDescent="0.25">
      <c r="S120" s="105" t="s">
        <v>104</v>
      </c>
      <c r="T120" s="116"/>
      <c r="U120" s="116"/>
      <c r="V120" s="116">
        <v>922</v>
      </c>
      <c r="W120" s="116">
        <v>811</v>
      </c>
      <c r="X120" s="116">
        <v>979</v>
      </c>
      <c r="Y120" s="116">
        <v>972</v>
      </c>
      <c r="Z120" s="116">
        <v>1093</v>
      </c>
      <c r="AB120" s="113" t="str">
        <f>TEXT(Z120,"###,###")</f>
        <v>1,093</v>
      </c>
    </row>
    <row r="121" spans="19:32" x14ac:dyDescent="0.25">
      <c r="S121" s="105" t="s">
        <v>105</v>
      </c>
      <c r="T121" s="116"/>
      <c r="U121" s="116"/>
      <c r="V121" s="116">
        <v>13</v>
      </c>
      <c r="W121" s="116">
        <v>13</v>
      </c>
      <c r="X121" s="116">
        <v>22</v>
      </c>
      <c r="Y121" s="116">
        <v>20</v>
      </c>
      <c r="Z121" s="116">
        <v>18</v>
      </c>
      <c r="AB121" s="113" t="str">
        <f>TEXT(Z121,"###,###")</f>
        <v>18</v>
      </c>
    </row>
    <row r="122" spans="19:32" x14ac:dyDescent="0.25">
      <c r="S122" s="105" t="s">
        <v>106</v>
      </c>
      <c r="T122" s="116"/>
      <c r="U122" s="116"/>
      <c r="V122" s="116">
        <v>17</v>
      </c>
      <c r="W122" s="116">
        <v>17</v>
      </c>
      <c r="X122" s="116">
        <v>17</v>
      </c>
      <c r="Y122" s="116">
        <v>13</v>
      </c>
      <c r="Z122" s="116">
        <v>18</v>
      </c>
      <c r="AB122" s="113" t="str">
        <f>TEXT(Z122,"###,###")</f>
        <v>18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939</v>
      </c>
      <c r="W124" s="116">
        <v>828</v>
      </c>
      <c r="X124" s="116">
        <v>996</v>
      </c>
      <c r="Y124" s="116">
        <v>985</v>
      </c>
      <c r="Z124" s="116">
        <v>1111</v>
      </c>
      <c r="AB124" s="113" t="str">
        <f>TEXT(Z124,"###,###")</f>
        <v>1,111</v>
      </c>
      <c r="AD124" s="131">
        <f>Z124/$Z$7*100</f>
        <v>97.885462555066084</v>
      </c>
    </row>
    <row r="125" spans="19:32" x14ac:dyDescent="0.25">
      <c r="S125" s="105" t="s">
        <v>108</v>
      </c>
      <c r="T125" s="116"/>
      <c r="U125" s="116"/>
      <c r="V125" s="116">
        <v>30</v>
      </c>
      <c r="W125" s="116">
        <v>30</v>
      </c>
      <c r="X125" s="116">
        <v>39</v>
      </c>
      <c r="Y125" s="116">
        <v>33</v>
      </c>
      <c r="Z125" s="116">
        <v>36</v>
      </c>
      <c r="AB125" s="113" t="str">
        <f>TEXT(Z125,"###,###")</f>
        <v>36</v>
      </c>
      <c r="AD125" s="131">
        <f>Z125/$Z$7*100</f>
        <v>3.1718061674008813</v>
      </c>
    </row>
    <row r="127" spans="19:32" x14ac:dyDescent="0.25">
      <c r="S127" s="105" t="s">
        <v>109</v>
      </c>
      <c r="T127" s="116"/>
      <c r="U127" s="116"/>
      <c r="V127" s="116">
        <v>452</v>
      </c>
      <c r="W127" s="116">
        <v>391</v>
      </c>
      <c r="X127" s="116">
        <v>481</v>
      </c>
      <c r="Y127" s="116">
        <v>502</v>
      </c>
      <c r="Z127" s="116">
        <v>577</v>
      </c>
      <c r="AB127" s="113" t="str">
        <f>TEXT(Z127,"###,###")</f>
        <v>577</v>
      </c>
      <c r="AD127" s="131">
        <f>Z127/$Z$7*100</f>
        <v>50.837004405286343</v>
      </c>
    </row>
    <row r="128" spans="19:32" x14ac:dyDescent="0.25">
      <c r="S128" s="105" t="s">
        <v>110</v>
      </c>
      <c r="T128" s="116"/>
      <c r="U128" s="116"/>
      <c r="V128" s="116">
        <v>499</v>
      </c>
      <c r="W128" s="116">
        <v>449</v>
      </c>
      <c r="X128" s="116">
        <v>537</v>
      </c>
      <c r="Y128" s="116">
        <v>502</v>
      </c>
      <c r="Z128" s="116">
        <v>558</v>
      </c>
      <c r="AB128" s="113" t="str">
        <f>TEXT(Z128,"###,###")</f>
        <v>558</v>
      </c>
      <c r="AD128" s="131">
        <f>Z128/$Z$7*100</f>
        <v>49.162995594713657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5A54B14-7771-4714-9B4D-EF5675BFA4B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A165F52-06BA-4EBE-BA48-0F647C293BD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985F046-513D-432D-9497-72F6D240130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3ADCB58-25E3-4516-94AE-C91D8E23D73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A4621-24DD-4915-B324-5855DC17BFAB}">
  <sheetPr codeName="Sheet11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Palm Island</v>
      </c>
      <c r="T1" s="103"/>
      <c r="U1" s="103"/>
      <c r="V1" s="103"/>
      <c r="W1" s="103"/>
      <c r="X1" s="103"/>
      <c r="Y1" s="104" t="str">
        <f>Y3</f>
        <v>9.55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170</v>
      </c>
      <c r="Y3" s="109" t="s">
        <v>259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9.55 Palm Island,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768</v>
      </c>
      <c r="W4" s="112">
        <v>614</v>
      </c>
      <c r="X4" s="112">
        <v>892</v>
      </c>
      <c r="Y4" s="112">
        <v>887</v>
      </c>
      <c r="Z4" s="112">
        <v>867</v>
      </c>
      <c r="AB4" s="113" t="str">
        <f>TEXT(Z4,"###,###")</f>
        <v>867</v>
      </c>
      <c r="AD4" s="114">
        <f>Z4/Y4-1</f>
        <v>-2.2547914317925577E-2</v>
      </c>
      <c r="AF4" s="114">
        <f>Z4/V4-1</f>
        <v>0.12890625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397</v>
      </c>
      <c r="W5" s="112">
        <v>314</v>
      </c>
      <c r="X5" s="112">
        <v>449</v>
      </c>
      <c r="Y5" s="112">
        <v>465</v>
      </c>
      <c r="Z5" s="112">
        <v>431</v>
      </c>
      <c r="AB5" s="113" t="str">
        <f>TEXT(Z5,"###,###")</f>
        <v>431</v>
      </c>
      <c r="AD5" s="114">
        <f t="shared" ref="AD5:AD9" si="0">Z5/Y5-1</f>
        <v>-7.3118279569892475E-2</v>
      </c>
      <c r="AF5" s="114">
        <f t="shared" ref="AF5:AF9" si="1">Z5/V5-1</f>
        <v>8.5642317380352662E-2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375</v>
      </c>
      <c r="W6" s="112">
        <v>303</v>
      </c>
      <c r="X6" s="112">
        <v>443</v>
      </c>
      <c r="Y6" s="112">
        <v>425</v>
      </c>
      <c r="Z6" s="112">
        <v>439</v>
      </c>
      <c r="AB6" s="113" t="str">
        <f>TEXT(Z6,"###,###")</f>
        <v>439</v>
      </c>
      <c r="AD6" s="114">
        <f t="shared" si="0"/>
        <v>3.2941176470588251E-2</v>
      </c>
      <c r="AF6" s="114">
        <f t="shared" si="1"/>
        <v>0.17066666666666674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596</v>
      </c>
      <c r="W7" s="112">
        <v>484</v>
      </c>
      <c r="X7" s="112">
        <v>661</v>
      </c>
      <c r="Y7" s="112">
        <v>688</v>
      </c>
      <c r="Z7" s="112">
        <v>669</v>
      </c>
      <c r="AB7" s="113" t="str">
        <f>TEXT(Z7,"###,###")</f>
        <v>669</v>
      </c>
      <c r="AD7" s="114">
        <f t="shared" si="0"/>
        <v>-2.7616279069767491E-2</v>
      </c>
      <c r="AF7" s="114">
        <f t="shared" si="1"/>
        <v>0.12248322147651014</v>
      </c>
    </row>
    <row r="8" spans="1:32" ht="17.25" customHeight="1" x14ac:dyDescent="0.25">
      <c r="A8" s="68" t="s">
        <v>13</v>
      </c>
      <c r="B8" s="69"/>
      <c r="C8" s="31"/>
      <c r="D8" s="70" t="str">
        <f>AB4</f>
        <v>867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669</v>
      </c>
      <c r="P8" s="71"/>
      <c r="S8" s="111" t="s">
        <v>87</v>
      </c>
      <c r="T8" s="112"/>
      <c r="U8" s="112"/>
      <c r="V8" s="112">
        <v>30376.31</v>
      </c>
      <c r="W8" s="112">
        <v>38932</v>
      </c>
      <c r="X8" s="112">
        <v>30751.25</v>
      </c>
      <c r="Y8" s="112">
        <v>34437.660000000003</v>
      </c>
      <c r="Z8" s="112">
        <v>35994.46</v>
      </c>
      <c r="AB8" s="113" t="str">
        <f>TEXT(Z8,"$###,###")</f>
        <v>$35,994</v>
      </c>
      <c r="AD8" s="114">
        <f t="shared" si="0"/>
        <v>4.5206323542307913E-2</v>
      </c>
      <c r="AF8" s="114">
        <f t="shared" si="1"/>
        <v>0.18495169426437896</v>
      </c>
    </row>
    <row r="9" spans="1:32" x14ac:dyDescent="0.25">
      <c r="A9" s="32" t="s">
        <v>15</v>
      </c>
      <c r="B9" s="75"/>
      <c r="C9" s="76"/>
      <c r="D9" s="77">
        <f>AD104</f>
        <v>43.137254901960787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49.775784753363226</v>
      </c>
      <c r="P9" s="78" t="s">
        <v>88</v>
      </c>
      <c r="S9" s="111" t="s">
        <v>7</v>
      </c>
      <c r="T9" s="112"/>
      <c r="U9" s="112"/>
      <c r="V9" s="112">
        <v>22322665</v>
      </c>
      <c r="W9" s="112">
        <v>21259634</v>
      </c>
      <c r="X9" s="112">
        <v>25753922</v>
      </c>
      <c r="Y9" s="112">
        <v>28707306</v>
      </c>
      <c r="Z9" s="112">
        <v>28931769</v>
      </c>
      <c r="AB9" s="113" t="str">
        <f>TEXT(Z9/1000000,"$#,###.0")&amp;" mil"</f>
        <v>$28.9 mil</v>
      </c>
      <c r="AD9" s="114">
        <f t="shared" si="0"/>
        <v>7.8190200083561034E-3</v>
      </c>
      <c r="AF9" s="114">
        <f t="shared" si="1"/>
        <v>0.29607145920973155</v>
      </c>
    </row>
    <row r="10" spans="1:32" x14ac:dyDescent="0.25">
      <c r="A10" s="32" t="s">
        <v>18</v>
      </c>
      <c r="B10" s="75"/>
      <c r="C10" s="76"/>
      <c r="D10" s="77">
        <f>AD105</f>
        <v>57.439446366782008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49.925261584454411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100.59790732436473</v>
      </c>
      <c r="P11" s="78" t="s">
        <v>88</v>
      </c>
      <c r="S11" s="111" t="s">
        <v>30</v>
      </c>
      <c r="T11" s="116"/>
      <c r="U11" s="116"/>
      <c r="V11" s="116">
        <v>757</v>
      </c>
      <c r="W11" s="116">
        <v>611</v>
      </c>
      <c r="X11" s="116">
        <v>883</v>
      </c>
      <c r="Y11" s="116">
        <v>879</v>
      </c>
      <c r="Z11" s="116">
        <v>864</v>
      </c>
    </row>
    <row r="12" spans="1:32" ht="28.5" customHeight="1" x14ac:dyDescent="0.25">
      <c r="A12" s="32" t="s">
        <v>20</v>
      </c>
      <c r="B12" s="76"/>
      <c r="C12" s="76"/>
      <c r="D12" s="77">
        <f>AD108</f>
        <v>3.1141868512110724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1.195814648729447</v>
      </c>
      <c r="P12" s="78" t="s">
        <v>88</v>
      </c>
      <c r="S12" s="111" t="s">
        <v>31</v>
      </c>
      <c r="T12" s="116"/>
      <c r="U12" s="116"/>
      <c r="V12" s="116">
        <v>8</v>
      </c>
      <c r="W12" s="116">
        <v>7</v>
      </c>
      <c r="X12" s="116">
        <v>8</v>
      </c>
      <c r="Y12" s="116">
        <v>13</v>
      </c>
      <c r="Z12" s="116">
        <v>3</v>
      </c>
    </row>
    <row r="13" spans="1:32" ht="15" customHeight="1" x14ac:dyDescent="0.25">
      <c r="A13" s="32" t="s">
        <v>21</v>
      </c>
      <c r="B13" s="76"/>
      <c r="C13" s="76"/>
      <c r="D13" s="77">
        <f>AD109</f>
        <v>7.9584775086505193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40.13840830449827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17.040358744394617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48.788927335640139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82.959641255605376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0</v>
      </c>
      <c r="Z15" s="116">
        <v>0</v>
      </c>
      <c r="AB15" s="121">
        <f t="shared" ref="AB15:AB34" si="2">IF(Z15="np",0,Z15/$Z$34)</f>
        <v>0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</v>
      </c>
      <c r="Z17" s="116">
        <v>5</v>
      </c>
      <c r="AB17" s="121">
        <f t="shared" si="2"/>
        <v>5.7471264367816091E-3</v>
      </c>
    </row>
    <row r="18" spans="1:28" x14ac:dyDescent="0.25">
      <c r="A18" s="67" t="str">
        <f>$S$1&amp;" ("&amp;$V$2&amp;" to "&amp;$Z$2&amp;")"</f>
        <v>Palm Island (2014-15 to 2018-19)</v>
      </c>
      <c r="B18" s="67"/>
      <c r="C18" s="67"/>
      <c r="D18" s="67"/>
      <c r="E18" s="67"/>
      <c r="F18" s="67"/>
      <c r="G18" s="67" t="str">
        <f>$S$1&amp;" ("&amp;$V$2&amp;" to "&amp;$Z$2&amp;")"</f>
        <v>Palm Island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43</v>
      </c>
      <c r="Z19" s="116">
        <v>39</v>
      </c>
      <c r="AB19" s="121">
        <f t="shared" si="2"/>
        <v>4.4827586206896551E-2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8</v>
      </c>
      <c r="Z20" s="116">
        <v>9</v>
      </c>
      <c r="AB20" s="121">
        <f t="shared" si="2"/>
        <v>1.0344827586206896E-2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65</v>
      </c>
      <c r="Z21" s="116">
        <v>49</v>
      </c>
      <c r="AB21" s="121">
        <f t="shared" si="2"/>
        <v>5.6321839080459769E-2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16</v>
      </c>
      <c r="Z22" s="116">
        <v>17</v>
      </c>
      <c r="AB22" s="121">
        <f t="shared" si="2"/>
        <v>1.9540229885057471E-2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</v>
      </c>
      <c r="Z23" s="116">
        <v>13</v>
      </c>
      <c r="AB23" s="121">
        <f t="shared" si="2"/>
        <v>1.4942528735632184E-2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</v>
      </c>
      <c r="Z25" s="116">
        <v>7</v>
      </c>
      <c r="AB25" s="121">
        <f t="shared" si="2"/>
        <v>8.0459770114942528E-3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19</v>
      </c>
      <c r="Z27" s="116">
        <v>15</v>
      </c>
      <c r="AB27" s="121">
        <f t="shared" si="2"/>
        <v>1.7241379310344827E-2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24</v>
      </c>
      <c r="Z28" s="116">
        <v>81</v>
      </c>
      <c r="AB28" s="121">
        <f t="shared" si="2"/>
        <v>9.3103448275862075E-2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208</v>
      </c>
      <c r="Z29" s="116">
        <v>203</v>
      </c>
      <c r="AB29" s="121">
        <f t="shared" si="2"/>
        <v>0.23333333333333334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186</v>
      </c>
      <c r="Z30" s="116">
        <v>153</v>
      </c>
      <c r="AB30" s="121">
        <f t="shared" si="2"/>
        <v>0.17586206896551723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160</v>
      </c>
      <c r="Z31" s="116">
        <v>143</v>
      </c>
      <c r="AB31" s="121">
        <f t="shared" si="2"/>
        <v>0.16436781609195403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131</v>
      </c>
      <c r="Z33" s="116">
        <v>138</v>
      </c>
      <c r="AB33" s="121">
        <f t="shared" si="2"/>
        <v>0.15862068965517243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890</v>
      </c>
      <c r="Z34" s="124">
        <v>870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555</v>
      </c>
      <c r="AB37" s="136">
        <f>Z37/Z40*100</f>
        <v>82.959641255605376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114</v>
      </c>
      <c r="AB38" s="136">
        <f>Z38/Z40*100</f>
        <v>17.040358744394617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669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</v>
      </c>
      <c r="X45" s="116">
        <v>5</v>
      </c>
      <c r="Y45" s="116">
        <v>16</v>
      </c>
      <c r="Z45" s="116">
        <v>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</v>
      </c>
      <c r="X46" s="116">
        <v>29</v>
      </c>
      <c r="Y46" s="116">
        <v>41</v>
      </c>
      <c r="Z46" s="116">
        <v>37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19</v>
      </c>
      <c r="X47" s="116">
        <v>27</v>
      </c>
      <c r="Y47" s="116">
        <v>28</v>
      </c>
      <c r="Z47" s="116">
        <v>33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34</v>
      </c>
      <c r="X48" s="116">
        <v>54</v>
      </c>
      <c r="Y48" s="116">
        <v>64</v>
      </c>
      <c r="Z48" s="116">
        <v>47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Palm Island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35</v>
      </c>
      <c r="X49" s="116">
        <v>44</v>
      </c>
      <c r="Y49" s="116">
        <v>47</v>
      </c>
      <c r="Z49" s="116">
        <v>41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39</v>
      </c>
      <c r="X50" s="116">
        <v>49</v>
      </c>
      <c r="Y50" s="116">
        <v>47</v>
      </c>
      <c r="Z50" s="116">
        <v>53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33</v>
      </c>
      <c r="X51" s="116">
        <v>55</v>
      </c>
      <c r="Y51" s="116">
        <v>52</v>
      </c>
      <c r="Z51" s="116">
        <v>41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38</v>
      </c>
      <c r="X52" s="116">
        <v>58</v>
      </c>
      <c r="Y52" s="116">
        <v>52</v>
      </c>
      <c r="Z52" s="116">
        <v>47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45</v>
      </c>
      <c r="X53" s="116">
        <v>55</v>
      </c>
      <c r="Y53" s="116">
        <v>46</v>
      </c>
      <c r="Z53" s="116">
        <v>37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24</v>
      </c>
      <c r="X54" s="116">
        <v>38</v>
      </c>
      <c r="Y54" s="116">
        <v>36</v>
      </c>
      <c r="Z54" s="116">
        <v>38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13</v>
      </c>
      <c r="X55" s="116">
        <v>20</v>
      </c>
      <c r="Y55" s="116">
        <v>25</v>
      </c>
      <c r="Z55" s="116">
        <v>30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11</v>
      </c>
      <c r="X56" s="116">
        <v>11</v>
      </c>
      <c r="Y56" s="116">
        <v>13</v>
      </c>
      <c r="Z56" s="116">
        <v>14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318</v>
      </c>
      <c r="X61" s="116">
        <v>449</v>
      </c>
      <c r="Y61" s="116">
        <v>465</v>
      </c>
      <c r="Z61" s="116">
        <v>429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Palm Island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3</v>
      </c>
      <c r="Y64" s="116">
        <v>9</v>
      </c>
      <c r="Z64" s="116">
        <v>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22</v>
      </c>
      <c r="X65" s="116">
        <v>39</v>
      </c>
      <c r="Y65" s="116">
        <v>54</v>
      </c>
      <c r="Z65" s="116">
        <v>39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25</v>
      </c>
      <c r="X66" s="116">
        <v>37</v>
      </c>
      <c r="Y66" s="116">
        <v>27</v>
      </c>
      <c r="Z66" s="116">
        <v>32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29</v>
      </c>
      <c r="X67" s="116">
        <v>63</v>
      </c>
      <c r="Y67" s="116">
        <v>59</v>
      </c>
      <c r="Z67" s="116">
        <v>64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46</v>
      </c>
      <c r="X68" s="116">
        <v>55</v>
      </c>
      <c r="Y68" s="116">
        <v>50</v>
      </c>
      <c r="Z68" s="116">
        <v>47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32</v>
      </c>
      <c r="X69" s="116">
        <v>43</v>
      </c>
      <c r="Y69" s="116">
        <v>44</v>
      </c>
      <c r="Z69" s="116">
        <v>47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20</v>
      </c>
      <c r="X70" s="116">
        <v>36</v>
      </c>
      <c r="Y70" s="116">
        <v>38</v>
      </c>
      <c r="Z70" s="116">
        <v>43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53</v>
      </c>
      <c r="X71" s="116">
        <v>49</v>
      </c>
      <c r="Y71" s="116">
        <v>38</v>
      </c>
      <c r="Z71" s="116">
        <v>42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32</v>
      </c>
      <c r="X72" s="116">
        <v>46</v>
      </c>
      <c r="Y72" s="116">
        <v>38</v>
      </c>
      <c r="Z72" s="116">
        <v>28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23</v>
      </c>
      <c r="X73" s="116">
        <v>37</v>
      </c>
      <c r="Y73" s="116">
        <v>34</v>
      </c>
      <c r="Z73" s="116">
        <v>35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25</v>
      </c>
      <c r="X74" s="116">
        <v>29</v>
      </c>
      <c r="Y74" s="116">
        <v>28</v>
      </c>
      <c r="Z74" s="116">
        <v>19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3</v>
      </c>
      <c r="Y75" s="116">
        <v>6</v>
      </c>
      <c r="Z75" s="116">
        <v>17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3</v>
      </c>
      <c r="Y76" s="116">
        <v>0</v>
      </c>
      <c r="Z76" s="116">
        <v>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302</v>
      </c>
      <c r="X80" s="116">
        <v>443</v>
      </c>
      <c r="Y80" s="116">
        <v>428</v>
      </c>
      <c r="Z80" s="116">
        <v>443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Palm Island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9</v>
      </c>
      <c r="X83" s="116">
        <v>12</v>
      </c>
      <c r="Y83" s="116">
        <v>13</v>
      </c>
      <c r="Z83" s="116">
        <v>17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20</v>
      </c>
      <c r="X84" s="116">
        <v>21</v>
      </c>
      <c r="Y84" s="116">
        <v>27</v>
      </c>
      <c r="Z84" s="116">
        <v>27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867</v>
      </c>
      <c r="D85" s="100">
        <f t="shared" ref="D85:D90" si="4">AD4</f>
        <v>-2.2547914317925577E-2</v>
      </c>
      <c r="E85" s="101">
        <f t="shared" ref="E85:E90" si="5">AD4</f>
        <v>-2.2547914317925577E-2</v>
      </c>
      <c r="F85" s="100">
        <f t="shared" ref="F85:F90" si="6">AF4</f>
        <v>0.12890625</v>
      </c>
      <c r="G85" s="101">
        <f t="shared" ref="G85:G90" si="7">AF4</f>
        <v>0.12890625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22</v>
      </c>
      <c r="X85" s="116">
        <v>40</v>
      </c>
      <c r="Y85" s="116">
        <v>41</v>
      </c>
      <c r="Z85" s="116">
        <v>42</v>
      </c>
    </row>
    <row r="86" spans="1:30" ht="15" customHeight="1" x14ac:dyDescent="0.25">
      <c r="A86" s="102" t="s">
        <v>4</v>
      </c>
      <c r="B86" s="51"/>
      <c r="C86" s="61" t="str">
        <f t="shared" si="3"/>
        <v>431</v>
      </c>
      <c r="D86" s="100">
        <f t="shared" si="4"/>
        <v>-7.3118279569892475E-2</v>
      </c>
      <c r="E86" s="101">
        <f t="shared" si="5"/>
        <v>-7.3118279569892475E-2</v>
      </c>
      <c r="F86" s="100">
        <f t="shared" si="6"/>
        <v>8.5642317380352662E-2</v>
      </c>
      <c r="G86" s="101">
        <f t="shared" si="7"/>
        <v>8.5642317380352662E-2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44</v>
      </c>
      <c r="X86" s="116">
        <v>56</v>
      </c>
      <c r="Y86" s="116">
        <v>70</v>
      </c>
      <c r="Z86" s="116">
        <v>72</v>
      </c>
    </row>
    <row r="87" spans="1:30" ht="15" customHeight="1" x14ac:dyDescent="0.25">
      <c r="A87" s="102" t="s">
        <v>5</v>
      </c>
      <c r="B87" s="51"/>
      <c r="C87" s="61" t="str">
        <f t="shared" si="3"/>
        <v>439</v>
      </c>
      <c r="D87" s="100">
        <f t="shared" si="4"/>
        <v>3.2941176470588251E-2</v>
      </c>
      <c r="E87" s="101">
        <f t="shared" si="5"/>
        <v>3.2941176470588251E-2</v>
      </c>
      <c r="F87" s="100">
        <f t="shared" si="6"/>
        <v>0.17066666666666674</v>
      </c>
      <c r="G87" s="101">
        <f t="shared" si="7"/>
        <v>0.17066666666666674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7</v>
      </c>
      <c r="X87" s="116">
        <v>7</v>
      </c>
      <c r="Y87" s="116">
        <v>9</v>
      </c>
      <c r="Z87" s="116">
        <v>14</v>
      </c>
    </row>
    <row r="88" spans="1:30" ht="15" customHeight="1" x14ac:dyDescent="0.25">
      <c r="A88" s="51" t="s">
        <v>6</v>
      </c>
      <c r="B88" s="51"/>
      <c r="C88" s="61" t="str">
        <f t="shared" si="3"/>
        <v>669</v>
      </c>
      <c r="D88" s="100">
        <f t="shared" si="4"/>
        <v>-2.7616279069767491E-2</v>
      </c>
      <c r="E88" s="101">
        <f t="shared" si="5"/>
        <v>-2.7616279069767491E-2</v>
      </c>
      <c r="F88" s="100">
        <f t="shared" si="6"/>
        <v>0.12248322147651014</v>
      </c>
      <c r="G88" s="101">
        <f t="shared" si="7"/>
        <v>0.12248322147651014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6</v>
      </c>
      <c r="X88" s="116">
        <v>5</v>
      </c>
      <c r="Y88" s="116">
        <v>5</v>
      </c>
      <c r="Z88" s="116">
        <v>8</v>
      </c>
    </row>
    <row r="89" spans="1:30" ht="15" customHeight="1" x14ac:dyDescent="0.25">
      <c r="A89" s="51" t="s">
        <v>102</v>
      </c>
      <c r="B89" s="51"/>
      <c r="C89" s="61" t="str">
        <f t="shared" si="3"/>
        <v>$35,994</v>
      </c>
      <c r="D89" s="100">
        <f t="shared" si="4"/>
        <v>4.5206323542307913E-2</v>
      </c>
      <c r="E89" s="101">
        <f t="shared" si="5"/>
        <v>4.5206323542307913E-2</v>
      </c>
      <c r="F89" s="100">
        <f t="shared" si="6"/>
        <v>0.18495169426437896</v>
      </c>
      <c r="G89" s="101">
        <f t="shared" si="7"/>
        <v>0.18495169426437896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22</v>
      </c>
      <c r="X89" s="116">
        <v>27</v>
      </c>
      <c r="Y89" s="116">
        <v>25</v>
      </c>
      <c r="Z89" s="116">
        <v>27</v>
      </c>
    </row>
    <row r="90" spans="1:30" ht="15" customHeight="1" x14ac:dyDescent="0.25">
      <c r="A90" s="51" t="s">
        <v>7</v>
      </c>
      <c r="B90" s="51"/>
      <c r="C90" s="61" t="str">
        <f t="shared" si="3"/>
        <v>$28.9 mil</v>
      </c>
      <c r="D90" s="100">
        <f t="shared" si="4"/>
        <v>7.8190200083561034E-3</v>
      </c>
      <c r="E90" s="101">
        <f t="shared" si="5"/>
        <v>7.8190200083561034E-3</v>
      </c>
      <c r="F90" s="100">
        <f t="shared" si="6"/>
        <v>0.29607145920973155</v>
      </c>
      <c r="G90" s="101">
        <f t="shared" si="7"/>
        <v>0.29607145920973155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66</v>
      </c>
      <c r="X90" s="116">
        <v>81</v>
      </c>
      <c r="Y90" s="116">
        <v>94</v>
      </c>
      <c r="Z90" s="116">
        <v>79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245</v>
      </c>
      <c r="X91" s="116">
        <v>331</v>
      </c>
      <c r="Y91" s="116">
        <v>352</v>
      </c>
      <c r="Z91" s="116">
        <v>330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9</v>
      </c>
      <c r="X93" s="116">
        <v>10</v>
      </c>
      <c r="Y93" s="116">
        <v>14</v>
      </c>
      <c r="Z93" s="116">
        <v>13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47</v>
      </c>
      <c r="X94" s="116">
        <v>51</v>
      </c>
      <c r="Y94" s="116">
        <v>58</v>
      </c>
      <c r="Z94" s="116">
        <v>58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6</v>
      </c>
      <c r="Y95" s="116">
        <v>8</v>
      </c>
      <c r="Z95" s="116">
        <v>12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75</v>
      </c>
      <c r="X96" s="116">
        <v>106</v>
      </c>
      <c r="Y96" s="116">
        <v>109</v>
      </c>
      <c r="Z96" s="116">
        <v>109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28</v>
      </c>
      <c r="X97" s="116">
        <v>46</v>
      </c>
      <c r="Y97" s="116">
        <v>39</v>
      </c>
      <c r="Z97" s="116">
        <v>41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7</v>
      </c>
      <c r="X98" s="116">
        <v>14</v>
      </c>
      <c r="Y98" s="116">
        <v>19</v>
      </c>
      <c r="Z98" s="116">
        <v>17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21</v>
      </c>
      <c r="X100" s="116">
        <v>30</v>
      </c>
      <c r="Y100" s="116">
        <v>30</v>
      </c>
      <c r="Z100" s="116">
        <v>35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242</v>
      </c>
      <c r="X101" s="116">
        <v>330</v>
      </c>
      <c r="Y101" s="116">
        <v>336</v>
      </c>
      <c r="Z101" s="116">
        <v>332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262</v>
      </c>
      <c r="X104" s="116">
        <v>360</v>
      </c>
      <c r="Y104" s="116">
        <v>364</v>
      </c>
      <c r="Z104" s="116">
        <v>374</v>
      </c>
      <c r="AB104" s="113" t="str">
        <f>TEXT(Z104,"###,###")</f>
        <v>374</v>
      </c>
      <c r="AD104" s="134">
        <f>Z104/($Z$4)*100</f>
        <v>43.137254901960787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349</v>
      </c>
      <c r="X105" s="116">
        <v>522</v>
      </c>
      <c r="Y105" s="116">
        <v>514</v>
      </c>
      <c r="Z105" s="116">
        <v>498</v>
      </c>
      <c r="AB105" s="113" t="str">
        <f>TEXT(Z105,"###,###")</f>
        <v>498</v>
      </c>
      <c r="AD105" s="134">
        <f>Z105/($Z$4)*100</f>
        <v>57.439446366782008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611</v>
      </c>
      <c r="X106" s="124">
        <v>882</v>
      </c>
      <c r="Y106" s="124">
        <v>878</v>
      </c>
      <c r="Z106" s="124">
        <v>872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14</v>
      </c>
      <c r="X108" s="116">
        <v>34</v>
      </c>
      <c r="Y108" s="116">
        <v>53</v>
      </c>
      <c r="Z108" s="116">
        <v>27</v>
      </c>
      <c r="AB108" s="113" t="str">
        <f>TEXT(Z108,"###,###")</f>
        <v>27</v>
      </c>
      <c r="AD108" s="134">
        <f>Z108/($Z$4)*100</f>
        <v>3.1141868512110724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38</v>
      </c>
      <c r="X109" s="116">
        <v>75</v>
      </c>
      <c r="Y109" s="116">
        <v>71</v>
      </c>
      <c r="Z109" s="116">
        <v>69</v>
      </c>
      <c r="AB109" s="113" t="str">
        <f>TEXT(Z109,"###,###")</f>
        <v>69</v>
      </c>
      <c r="AD109" s="134">
        <f>Z109/($Z$4)*100</f>
        <v>7.9584775086505193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276</v>
      </c>
      <c r="X110" s="116">
        <v>393</v>
      </c>
      <c r="Y110" s="116">
        <v>374</v>
      </c>
      <c r="Z110" s="116">
        <v>348</v>
      </c>
      <c r="AB110" s="113" t="str">
        <f>TEXT(Z110,"###,###")</f>
        <v>348</v>
      </c>
      <c r="AD110" s="134">
        <f>Z110/($Z$4)*100</f>
        <v>40.13840830449827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274</v>
      </c>
      <c r="X111" s="116">
        <v>380</v>
      </c>
      <c r="Y111" s="116">
        <v>379</v>
      </c>
      <c r="Z111" s="116">
        <v>423</v>
      </c>
      <c r="AB111" s="113" t="str">
        <f>TEXT(Z111,"###,###")</f>
        <v>423</v>
      </c>
      <c r="AD111" s="134">
        <f>Z111/($Z$4)*100</f>
        <v>48.788927335640139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613</v>
      </c>
      <c r="X112" s="116">
        <v>892</v>
      </c>
      <c r="Y112" s="116">
        <v>891</v>
      </c>
      <c r="Z112" s="116">
        <v>869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38.880000000000003</v>
      </c>
      <c r="W118" s="135">
        <v>42.73</v>
      </c>
      <c r="X118" s="135">
        <v>39.369999999999997</v>
      </c>
      <c r="Y118" s="135">
        <v>38.74</v>
      </c>
      <c r="Z118" s="135">
        <v>39.43</v>
      </c>
      <c r="AB118" s="113" t="str">
        <f>TEXT(Z118,"##.0")</f>
        <v>39.4</v>
      </c>
    </row>
    <row r="120" spans="19:32" x14ac:dyDescent="0.25">
      <c r="S120" s="105" t="s">
        <v>104</v>
      </c>
      <c r="T120" s="116"/>
      <c r="U120" s="116"/>
      <c r="V120" s="116">
        <v>588</v>
      </c>
      <c r="W120" s="116">
        <v>483</v>
      </c>
      <c r="X120" s="116">
        <v>652</v>
      </c>
      <c r="Y120" s="116">
        <v>680</v>
      </c>
      <c r="Z120" s="116">
        <v>665</v>
      </c>
      <c r="AB120" s="113" t="str">
        <f>TEXT(Z120,"###,###")</f>
        <v>665</v>
      </c>
    </row>
    <row r="121" spans="19:32" x14ac:dyDescent="0.25">
      <c r="S121" s="105" t="s">
        <v>105</v>
      </c>
      <c r="T121" s="116"/>
      <c r="U121" s="116"/>
      <c r="V121" s="116">
        <v>6</v>
      </c>
      <c r="W121" s="116">
        <v>0</v>
      </c>
      <c r="X121" s="116">
        <v>3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106</v>
      </c>
      <c r="T122" s="116"/>
      <c r="U122" s="116"/>
      <c r="V122" s="116">
        <v>7</v>
      </c>
      <c r="W122" s="116">
        <v>2</v>
      </c>
      <c r="X122" s="116">
        <v>8</v>
      </c>
      <c r="Y122" s="116">
        <v>12</v>
      </c>
      <c r="Z122" s="116">
        <v>8</v>
      </c>
      <c r="AB122" s="113" t="str">
        <f>TEXT(Z122,"###,###")</f>
        <v>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595</v>
      </c>
      <c r="W124" s="116">
        <v>485</v>
      </c>
      <c r="X124" s="116">
        <v>660</v>
      </c>
      <c r="Y124" s="116">
        <v>692</v>
      </c>
      <c r="Z124" s="116">
        <v>673</v>
      </c>
      <c r="AB124" s="113" t="str">
        <f>TEXT(Z124,"###,###")</f>
        <v>673</v>
      </c>
      <c r="AD124" s="131">
        <f>Z124/$Z$7*100</f>
        <v>100.59790732436473</v>
      </c>
    </row>
    <row r="125" spans="19:32" x14ac:dyDescent="0.25">
      <c r="S125" s="105" t="s">
        <v>108</v>
      </c>
      <c r="T125" s="116"/>
      <c r="U125" s="116"/>
      <c r="V125" s="116">
        <v>13</v>
      </c>
      <c r="W125" s="116">
        <v>2</v>
      </c>
      <c r="X125" s="116">
        <v>11</v>
      </c>
      <c r="Y125" s="116">
        <v>12</v>
      </c>
      <c r="Z125" s="116">
        <v>8</v>
      </c>
      <c r="AB125" s="113" t="str">
        <f>TEXT(Z125,"###,###")</f>
        <v>8</v>
      </c>
      <c r="AD125" s="131">
        <f>Z125/$Z$7*100</f>
        <v>1.195814648729447</v>
      </c>
    </row>
    <row r="127" spans="19:32" x14ac:dyDescent="0.25">
      <c r="S127" s="105" t="s">
        <v>109</v>
      </c>
      <c r="T127" s="116"/>
      <c r="U127" s="116"/>
      <c r="V127" s="116">
        <v>297</v>
      </c>
      <c r="W127" s="116">
        <v>241</v>
      </c>
      <c r="X127" s="116">
        <v>331</v>
      </c>
      <c r="Y127" s="116">
        <v>355</v>
      </c>
      <c r="Z127" s="116">
        <v>333</v>
      </c>
      <c r="AB127" s="113" t="str">
        <f>TEXT(Z127,"###,###")</f>
        <v>333</v>
      </c>
      <c r="AD127" s="131">
        <f>Z127/$Z$7*100</f>
        <v>49.775784753363226</v>
      </c>
    </row>
    <row r="128" spans="19:32" x14ac:dyDescent="0.25">
      <c r="S128" s="105" t="s">
        <v>110</v>
      </c>
      <c r="T128" s="116"/>
      <c r="U128" s="116"/>
      <c r="V128" s="116">
        <v>299</v>
      </c>
      <c r="W128" s="116">
        <v>244</v>
      </c>
      <c r="X128" s="116">
        <v>330</v>
      </c>
      <c r="Y128" s="116">
        <v>335</v>
      </c>
      <c r="Z128" s="116">
        <v>334</v>
      </c>
      <c r="AB128" s="113" t="str">
        <f>TEXT(Z128,"###,###")</f>
        <v>334</v>
      </c>
      <c r="AD128" s="131">
        <f>Z128/$Z$7*100</f>
        <v>49.925261584454411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5B1E060C-0294-4FCC-85D0-26F5C345E51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4D7A9F7-F3AE-4274-B240-9E86A6C24E8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9D7D60A0-0BD9-4119-87BF-C5ACFD93A62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6663DD6-589A-434F-8743-4EE0238E894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9D8A5-7C78-4761-B7D7-3AEBA14E07F4}">
  <sheetPr codeName="Sheet12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Paroo</v>
      </c>
      <c r="T1" s="103"/>
      <c r="U1" s="103"/>
      <c r="V1" s="103"/>
      <c r="W1" s="103"/>
      <c r="X1" s="103"/>
      <c r="Y1" s="104" t="str">
        <f>Y3</f>
        <v>9.56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171</v>
      </c>
      <c r="Y3" s="109" t="s">
        <v>260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9.56 Paroo,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1117</v>
      </c>
      <c r="W4" s="112">
        <v>943</v>
      </c>
      <c r="X4" s="112">
        <v>1054</v>
      </c>
      <c r="Y4" s="112">
        <v>1230</v>
      </c>
      <c r="Z4" s="112">
        <v>1082</v>
      </c>
      <c r="AB4" s="113" t="str">
        <f>TEXT(Z4,"###,###")</f>
        <v>1,082</v>
      </c>
      <c r="AD4" s="114">
        <f>Z4/Y4-1</f>
        <v>-0.12032520325203255</v>
      </c>
      <c r="AF4" s="114">
        <f>Z4/V4-1</f>
        <v>-3.1333930170098445E-2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573</v>
      </c>
      <c r="W5" s="112">
        <v>460</v>
      </c>
      <c r="X5" s="112">
        <v>548</v>
      </c>
      <c r="Y5" s="112">
        <v>620</v>
      </c>
      <c r="Z5" s="112">
        <v>549</v>
      </c>
      <c r="AB5" s="113" t="str">
        <f>TEXT(Z5,"###,###")</f>
        <v>549</v>
      </c>
      <c r="AD5" s="114">
        <f t="shared" ref="AD5:AD9" si="0">Z5/Y5-1</f>
        <v>-0.11451612903225805</v>
      </c>
      <c r="AF5" s="114">
        <f t="shared" ref="AF5:AF9" si="1">Z5/V5-1</f>
        <v>-4.1884816753926746E-2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549</v>
      </c>
      <c r="W6" s="112">
        <v>485</v>
      </c>
      <c r="X6" s="112">
        <v>506</v>
      </c>
      <c r="Y6" s="112">
        <v>608</v>
      </c>
      <c r="Z6" s="112">
        <v>540</v>
      </c>
      <c r="AB6" s="113" t="str">
        <f>TEXT(Z6,"###,###")</f>
        <v>540</v>
      </c>
      <c r="AD6" s="114">
        <f t="shared" si="0"/>
        <v>-0.11184210526315785</v>
      </c>
      <c r="AF6" s="114">
        <f t="shared" si="1"/>
        <v>-1.6393442622950838E-2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713</v>
      </c>
      <c r="W7" s="112">
        <v>646</v>
      </c>
      <c r="X7" s="112">
        <v>707</v>
      </c>
      <c r="Y7" s="112">
        <v>813</v>
      </c>
      <c r="Z7" s="112">
        <v>725</v>
      </c>
      <c r="AB7" s="113" t="str">
        <f>TEXT(Z7,"###,###")</f>
        <v>725</v>
      </c>
      <c r="AD7" s="114">
        <f t="shared" si="0"/>
        <v>-0.10824108241082409</v>
      </c>
      <c r="AF7" s="114">
        <f t="shared" si="1"/>
        <v>1.6830294530154388E-2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1,082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725</v>
      </c>
      <c r="P8" s="71"/>
      <c r="S8" s="111" t="s">
        <v>87</v>
      </c>
      <c r="T8" s="112"/>
      <c r="U8" s="112"/>
      <c r="V8" s="112">
        <v>24312.28</v>
      </c>
      <c r="W8" s="112">
        <v>31283.25</v>
      </c>
      <c r="X8" s="112">
        <v>32883.29</v>
      </c>
      <c r="Y8" s="112">
        <v>33966</v>
      </c>
      <c r="Z8" s="112">
        <v>35802.07</v>
      </c>
      <c r="AB8" s="113" t="str">
        <f>TEXT(Z8,"$###,###")</f>
        <v>$35,802</v>
      </c>
      <c r="AD8" s="114">
        <f t="shared" si="0"/>
        <v>5.4056114938467958E-2</v>
      </c>
      <c r="AF8" s="114">
        <f t="shared" si="1"/>
        <v>0.47259203990740484</v>
      </c>
    </row>
    <row r="9" spans="1:32" x14ac:dyDescent="0.25">
      <c r="A9" s="32" t="s">
        <v>15</v>
      </c>
      <c r="B9" s="75"/>
      <c r="C9" s="76"/>
      <c r="D9" s="77">
        <f>AD104</f>
        <v>54.06654343807763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48.137931034482754</v>
      </c>
      <c r="P9" s="78" t="s">
        <v>88</v>
      </c>
      <c r="S9" s="111" t="s">
        <v>7</v>
      </c>
      <c r="T9" s="112"/>
      <c r="U9" s="112"/>
      <c r="V9" s="112">
        <v>24953967</v>
      </c>
      <c r="W9" s="112">
        <v>26777131</v>
      </c>
      <c r="X9" s="112">
        <v>30757596</v>
      </c>
      <c r="Y9" s="112">
        <v>32128674</v>
      </c>
      <c r="Z9" s="112">
        <v>27110640</v>
      </c>
      <c r="AB9" s="113" t="str">
        <f>TEXT(Z9/1000000,"$#,###.0")&amp;" mil"</f>
        <v>$27.1 mil</v>
      </c>
      <c r="AD9" s="114">
        <f t="shared" si="0"/>
        <v>-0.15618553071938168</v>
      </c>
      <c r="AF9" s="114">
        <f t="shared" si="1"/>
        <v>8.642605802917025E-2</v>
      </c>
    </row>
    <row r="10" spans="1:32" x14ac:dyDescent="0.25">
      <c r="A10" s="32" t="s">
        <v>18</v>
      </c>
      <c r="B10" s="75"/>
      <c r="C10" s="76"/>
      <c r="D10" s="77">
        <f>AD105</f>
        <v>31.238447319778189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51.448275862068968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82.620689655172413</v>
      </c>
      <c r="P11" s="78" t="s">
        <v>88</v>
      </c>
      <c r="S11" s="111" t="s">
        <v>30</v>
      </c>
      <c r="T11" s="116"/>
      <c r="U11" s="116"/>
      <c r="V11" s="116">
        <v>889</v>
      </c>
      <c r="W11" s="116">
        <v>758</v>
      </c>
      <c r="X11" s="116">
        <v>850</v>
      </c>
      <c r="Y11" s="116">
        <v>973</v>
      </c>
      <c r="Z11" s="116">
        <v>881</v>
      </c>
    </row>
    <row r="12" spans="1:32" ht="28.5" customHeight="1" x14ac:dyDescent="0.25">
      <c r="A12" s="32" t="s">
        <v>20</v>
      </c>
      <c r="B12" s="76"/>
      <c r="C12" s="76"/>
      <c r="D12" s="77">
        <f>AD108</f>
        <v>20.609981515711645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28.000000000000004</v>
      </c>
      <c r="P12" s="78" t="s">
        <v>88</v>
      </c>
      <c r="S12" s="111" t="s">
        <v>31</v>
      </c>
      <c r="T12" s="116"/>
      <c r="U12" s="116"/>
      <c r="V12" s="116">
        <v>230</v>
      </c>
      <c r="W12" s="116">
        <v>186</v>
      </c>
      <c r="X12" s="116">
        <v>204</v>
      </c>
      <c r="Y12" s="116">
        <v>256</v>
      </c>
      <c r="Z12" s="116">
        <v>203</v>
      </c>
    </row>
    <row r="13" spans="1:32" ht="15" customHeight="1" x14ac:dyDescent="0.25">
      <c r="A13" s="32" t="s">
        <v>21</v>
      </c>
      <c r="B13" s="76"/>
      <c r="C13" s="76"/>
      <c r="D13" s="77">
        <f>AD109</f>
        <v>18.669131238447321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22.08872458410351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19.667590027700832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24.029574861367838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80.332409972299175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227</v>
      </c>
      <c r="Z15" s="116">
        <v>228</v>
      </c>
      <c r="AB15" s="121">
        <f t="shared" ref="AB15:AB34" si="2">IF(Z15="np",0,Z15/$Z$34)</f>
        <v>0.20955882352941177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7</v>
      </c>
      <c r="Z16" s="116">
        <v>11</v>
      </c>
      <c r="AB16" s="121">
        <f t="shared" si="2"/>
        <v>1.0110294117647059E-2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32</v>
      </c>
      <c r="Z17" s="116">
        <v>14</v>
      </c>
      <c r="AB17" s="121">
        <f t="shared" si="2"/>
        <v>1.2867647058823529E-2</v>
      </c>
    </row>
    <row r="18" spans="1:28" x14ac:dyDescent="0.25">
      <c r="A18" s="67" t="str">
        <f>$S$1&amp;" ("&amp;$V$2&amp;" to "&amp;$Z$2&amp;")"</f>
        <v>Paroo (2014-15 to 2018-19)</v>
      </c>
      <c r="B18" s="67"/>
      <c r="C18" s="67"/>
      <c r="D18" s="67"/>
      <c r="E18" s="67"/>
      <c r="F18" s="67"/>
      <c r="G18" s="67" t="str">
        <f>$S$1&amp;" ("&amp;$V$2&amp;" to "&amp;$Z$2&amp;")"</f>
        <v>Paroo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14</v>
      </c>
      <c r="Z18" s="116">
        <v>13</v>
      </c>
      <c r="AB18" s="121">
        <f t="shared" si="2"/>
        <v>1.1948529411764705E-2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50</v>
      </c>
      <c r="Z19" s="116">
        <v>32</v>
      </c>
      <c r="AB19" s="121">
        <f t="shared" si="2"/>
        <v>2.9411764705882353E-2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30</v>
      </c>
      <c r="Z20" s="116">
        <v>27</v>
      </c>
      <c r="AB20" s="121">
        <f t="shared" si="2"/>
        <v>2.4816176470588234E-2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68</v>
      </c>
      <c r="Z21" s="116">
        <v>78</v>
      </c>
      <c r="AB21" s="121">
        <f t="shared" si="2"/>
        <v>7.169117647058823E-2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40</v>
      </c>
      <c r="Z22" s="116">
        <v>34</v>
      </c>
      <c r="AB22" s="121">
        <f t="shared" si="2"/>
        <v>3.125E-2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61</v>
      </c>
      <c r="Z23" s="116">
        <v>44</v>
      </c>
      <c r="AB23" s="121">
        <f t="shared" si="2"/>
        <v>4.0441176470588237E-2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16</v>
      </c>
      <c r="Z25" s="116">
        <v>20</v>
      </c>
      <c r="AB25" s="121">
        <f t="shared" si="2"/>
        <v>1.8382352941176471E-2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24</v>
      </c>
      <c r="Z26" s="116">
        <v>22</v>
      </c>
      <c r="AB26" s="121">
        <f t="shared" si="2"/>
        <v>2.0220588235294119E-2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39</v>
      </c>
      <c r="Z27" s="116">
        <v>38</v>
      </c>
      <c r="AB27" s="121">
        <f t="shared" si="2"/>
        <v>3.4926470588235295E-2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31</v>
      </c>
      <c r="Z28" s="116">
        <v>23</v>
      </c>
      <c r="AB28" s="121">
        <f t="shared" si="2"/>
        <v>2.1139705882352942E-2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150</v>
      </c>
      <c r="Z29" s="116">
        <v>133</v>
      </c>
      <c r="AB29" s="121">
        <f t="shared" si="2"/>
        <v>0.12224264705882353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107</v>
      </c>
      <c r="Z30" s="116">
        <v>112</v>
      </c>
      <c r="AB30" s="121">
        <f t="shared" si="2"/>
        <v>0.10294117647058823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132</v>
      </c>
      <c r="Z31" s="116">
        <v>117</v>
      </c>
      <c r="AB31" s="121">
        <f t="shared" si="2"/>
        <v>0.10753676470588236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5</v>
      </c>
      <c r="AB32" s="121">
        <f t="shared" si="2"/>
        <v>4.5955882352941178E-3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47</v>
      </c>
      <c r="Z33" s="116">
        <v>32</v>
      </c>
      <c r="AB33" s="121">
        <f t="shared" si="2"/>
        <v>2.9411764705882353E-2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1224</v>
      </c>
      <c r="Z34" s="124">
        <v>1088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580</v>
      </c>
      <c r="AB37" s="136">
        <f>Z37/Z40*100</f>
        <v>80.332409972299175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142</v>
      </c>
      <c r="AB38" s="136">
        <f>Z38/Z40*100</f>
        <v>19.667590027700832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722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</v>
      </c>
      <c r="X45" s="116">
        <v>14</v>
      </c>
      <c r="Y45" s="116">
        <v>12</v>
      </c>
      <c r="Z45" s="116">
        <v>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11</v>
      </c>
      <c r="X46" s="116">
        <v>28</v>
      </c>
      <c r="Y46" s="116">
        <v>33</v>
      </c>
      <c r="Z46" s="116">
        <v>24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40</v>
      </c>
      <c r="X47" s="116">
        <v>39</v>
      </c>
      <c r="Y47" s="116">
        <v>36</v>
      </c>
      <c r="Z47" s="116">
        <v>38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50</v>
      </c>
      <c r="X48" s="116">
        <v>88</v>
      </c>
      <c r="Y48" s="116">
        <v>88</v>
      </c>
      <c r="Z48" s="116">
        <v>106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Paroo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52</v>
      </c>
      <c r="X49" s="116">
        <v>52</v>
      </c>
      <c r="Y49" s="116">
        <v>56</v>
      </c>
      <c r="Z49" s="116">
        <v>45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38</v>
      </c>
      <c r="X50" s="116">
        <v>44</v>
      </c>
      <c r="Y50" s="116">
        <v>60</v>
      </c>
      <c r="Z50" s="116">
        <v>46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38</v>
      </c>
      <c r="X51" s="116">
        <v>57</v>
      </c>
      <c r="Y51" s="116">
        <v>53</v>
      </c>
      <c r="Z51" s="116">
        <v>34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45</v>
      </c>
      <c r="X52" s="116">
        <v>35</v>
      </c>
      <c r="Y52" s="116">
        <v>52</v>
      </c>
      <c r="Z52" s="116">
        <v>41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36</v>
      </c>
      <c r="X53" s="116">
        <v>41</v>
      </c>
      <c r="Y53" s="116">
        <v>40</v>
      </c>
      <c r="Z53" s="116">
        <v>45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59</v>
      </c>
      <c r="X54" s="116">
        <v>61</v>
      </c>
      <c r="Y54" s="116">
        <v>66</v>
      </c>
      <c r="Z54" s="116">
        <v>57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38</v>
      </c>
      <c r="X55" s="116">
        <v>49</v>
      </c>
      <c r="Y55" s="116">
        <v>65</v>
      </c>
      <c r="Z55" s="116">
        <v>64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14</v>
      </c>
      <c r="X56" s="116">
        <v>15</v>
      </c>
      <c r="Y56" s="116">
        <v>24</v>
      </c>
      <c r="Z56" s="116">
        <v>22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15</v>
      </c>
      <c r="X57" s="116">
        <v>18</v>
      </c>
      <c r="Y57" s="116">
        <v>21</v>
      </c>
      <c r="Z57" s="116">
        <v>7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</v>
      </c>
      <c r="X58" s="116">
        <v>6</v>
      </c>
      <c r="Y58" s="116">
        <v>12</v>
      </c>
      <c r="Z58" s="116">
        <v>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3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464</v>
      </c>
      <c r="X61" s="116">
        <v>548</v>
      </c>
      <c r="Y61" s="116">
        <v>616</v>
      </c>
      <c r="Z61" s="116">
        <v>547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Paroo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13</v>
      </c>
      <c r="X64" s="116">
        <v>4</v>
      </c>
      <c r="Y64" s="116">
        <v>8</v>
      </c>
      <c r="Z64" s="116">
        <v>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28</v>
      </c>
      <c r="X65" s="116">
        <v>28</v>
      </c>
      <c r="Y65" s="116">
        <v>40</v>
      </c>
      <c r="Z65" s="116">
        <v>31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42</v>
      </c>
      <c r="X66" s="116">
        <v>51</v>
      </c>
      <c r="Y66" s="116">
        <v>47</v>
      </c>
      <c r="Z66" s="116">
        <v>31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69</v>
      </c>
      <c r="X67" s="116">
        <v>66</v>
      </c>
      <c r="Y67" s="116">
        <v>73</v>
      </c>
      <c r="Z67" s="116">
        <v>55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25</v>
      </c>
      <c r="X68" s="116">
        <v>29</v>
      </c>
      <c r="Y68" s="116">
        <v>56</v>
      </c>
      <c r="Z68" s="116">
        <v>60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38</v>
      </c>
      <c r="X69" s="116">
        <v>35</v>
      </c>
      <c r="Y69" s="116">
        <v>41</v>
      </c>
      <c r="Z69" s="116">
        <v>52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47</v>
      </c>
      <c r="X70" s="116">
        <v>42</v>
      </c>
      <c r="Y70" s="116">
        <v>46</v>
      </c>
      <c r="Z70" s="116">
        <v>44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48</v>
      </c>
      <c r="X71" s="116">
        <v>45</v>
      </c>
      <c r="Y71" s="116">
        <v>73</v>
      </c>
      <c r="Z71" s="116">
        <v>62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51</v>
      </c>
      <c r="X72" s="116">
        <v>60</v>
      </c>
      <c r="Y72" s="116">
        <v>66</v>
      </c>
      <c r="Z72" s="116">
        <v>54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49</v>
      </c>
      <c r="X73" s="116">
        <v>62</v>
      </c>
      <c r="Y73" s="116">
        <v>63</v>
      </c>
      <c r="Z73" s="116">
        <v>53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36</v>
      </c>
      <c r="X74" s="116">
        <v>38</v>
      </c>
      <c r="Y74" s="116">
        <v>43</v>
      </c>
      <c r="Z74" s="116">
        <v>52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21</v>
      </c>
      <c r="X75" s="116">
        <v>19</v>
      </c>
      <c r="Y75" s="116">
        <v>26</v>
      </c>
      <c r="Z75" s="116">
        <v>29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8</v>
      </c>
      <c r="X76" s="116">
        <v>19</v>
      </c>
      <c r="Y76" s="116">
        <v>14</v>
      </c>
      <c r="Z76" s="116">
        <v>12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</v>
      </c>
      <c r="X77" s="116">
        <v>5</v>
      </c>
      <c r="Y77" s="116">
        <v>3</v>
      </c>
      <c r="Z77" s="116">
        <v>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481</v>
      </c>
      <c r="X80" s="116">
        <v>506</v>
      </c>
      <c r="Y80" s="116">
        <v>611</v>
      </c>
      <c r="Z80" s="116">
        <v>540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Paroo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24</v>
      </c>
      <c r="X83" s="116">
        <v>28</v>
      </c>
      <c r="Y83" s="116">
        <v>40</v>
      </c>
      <c r="Z83" s="116">
        <v>28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</v>
      </c>
      <c r="X84" s="116">
        <v>11</v>
      </c>
      <c r="Y84" s="116">
        <v>5</v>
      </c>
      <c r="Z84" s="116">
        <v>14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1,082</v>
      </c>
      <c r="D85" s="100">
        <f t="shared" ref="D85:D90" si="4">AD4</f>
        <v>-0.12032520325203255</v>
      </c>
      <c r="E85" s="101">
        <f t="shared" ref="E85:E90" si="5">AD4</f>
        <v>-0.12032520325203255</v>
      </c>
      <c r="F85" s="100">
        <f t="shared" ref="F85:F90" si="6">AF4</f>
        <v>-3.1333930170098445E-2</v>
      </c>
      <c r="G85" s="101">
        <f t="shared" ref="G85:G90" si="7">AF4</f>
        <v>-3.1333930170098445E-2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36</v>
      </c>
      <c r="X85" s="116">
        <v>39</v>
      </c>
      <c r="Y85" s="116">
        <v>46</v>
      </c>
      <c r="Z85" s="116">
        <v>51</v>
      </c>
    </row>
    <row r="86" spans="1:30" ht="15" customHeight="1" x14ac:dyDescent="0.25">
      <c r="A86" s="102" t="s">
        <v>4</v>
      </c>
      <c r="B86" s="51"/>
      <c r="C86" s="61" t="str">
        <f t="shared" si="3"/>
        <v>549</v>
      </c>
      <c r="D86" s="100">
        <f t="shared" si="4"/>
        <v>-0.11451612903225805</v>
      </c>
      <c r="E86" s="101">
        <f t="shared" si="5"/>
        <v>-0.11451612903225805</v>
      </c>
      <c r="F86" s="100">
        <f t="shared" si="6"/>
        <v>-4.1884816753926746E-2</v>
      </c>
      <c r="G86" s="101">
        <f t="shared" si="7"/>
        <v>-4.1884816753926746E-2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24</v>
      </c>
      <c r="X86" s="116">
        <v>26</v>
      </c>
      <c r="Y86" s="116">
        <v>27</v>
      </c>
      <c r="Z86" s="116">
        <v>25</v>
      </c>
    </row>
    <row r="87" spans="1:30" ht="15" customHeight="1" x14ac:dyDescent="0.25">
      <c r="A87" s="102" t="s">
        <v>5</v>
      </c>
      <c r="B87" s="51"/>
      <c r="C87" s="61" t="str">
        <f t="shared" si="3"/>
        <v>540</v>
      </c>
      <c r="D87" s="100">
        <f t="shared" si="4"/>
        <v>-0.11184210526315785</v>
      </c>
      <c r="E87" s="101">
        <f t="shared" si="5"/>
        <v>-0.11184210526315785</v>
      </c>
      <c r="F87" s="100">
        <f t="shared" si="6"/>
        <v>-1.6393442622950838E-2</v>
      </c>
      <c r="G87" s="101">
        <f t="shared" si="7"/>
        <v>-1.6393442622950838E-2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12</v>
      </c>
      <c r="X87" s="116">
        <v>12</v>
      </c>
      <c r="Y87" s="116">
        <v>12</v>
      </c>
      <c r="Z87" s="116">
        <v>6</v>
      </c>
    </row>
    <row r="88" spans="1:30" ht="15" customHeight="1" x14ac:dyDescent="0.25">
      <c r="A88" s="51" t="s">
        <v>6</v>
      </c>
      <c r="B88" s="51"/>
      <c r="C88" s="61" t="str">
        <f t="shared" si="3"/>
        <v>725</v>
      </c>
      <c r="D88" s="100">
        <f t="shared" si="4"/>
        <v>-0.10824108241082409</v>
      </c>
      <c r="E88" s="101">
        <f t="shared" si="5"/>
        <v>-0.10824108241082409</v>
      </c>
      <c r="F88" s="100">
        <f t="shared" si="6"/>
        <v>1.6830294530154388E-2</v>
      </c>
      <c r="G88" s="101">
        <f t="shared" si="7"/>
        <v>1.6830294530154388E-2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13</v>
      </c>
      <c r="X88" s="116">
        <v>10</v>
      </c>
      <c r="Y88" s="116">
        <v>8</v>
      </c>
      <c r="Z88" s="116">
        <v>5</v>
      </c>
    </row>
    <row r="89" spans="1:30" ht="15" customHeight="1" x14ac:dyDescent="0.25">
      <c r="A89" s="51" t="s">
        <v>102</v>
      </c>
      <c r="B89" s="51"/>
      <c r="C89" s="61" t="str">
        <f t="shared" si="3"/>
        <v>$35,802</v>
      </c>
      <c r="D89" s="100">
        <f t="shared" si="4"/>
        <v>5.4056114938467958E-2</v>
      </c>
      <c r="E89" s="101">
        <f t="shared" si="5"/>
        <v>5.4056114938467958E-2</v>
      </c>
      <c r="F89" s="100">
        <f t="shared" si="6"/>
        <v>0.47259203990740484</v>
      </c>
      <c r="G89" s="101">
        <f t="shared" si="7"/>
        <v>0.47259203990740484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31</v>
      </c>
      <c r="X89" s="116">
        <v>30</v>
      </c>
      <c r="Y89" s="116">
        <v>31</v>
      </c>
      <c r="Z89" s="116">
        <v>38</v>
      </c>
    </row>
    <row r="90" spans="1:30" ht="15" customHeight="1" x14ac:dyDescent="0.25">
      <c r="A90" s="51" t="s">
        <v>7</v>
      </c>
      <c r="B90" s="51"/>
      <c r="C90" s="61" t="str">
        <f t="shared" si="3"/>
        <v>$27.1 mil</v>
      </c>
      <c r="D90" s="100">
        <f t="shared" si="4"/>
        <v>-0.15618553071938168</v>
      </c>
      <c r="E90" s="101">
        <f t="shared" si="5"/>
        <v>-0.15618553071938168</v>
      </c>
      <c r="F90" s="100">
        <f t="shared" si="6"/>
        <v>8.642605802917025E-2</v>
      </c>
      <c r="G90" s="101">
        <f t="shared" si="7"/>
        <v>8.642605802917025E-2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57</v>
      </c>
      <c r="X90" s="116">
        <v>71</v>
      </c>
      <c r="Y90" s="116">
        <v>78</v>
      </c>
      <c r="Z90" s="116">
        <v>64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320</v>
      </c>
      <c r="X91" s="116">
        <v>360</v>
      </c>
      <c r="Y91" s="116">
        <v>410</v>
      </c>
      <c r="Z91" s="116">
        <v>349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19</v>
      </c>
      <c r="X93" s="116">
        <v>19</v>
      </c>
      <c r="Y93" s="116">
        <v>29</v>
      </c>
      <c r="Z93" s="116">
        <v>29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35</v>
      </c>
      <c r="X94" s="116">
        <v>51</v>
      </c>
      <c r="Y94" s="116">
        <v>63</v>
      </c>
      <c r="Z94" s="116">
        <v>55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12</v>
      </c>
      <c r="X95" s="116">
        <v>6</v>
      </c>
      <c r="Y95" s="116">
        <v>7</v>
      </c>
      <c r="Z95" s="116">
        <v>10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58</v>
      </c>
      <c r="X96" s="116">
        <v>65</v>
      </c>
      <c r="Y96" s="116">
        <v>85</v>
      </c>
      <c r="Z96" s="116">
        <v>76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43</v>
      </c>
      <c r="X97" s="116">
        <v>45</v>
      </c>
      <c r="Y97" s="116">
        <v>47</v>
      </c>
      <c r="Z97" s="116">
        <v>39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25</v>
      </c>
      <c r="X98" s="116">
        <v>26</v>
      </c>
      <c r="Y98" s="116">
        <v>26</v>
      </c>
      <c r="Z98" s="116">
        <v>33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32</v>
      </c>
      <c r="X100" s="116">
        <v>33</v>
      </c>
      <c r="Y100" s="116">
        <v>35</v>
      </c>
      <c r="Z100" s="116">
        <v>35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326</v>
      </c>
      <c r="X101" s="116">
        <v>347</v>
      </c>
      <c r="Y101" s="116">
        <v>406</v>
      </c>
      <c r="Z101" s="116">
        <v>368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488</v>
      </c>
      <c r="X104" s="116">
        <v>580</v>
      </c>
      <c r="Y104" s="116">
        <v>649</v>
      </c>
      <c r="Z104" s="116">
        <v>585</v>
      </c>
      <c r="AB104" s="113" t="str">
        <f>TEXT(Z104,"###,###")</f>
        <v>585</v>
      </c>
      <c r="AD104" s="134">
        <f>Z104/($Z$4)*100</f>
        <v>54.06654343807763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295</v>
      </c>
      <c r="X105" s="116">
        <v>328</v>
      </c>
      <c r="Y105" s="116">
        <v>368</v>
      </c>
      <c r="Z105" s="116">
        <v>338</v>
      </c>
      <c r="AB105" s="113" t="str">
        <f>TEXT(Z105,"###,###")</f>
        <v>338</v>
      </c>
      <c r="AD105" s="134">
        <f>Z105/($Z$4)*100</f>
        <v>31.238447319778189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783</v>
      </c>
      <c r="X106" s="124">
        <v>908</v>
      </c>
      <c r="Y106" s="124">
        <v>1017</v>
      </c>
      <c r="Z106" s="124">
        <v>923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209</v>
      </c>
      <c r="X108" s="116">
        <v>229</v>
      </c>
      <c r="Y108" s="116">
        <v>265</v>
      </c>
      <c r="Z108" s="116">
        <v>223</v>
      </c>
      <c r="AB108" s="113" t="str">
        <f>TEXT(Z108,"###,###")</f>
        <v>223</v>
      </c>
      <c r="AD108" s="134">
        <f>Z108/($Z$4)*100</f>
        <v>20.609981515711645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185</v>
      </c>
      <c r="X109" s="116">
        <v>214</v>
      </c>
      <c r="Y109" s="116">
        <v>253</v>
      </c>
      <c r="Z109" s="116">
        <v>202</v>
      </c>
      <c r="AB109" s="113" t="str">
        <f>TEXT(Z109,"###,###")</f>
        <v>202</v>
      </c>
      <c r="AD109" s="134">
        <f>Z109/($Z$4)*100</f>
        <v>18.669131238447321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186</v>
      </c>
      <c r="X110" s="116">
        <v>218</v>
      </c>
      <c r="Y110" s="116">
        <v>223</v>
      </c>
      <c r="Z110" s="116">
        <v>239</v>
      </c>
      <c r="AB110" s="113" t="str">
        <f>TEXT(Z110,"###,###")</f>
        <v>239</v>
      </c>
      <c r="AD110" s="134">
        <f>Z110/($Z$4)*100</f>
        <v>22.08872458410351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203</v>
      </c>
      <c r="X111" s="116">
        <v>247</v>
      </c>
      <c r="Y111" s="116">
        <v>278</v>
      </c>
      <c r="Z111" s="116">
        <v>260</v>
      </c>
      <c r="AB111" s="113" t="str">
        <f>TEXT(Z111,"###,###")</f>
        <v>260</v>
      </c>
      <c r="AD111" s="134">
        <f>Z111/($Z$4)*100</f>
        <v>24.029574861367838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942</v>
      </c>
      <c r="X112" s="116">
        <v>1054</v>
      </c>
      <c r="Y112" s="116">
        <v>1230</v>
      </c>
      <c r="Z112" s="116">
        <v>1085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40.72</v>
      </c>
      <c r="W118" s="135">
        <v>45.21</v>
      </c>
      <c r="X118" s="135">
        <v>44.16</v>
      </c>
      <c r="Y118" s="135">
        <v>44.34</v>
      </c>
      <c r="Z118" s="135">
        <v>44.35</v>
      </c>
      <c r="AB118" s="113" t="str">
        <f>TEXT(Z118,"##.0")</f>
        <v>44.4</v>
      </c>
    </row>
    <row r="120" spans="19:32" x14ac:dyDescent="0.25">
      <c r="S120" s="105" t="s">
        <v>104</v>
      </c>
      <c r="T120" s="116"/>
      <c r="U120" s="116"/>
      <c r="V120" s="116">
        <v>482</v>
      </c>
      <c r="W120" s="116">
        <v>466</v>
      </c>
      <c r="X120" s="116">
        <v>503</v>
      </c>
      <c r="Y120" s="116">
        <v>553</v>
      </c>
      <c r="Z120" s="116">
        <v>518</v>
      </c>
      <c r="AB120" s="113" t="str">
        <f>TEXT(Z120,"###,###")</f>
        <v>518</v>
      </c>
    </row>
    <row r="121" spans="19:32" x14ac:dyDescent="0.25">
      <c r="S121" s="105" t="s">
        <v>105</v>
      </c>
      <c r="T121" s="116"/>
      <c r="U121" s="116"/>
      <c r="V121" s="116">
        <v>145</v>
      </c>
      <c r="W121" s="116">
        <v>118</v>
      </c>
      <c r="X121" s="116">
        <v>123</v>
      </c>
      <c r="Y121" s="116">
        <v>153</v>
      </c>
      <c r="Z121" s="116">
        <v>122</v>
      </c>
      <c r="AB121" s="113" t="str">
        <f>TEXT(Z121,"###,###")</f>
        <v>122</v>
      </c>
    </row>
    <row r="122" spans="19:32" x14ac:dyDescent="0.25">
      <c r="S122" s="105" t="s">
        <v>106</v>
      </c>
      <c r="T122" s="116"/>
      <c r="U122" s="116"/>
      <c r="V122" s="116">
        <v>88</v>
      </c>
      <c r="W122" s="116">
        <v>68</v>
      </c>
      <c r="X122" s="116">
        <v>81</v>
      </c>
      <c r="Y122" s="116">
        <v>102</v>
      </c>
      <c r="Z122" s="116">
        <v>81</v>
      </c>
      <c r="AB122" s="113" t="str">
        <f>TEXT(Z122,"###,###")</f>
        <v>81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570</v>
      </c>
      <c r="W124" s="116">
        <v>534</v>
      </c>
      <c r="X124" s="116">
        <v>584</v>
      </c>
      <c r="Y124" s="116">
        <v>655</v>
      </c>
      <c r="Z124" s="116">
        <v>599</v>
      </c>
      <c r="AB124" s="113" t="str">
        <f>TEXT(Z124,"###,###")</f>
        <v>599</v>
      </c>
      <c r="AD124" s="131">
        <f>Z124/$Z$7*100</f>
        <v>82.620689655172413</v>
      </c>
    </row>
    <row r="125" spans="19:32" x14ac:dyDescent="0.25">
      <c r="S125" s="105" t="s">
        <v>108</v>
      </c>
      <c r="T125" s="116"/>
      <c r="U125" s="116"/>
      <c r="V125" s="116">
        <v>233</v>
      </c>
      <c r="W125" s="116">
        <v>186</v>
      </c>
      <c r="X125" s="116">
        <v>204</v>
      </c>
      <c r="Y125" s="116">
        <v>255</v>
      </c>
      <c r="Z125" s="116">
        <v>203</v>
      </c>
      <c r="AB125" s="113" t="str">
        <f>TEXT(Z125,"###,###")</f>
        <v>203</v>
      </c>
      <c r="AD125" s="131">
        <f>Z125/$Z$7*100</f>
        <v>28.000000000000004</v>
      </c>
    </row>
    <row r="127" spans="19:32" x14ac:dyDescent="0.25">
      <c r="S127" s="105" t="s">
        <v>109</v>
      </c>
      <c r="T127" s="116"/>
      <c r="U127" s="116"/>
      <c r="V127" s="116">
        <v>365</v>
      </c>
      <c r="W127" s="116">
        <v>322</v>
      </c>
      <c r="X127" s="116">
        <v>360</v>
      </c>
      <c r="Y127" s="116">
        <v>407</v>
      </c>
      <c r="Z127" s="116">
        <v>349</v>
      </c>
      <c r="AB127" s="113" t="str">
        <f>TEXT(Z127,"###,###")</f>
        <v>349</v>
      </c>
      <c r="AD127" s="131">
        <f>Z127/$Z$7*100</f>
        <v>48.137931034482754</v>
      </c>
    </row>
    <row r="128" spans="19:32" x14ac:dyDescent="0.25">
      <c r="S128" s="105" t="s">
        <v>110</v>
      </c>
      <c r="T128" s="116"/>
      <c r="U128" s="116"/>
      <c r="V128" s="116">
        <v>350</v>
      </c>
      <c r="W128" s="116">
        <v>327</v>
      </c>
      <c r="X128" s="116">
        <v>347</v>
      </c>
      <c r="Y128" s="116">
        <v>402</v>
      </c>
      <c r="Z128" s="116">
        <v>373</v>
      </c>
      <c r="AB128" s="113" t="str">
        <f>TEXT(Z128,"###,###")</f>
        <v>373</v>
      </c>
      <c r="AD128" s="131">
        <f>Z128/$Z$7*100</f>
        <v>51.448275862068968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CF1D404A-460F-42B6-A82D-4D8FBFF14B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4089D8B-A6AF-4938-AB51-C7F6438E7A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1B20823-07F9-42C0-883B-2F707E658E9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82C32DE-88E8-46C3-8E94-7D6ED97DC0B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0C757-D99C-4B85-A3A5-49BFE8CEFB14}">
  <sheetPr codeName="Sheet12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Pormpuraaw</v>
      </c>
      <c r="T1" s="103"/>
      <c r="U1" s="103"/>
      <c r="V1" s="103"/>
      <c r="W1" s="103"/>
      <c r="X1" s="103"/>
      <c r="Y1" s="104" t="str">
        <f>Y3</f>
        <v>9.57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172</v>
      </c>
      <c r="Y3" s="109" t="s">
        <v>261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9.57 Pormpuraaw,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385</v>
      </c>
      <c r="W4" s="112">
        <v>390</v>
      </c>
      <c r="X4" s="112">
        <v>428</v>
      </c>
      <c r="Y4" s="112">
        <v>336</v>
      </c>
      <c r="Z4" s="112">
        <v>419</v>
      </c>
      <c r="AB4" s="113" t="str">
        <f>TEXT(Z4,"###,###")</f>
        <v>419</v>
      </c>
      <c r="AD4" s="114">
        <f>Z4/Y4-1</f>
        <v>0.24702380952380953</v>
      </c>
      <c r="AF4" s="114">
        <f>Z4/V4-1</f>
        <v>8.8311688311688341E-2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174</v>
      </c>
      <c r="W5" s="112">
        <v>197</v>
      </c>
      <c r="X5" s="112">
        <v>205</v>
      </c>
      <c r="Y5" s="112">
        <v>175</v>
      </c>
      <c r="Z5" s="112">
        <v>206</v>
      </c>
      <c r="AB5" s="113" t="str">
        <f>TEXT(Z5,"###,###")</f>
        <v>206</v>
      </c>
      <c r="AD5" s="114">
        <f t="shared" ref="AD5:AD9" si="0">Z5/Y5-1</f>
        <v>0.17714285714285705</v>
      </c>
      <c r="AF5" s="114">
        <f t="shared" ref="AF5:AF9" si="1">Z5/V5-1</f>
        <v>0.18390804597701149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207</v>
      </c>
      <c r="W6" s="112">
        <v>196</v>
      </c>
      <c r="X6" s="112">
        <v>223</v>
      </c>
      <c r="Y6" s="112">
        <v>163</v>
      </c>
      <c r="Z6" s="112">
        <v>211</v>
      </c>
      <c r="AB6" s="113" t="str">
        <f>TEXT(Z6,"###,###")</f>
        <v>211</v>
      </c>
      <c r="AD6" s="114">
        <f t="shared" si="0"/>
        <v>0.29447852760736204</v>
      </c>
      <c r="AF6" s="114">
        <f t="shared" si="1"/>
        <v>1.9323671497584627E-2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281</v>
      </c>
      <c r="W7" s="112">
        <v>286</v>
      </c>
      <c r="X7" s="112">
        <v>297</v>
      </c>
      <c r="Y7" s="112">
        <v>253</v>
      </c>
      <c r="Z7" s="112">
        <v>281</v>
      </c>
      <c r="AB7" s="113" t="str">
        <f>TEXT(Z7,"###,###")</f>
        <v>281</v>
      </c>
      <c r="AD7" s="114">
        <f t="shared" si="0"/>
        <v>0.11067193675889331</v>
      </c>
      <c r="AF7" s="114">
        <f t="shared" si="1"/>
        <v>0</v>
      </c>
    </row>
    <row r="8" spans="1:32" ht="17.25" customHeight="1" x14ac:dyDescent="0.25">
      <c r="A8" s="68" t="s">
        <v>13</v>
      </c>
      <c r="B8" s="69"/>
      <c r="C8" s="31"/>
      <c r="D8" s="70" t="str">
        <f>AB4</f>
        <v>419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281</v>
      </c>
      <c r="P8" s="71"/>
      <c r="S8" s="111" t="s">
        <v>87</v>
      </c>
      <c r="T8" s="112"/>
      <c r="U8" s="112"/>
      <c r="V8" s="112">
        <v>22597.360000000001</v>
      </c>
      <c r="W8" s="112">
        <v>23008.09</v>
      </c>
      <c r="X8" s="112">
        <v>22368</v>
      </c>
      <c r="Y8" s="112">
        <v>27963.94</v>
      </c>
      <c r="Z8" s="112">
        <v>18320.04</v>
      </c>
      <c r="AB8" s="113" t="str">
        <f>TEXT(Z8,"$###,###")</f>
        <v>$18,320</v>
      </c>
      <c r="AD8" s="114">
        <f t="shared" si="0"/>
        <v>-0.34486914218811793</v>
      </c>
      <c r="AF8" s="114">
        <f t="shared" si="1"/>
        <v>-0.18928405796075287</v>
      </c>
    </row>
    <row r="9" spans="1:32" x14ac:dyDescent="0.25">
      <c r="A9" s="32" t="s">
        <v>15</v>
      </c>
      <c r="B9" s="75"/>
      <c r="C9" s="76"/>
      <c r="D9" s="77">
        <f>AD104</f>
        <v>30.548926014319811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53.380782918149464</v>
      </c>
      <c r="P9" s="78" t="s">
        <v>88</v>
      </c>
      <c r="S9" s="111" t="s">
        <v>7</v>
      </c>
      <c r="T9" s="112"/>
      <c r="U9" s="112"/>
      <c r="V9" s="112">
        <v>7485139</v>
      </c>
      <c r="W9" s="112">
        <v>8068614</v>
      </c>
      <c r="X9" s="112">
        <v>8915833</v>
      </c>
      <c r="Y9" s="112">
        <v>8874217</v>
      </c>
      <c r="Z9" s="112">
        <v>9396459</v>
      </c>
      <c r="AB9" s="113" t="str">
        <f>TEXT(Z9/1000000,"$#,###.0")&amp;" mil"</f>
        <v>$9.4 mil</v>
      </c>
      <c r="AD9" s="114">
        <f t="shared" si="0"/>
        <v>5.8849361019682078E-2</v>
      </c>
      <c r="AF9" s="114">
        <f t="shared" si="1"/>
        <v>0.2553486314683</v>
      </c>
    </row>
    <row r="10" spans="1:32" x14ac:dyDescent="0.25">
      <c r="A10" s="32" t="s">
        <v>18</v>
      </c>
      <c r="B10" s="75"/>
      <c r="C10" s="76"/>
      <c r="D10" s="77">
        <f>AD105</f>
        <v>67.303102625298322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48.398576512455513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100.35587188612101</v>
      </c>
      <c r="P11" s="78" t="s">
        <v>88</v>
      </c>
      <c r="S11" s="111" t="s">
        <v>30</v>
      </c>
      <c r="T11" s="116"/>
      <c r="U11" s="116"/>
      <c r="V11" s="116">
        <v>383</v>
      </c>
      <c r="W11" s="116">
        <v>388</v>
      </c>
      <c r="X11" s="116">
        <v>424</v>
      </c>
      <c r="Y11" s="116">
        <v>334</v>
      </c>
      <c r="Z11" s="116">
        <v>408</v>
      </c>
    </row>
    <row r="12" spans="1:32" ht="28.5" customHeight="1" x14ac:dyDescent="0.25">
      <c r="A12" s="32" t="s">
        <v>20</v>
      </c>
      <c r="B12" s="76"/>
      <c r="C12" s="76"/>
      <c r="D12" s="77">
        <f>AD108</f>
        <v>5.2505966587112169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2.1352313167259789</v>
      </c>
      <c r="P12" s="78" t="s">
        <v>88</v>
      </c>
      <c r="S12" s="111" t="s">
        <v>31</v>
      </c>
      <c r="T12" s="116"/>
      <c r="U12" s="116"/>
      <c r="V12" s="116">
        <v>4</v>
      </c>
      <c r="W12" s="116">
        <v>0</v>
      </c>
      <c r="X12" s="116">
        <v>6</v>
      </c>
      <c r="Y12" s="116">
        <v>6</v>
      </c>
      <c r="Z12" s="116">
        <v>11</v>
      </c>
    </row>
    <row r="13" spans="1:32" ht="15" customHeight="1" x14ac:dyDescent="0.25">
      <c r="A13" s="32" t="s">
        <v>21</v>
      </c>
      <c r="B13" s="76"/>
      <c r="C13" s="76"/>
      <c r="D13" s="77">
        <f>AD109</f>
        <v>5.4892601431980905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54.653937947494036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27.598566308243726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33.651551312649161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72.401433691756267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</v>
      </c>
      <c r="Z15" s="116">
        <v>8</v>
      </c>
      <c r="AB15" s="121">
        <f t="shared" ref="AB15:AB34" si="2">IF(Z15="np",0,Z15/$Z$34)</f>
        <v>1.9002375296912115E-2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tr">
        <f>$S$1&amp;" ("&amp;$V$2&amp;" to "&amp;$Z$2&amp;")"</f>
        <v>Pormpuraaw (2014-15 to 2018-19)</v>
      </c>
      <c r="B18" s="67"/>
      <c r="C18" s="67"/>
      <c r="D18" s="67"/>
      <c r="E18" s="67"/>
      <c r="F18" s="67"/>
      <c r="G18" s="67" t="str">
        <f>$S$1&amp;" ("&amp;$V$2&amp;" to "&amp;$Z$2&amp;")"</f>
        <v>Pormpuraaw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15</v>
      </c>
      <c r="Z19" s="116">
        <v>15</v>
      </c>
      <c r="AB19" s="121">
        <f t="shared" si="2"/>
        <v>3.5629453681710214E-2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39</v>
      </c>
      <c r="Z21" s="116">
        <v>43</v>
      </c>
      <c r="AB21" s="121">
        <f t="shared" si="2"/>
        <v>0.10213776722090261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</v>
      </c>
      <c r="Z22" s="116">
        <v>12</v>
      </c>
      <c r="AB22" s="121">
        <f t="shared" si="2"/>
        <v>2.8503562945368172E-2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0</v>
      </c>
      <c r="Z27" s="116">
        <v>0</v>
      </c>
      <c r="AB27" s="121">
        <f t="shared" si="2"/>
        <v>0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23</v>
      </c>
      <c r="Z28" s="116">
        <v>20</v>
      </c>
      <c r="AB28" s="121">
        <f t="shared" si="2"/>
        <v>4.7505938242280284E-2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110</v>
      </c>
      <c r="Z29" s="116">
        <v>98</v>
      </c>
      <c r="AB29" s="121">
        <f t="shared" si="2"/>
        <v>0.23277909738717339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29</v>
      </c>
      <c r="Z30" s="116">
        <v>32</v>
      </c>
      <c r="AB30" s="121">
        <f t="shared" si="2"/>
        <v>7.6009501187648459E-2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30</v>
      </c>
      <c r="Z31" s="116">
        <v>34</v>
      </c>
      <c r="AB31" s="121">
        <f t="shared" si="2"/>
        <v>8.076009501187649E-2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26</v>
      </c>
      <c r="Z32" s="116">
        <v>32</v>
      </c>
      <c r="AB32" s="121">
        <f t="shared" si="2"/>
        <v>7.6009501187648459E-2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9</v>
      </c>
      <c r="Z33" s="116">
        <v>103</v>
      </c>
      <c r="AB33" s="121">
        <f t="shared" si="2"/>
        <v>0.24465558194774348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335</v>
      </c>
      <c r="Z34" s="124">
        <v>421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202</v>
      </c>
      <c r="AB37" s="136">
        <f>Z37/Z40*100</f>
        <v>72.401433691756267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77</v>
      </c>
      <c r="AB38" s="136">
        <f>Z38/Z40*100</f>
        <v>27.598566308243726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279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3</v>
      </c>
      <c r="Y45" s="116">
        <v>0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13</v>
      </c>
      <c r="X46" s="116">
        <v>27</v>
      </c>
      <c r="Y46" s="116">
        <v>26</v>
      </c>
      <c r="Z46" s="116">
        <v>11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15</v>
      </c>
      <c r="X47" s="116">
        <v>13</v>
      </c>
      <c r="Y47" s="116">
        <v>11</v>
      </c>
      <c r="Z47" s="116">
        <v>30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28</v>
      </c>
      <c r="X48" s="116">
        <v>14</v>
      </c>
      <c r="Y48" s="116">
        <v>13</v>
      </c>
      <c r="Z48" s="116">
        <v>21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Pormpuraaw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</v>
      </c>
      <c r="X49" s="116">
        <v>17</v>
      </c>
      <c r="Y49" s="116">
        <v>10</v>
      </c>
      <c r="Z49" s="116">
        <v>12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21</v>
      </c>
      <c r="X50" s="116">
        <v>27</v>
      </c>
      <c r="Y50" s="116">
        <v>21</v>
      </c>
      <c r="Z50" s="116">
        <v>18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38</v>
      </c>
      <c r="X51" s="116">
        <v>23</v>
      </c>
      <c r="Y51" s="116">
        <v>23</v>
      </c>
      <c r="Z51" s="116">
        <v>39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28</v>
      </c>
      <c r="X52" s="116">
        <v>37</v>
      </c>
      <c r="Y52" s="116">
        <v>28</v>
      </c>
      <c r="Z52" s="116">
        <v>25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25</v>
      </c>
      <c r="X53" s="116">
        <v>26</v>
      </c>
      <c r="Y53" s="116">
        <v>26</v>
      </c>
      <c r="Z53" s="116">
        <v>25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7</v>
      </c>
      <c r="X54" s="116">
        <v>10</v>
      </c>
      <c r="Y54" s="116">
        <v>8</v>
      </c>
      <c r="Z54" s="116">
        <v>13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</v>
      </c>
      <c r="X55" s="116">
        <v>0</v>
      </c>
      <c r="Y55" s="116">
        <v>7</v>
      </c>
      <c r="Z55" s="116">
        <v>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6</v>
      </c>
      <c r="X56" s="116">
        <v>0</v>
      </c>
      <c r="Y56" s="116">
        <v>0</v>
      </c>
      <c r="Z56" s="116">
        <v>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201</v>
      </c>
      <c r="X61" s="116">
        <v>205</v>
      </c>
      <c r="Y61" s="116">
        <v>174</v>
      </c>
      <c r="Z61" s="116">
        <v>207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Pormpuraaw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5</v>
      </c>
      <c r="X64" s="116">
        <v>3</v>
      </c>
      <c r="Y64" s="116">
        <v>0</v>
      </c>
      <c r="Z64" s="116">
        <v>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8</v>
      </c>
      <c r="X65" s="116">
        <v>14</v>
      </c>
      <c r="Y65" s="116">
        <v>13</v>
      </c>
      <c r="Z65" s="116">
        <v>21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29</v>
      </c>
      <c r="X66" s="116">
        <v>36</v>
      </c>
      <c r="Y66" s="116">
        <v>12</v>
      </c>
      <c r="Z66" s="116">
        <v>11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25</v>
      </c>
      <c r="X67" s="116">
        <v>18</v>
      </c>
      <c r="Y67" s="116">
        <v>18</v>
      </c>
      <c r="Z67" s="116">
        <v>19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33</v>
      </c>
      <c r="X68" s="116">
        <v>39</v>
      </c>
      <c r="Y68" s="116">
        <v>25</v>
      </c>
      <c r="Z68" s="116">
        <v>30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19</v>
      </c>
      <c r="X69" s="116">
        <v>20</v>
      </c>
      <c r="Y69" s="116">
        <v>19</v>
      </c>
      <c r="Z69" s="116">
        <v>27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26</v>
      </c>
      <c r="X70" s="116">
        <v>32</v>
      </c>
      <c r="Y70" s="116">
        <v>26</v>
      </c>
      <c r="Z70" s="116">
        <v>27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24</v>
      </c>
      <c r="X71" s="116">
        <v>30</v>
      </c>
      <c r="Y71" s="116">
        <v>13</v>
      </c>
      <c r="Z71" s="116">
        <v>34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12</v>
      </c>
      <c r="X72" s="116">
        <v>12</v>
      </c>
      <c r="Y72" s="116">
        <v>12</v>
      </c>
      <c r="Z72" s="116">
        <v>23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15</v>
      </c>
      <c r="X73" s="116">
        <v>13</v>
      </c>
      <c r="Y73" s="116">
        <v>10</v>
      </c>
      <c r="Z73" s="116">
        <v>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0</v>
      </c>
      <c r="X74" s="116">
        <v>6</v>
      </c>
      <c r="Y74" s="116">
        <v>8</v>
      </c>
      <c r="Z74" s="116">
        <v>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3</v>
      </c>
      <c r="Y75" s="116">
        <v>0</v>
      </c>
      <c r="Z75" s="116">
        <v>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193</v>
      </c>
      <c r="X80" s="116">
        <v>223</v>
      </c>
      <c r="Y80" s="116">
        <v>159</v>
      </c>
      <c r="Z80" s="116">
        <v>212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Pormpuraaw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12</v>
      </c>
      <c r="X83" s="116">
        <v>14</v>
      </c>
      <c r="Y83" s="116">
        <v>12</v>
      </c>
      <c r="Z83" s="116">
        <v>12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13</v>
      </c>
      <c r="X84" s="116">
        <v>18</v>
      </c>
      <c r="Y84" s="116">
        <v>10</v>
      </c>
      <c r="Z84" s="116">
        <v>19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419</v>
      </c>
      <c r="D85" s="100">
        <f t="shared" ref="D85:D90" si="4">AD4</f>
        <v>0.24702380952380953</v>
      </c>
      <c r="E85" s="101">
        <f t="shared" ref="E85:E90" si="5">AD4</f>
        <v>0.24702380952380953</v>
      </c>
      <c r="F85" s="100">
        <f t="shared" ref="F85:F90" si="6">AF4</f>
        <v>8.8311688311688341E-2</v>
      </c>
      <c r="G85" s="101">
        <f t="shared" ref="G85:G90" si="7">AF4</f>
        <v>8.8311688311688341E-2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9</v>
      </c>
      <c r="X85" s="116">
        <v>8</v>
      </c>
      <c r="Y85" s="116">
        <v>12</v>
      </c>
      <c r="Z85" s="116">
        <v>11</v>
      </c>
    </row>
    <row r="86" spans="1:30" ht="15" customHeight="1" x14ac:dyDescent="0.25">
      <c r="A86" s="102" t="s">
        <v>4</v>
      </c>
      <c r="B86" s="51"/>
      <c r="C86" s="61" t="str">
        <f t="shared" si="3"/>
        <v>206</v>
      </c>
      <c r="D86" s="100">
        <f t="shared" si="4"/>
        <v>0.17714285714285705</v>
      </c>
      <c r="E86" s="101">
        <f t="shared" si="5"/>
        <v>0.17714285714285705</v>
      </c>
      <c r="F86" s="100">
        <f t="shared" si="6"/>
        <v>0.18390804597701149</v>
      </c>
      <c r="G86" s="101">
        <f t="shared" si="7"/>
        <v>0.18390804597701149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43</v>
      </c>
      <c r="X86" s="116">
        <v>35</v>
      </c>
      <c r="Y86" s="116">
        <v>37</v>
      </c>
      <c r="Z86" s="116">
        <v>32</v>
      </c>
    </row>
    <row r="87" spans="1:30" ht="15" customHeight="1" x14ac:dyDescent="0.25">
      <c r="A87" s="102" t="s">
        <v>5</v>
      </c>
      <c r="B87" s="51"/>
      <c r="C87" s="61" t="str">
        <f t="shared" si="3"/>
        <v>211</v>
      </c>
      <c r="D87" s="100">
        <f t="shared" si="4"/>
        <v>0.29447852760736204</v>
      </c>
      <c r="E87" s="101">
        <f t="shared" si="5"/>
        <v>0.29447852760736204</v>
      </c>
      <c r="F87" s="100">
        <f t="shared" si="6"/>
        <v>1.9323671497584627E-2</v>
      </c>
      <c r="G87" s="101">
        <f t="shared" si="7"/>
        <v>1.9323671497584627E-2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7</v>
      </c>
      <c r="X87" s="116">
        <v>13</v>
      </c>
      <c r="Y87" s="116">
        <v>3</v>
      </c>
      <c r="Z87" s="116">
        <v>12</v>
      </c>
    </row>
    <row r="88" spans="1:30" ht="15" customHeight="1" x14ac:dyDescent="0.25">
      <c r="A88" s="51" t="s">
        <v>6</v>
      </c>
      <c r="B88" s="51"/>
      <c r="C88" s="61" t="str">
        <f t="shared" si="3"/>
        <v>281</v>
      </c>
      <c r="D88" s="100">
        <f t="shared" si="4"/>
        <v>0.11067193675889331</v>
      </c>
      <c r="E88" s="101">
        <f t="shared" si="5"/>
        <v>0.11067193675889331</v>
      </c>
      <c r="F88" s="100">
        <f t="shared" si="6"/>
        <v>0</v>
      </c>
      <c r="G88" s="101">
        <f t="shared" si="7"/>
        <v>0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5</v>
      </c>
      <c r="X88" s="116">
        <v>3</v>
      </c>
      <c r="Y88" s="116">
        <v>5</v>
      </c>
      <c r="Z88" s="116">
        <v>6</v>
      </c>
    </row>
    <row r="89" spans="1:30" ht="15" customHeight="1" x14ac:dyDescent="0.25">
      <c r="A89" s="51" t="s">
        <v>102</v>
      </c>
      <c r="B89" s="51"/>
      <c r="C89" s="61" t="str">
        <f t="shared" si="3"/>
        <v>$18,320</v>
      </c>
      <c r="D89" s="100">
        <f t="shared" si="4"/>
        <v>-0.34486914218811793</v>
      </c>
      <c r="E89" s="101">
        <f t="shared" si="5"/>
        <v>-0.34486914218811793</v>
      </c>
      <c r="F89" s="100">
        <f t="shared" si="6"/>
        <v>-0.18928405796075287</v>
      </c>
      <c r="G89" s="101">
        <f t="shared" si="7"/>
        <v>-0.18928405796075287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0</v>
      </c>
      <c r="X89" s="116">
        <v>0</v>
      </c>
      <c r="Y89" s="116">
        <v>0</v>
      </c>
      <c r="Z89" s="116">
        <v>0</v>
      </c>
    </row>
    <row r="90" spans="1:30" ht="15" customHeight="1" x14ac:dyDescent="0.25">
      <c r="A90" s="51" t="s">
        <v>7</v>
      </c>
      <c r="B90" s="51"/>
      <c r="C90" s="61" t="str">
        <f t="shared" si="3"/>
        <v>$9.4 mil</v>
      </c>
      <c r="D90" s="100">
        <f t="shared" si="4"/>
        <v>5.8849361019682078E-2</v>
      </c>
      <c r="E90" s="101">
        <f t="shared" si="5"/>
        <v>5.8849361019682078E-2</v>
      </c>
      <c r="F90" s="100">
        <f t="shared" si="6"/>
        <v>0.2553486314683</v>
      </c>
      <c r="G90" s="101">
        <f t="shared" si="7"/>
        <v>0.2553486314683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29</v>
      </c>
      <c r="X90" s="116">
        <v>38</v>
      </c>
      <c r="Y90" s="116">
        <v>30</v>
      </c>
      <c r="Z90" s="116">
        <v>27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148</v>
      </c>
      <c r="X91" s="116">
        <v>151</v>
      </c>
      <c r="Y91" s="116">
        <v>137</v>
      </c>
      <c r="Z91" s="116">
        <v>149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7</v>
      </c>
      <c r="X93" s="116">
        <v>11</v>
      </c>
      <c r="Y93" s="116">
        <v>14</v>
      </c>
      <c r="Z93" s="116">
        <v>11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17</v>
      </c>
      <c r="X94" s="116">
        <v>13</v>
      </c>
      <c r="Y94" s="116">
        <v>17</v>
      </c>
      <c r="Z94" s="116">
        <v>14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53</v>
      </c>
      <c r="X96" s="116">
        <v>46</v>
      </c>
      <c r="Y96" s="116">
        <v>34</v>
      </c>
      <c r="Z96" s="116">
        <v>38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25</v>
      </c>
      <c r="X97" s="116">
        <v>34</v>
      </c>
      <c r="Y97" s="116">
        <v>31</v>
      </c>
      <c r="Z97" s="116">
        <v>29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6</v>
      </c>
      <c r="X98" s="116">
        <v>9</v>
      </c>
      <c r="Y98" s="116">
        <v>5</v>
      </c>
      <c r="Z98" s="116">
        <v>7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</v>
      </c>
      <c r="X100" s="116">
        <v>10</v>
      </c>
      <c r="Y100" s="116">
        <v>11</v>
      </c>
      <c r="Z100" s="116">
        <v>13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139</v>
      </c>
      <c r="X101" s="116">
        <v>146</v>
      </c>
      <c r="Y101" s="116">
        <v>120</v>
      </c>
      <c r="Z101" s="116">
        <v>133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132</v>
      </c>
      <c r="X104" s="116">
        <v>130</v>
      </c>
      <c r="Y104" s="116">
        <v>120</v>
      </c>
      <c r="Z104" s="116">
        <v>128</v>
      </c>
      <c r="AB104" s="113" t="str">
        <f>TEXT(Z104,"###,###")</f>
        <v>128</v>
      </c>
      <c r="AD104" s="134">
        <f>Z104/($Z$4)*100</f>
        <v>30.548926014319811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256</v>
      </c>
      <c r="X105" s="116">
        <v>294</v>
      </c>
      <c r="Y105" s="116">
        <v>191</v>
      </c>
      <c r="Z105" s="116">
        <v>282</v>
      </c>
      <c r="AB105" s="113" t="str">
        <f>TEXT(Z105,"###,###")</f>
        <v>282</v>
      </c>
      <c r="AD105" s="134">
        <f>Z105/($Z$4)*100</f>
        <v>67.303102625298322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388</v>
      </c>
      <c r="X106" s="124">
        <v>424</v>
      </c>
      <c r="Y106" s="124">
        <v>311</v>
      </c>
      <c r="Z106" s="124">
        <v>410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0</v>
      </c>
      <c r="X108" s="116">
        <v>10</v>
      </c>
      <c r="Y108" s="116">
        <v>10</v>
      </c>
      <c r="Z108" s="116">
        <v>22</v>
      </c>
      <c r="AB108" s="113" t="str">
        <f>TEXT(Z108,"###,###")</f>
        <v>22</v>
      </c>
      <c r="AD108" s="134">
        <f>Z108/($Z$4)*100</f>
        <v>5.2505966587112169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38</v>
      </c>
      <c r="X109" s="116">
        <v>38</v>
      </c>
      <c r="Y109" s="116">
        <v>34</v>
      </c>
      <c r="Z109" s="116">
        <v>23</v>
      </c>
      <c r="AB109" s="113" t="str">
        <f>TEXT(Z109,"###,###")</f>
        <v>23</v>
      </c>
      <c r="AD109" s="134">
        <f>Z109/($Z$4)*100</f>
        <v>5.4892601431980905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214</v>
      </c>
      <c r="X110" s="116">
        <v>263</v>
      </c>
      <c r="Y110" s="116">
        <v>152</v>
      </c>
      <c r="Z110" s="116">
        <v>229</v>
      </c>
      <c r="AB110" s="113" t="str">
        <f>TEXT(Z110,"###,###")</f>
        <v>229</v>
      </c>
      <c r="AD110" s="134">
        <f>Z110/($Z$4)*100</f>
        <v>54.653937947494036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136</v>
      </c>
      <c r="X111" s="116">
        <v>113</v>
      </c>
      <c r="Y111" s="116">
        <v>115</v>
      </c>
      <c r="Z111" s="116">
        <v>141</v>
      </c>
      <c r="AB111" s="113" t="str">
        <f>TEXT(Z111,"###,###")</f>
        <v>141</v>
      </c>
      <c r="AD111" s="134">
        <f>Z111/($Z$4)*100</f>
        <v>33.651551312649161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390</v>
      </c>
      <c r="X112" s="116">
        <v>428</v>
      </c>
      <c r="Y112" s="116">
        <v>337</v>
      </c>
      <c r="Z112" s="116">
        <v>420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41.19</v>
      </c>
      <c r="W118" s="135">
        <v>37.119999999999997</v>
      </c>
      <c r="X118" s="135">
        <v>38.29</v>
      </c>
      <c r="Y118" s="135">
        <v>38.979999999999997</v>
      </c>
      <c r="Z118" s="135">
        <v>38.74</v>
      </c>
      <c r="AB118" s="113" t="str">
        <f>TEXT(Z118,"##.0")</f>
        <v>38.7</v>
      </c>
    </row>
    <row r="120" spans="19:32" x14ac:dyDescent="0.25">
      <c r="S120" s="105" t="s">
        <v>104</v>
      </c>
      <c r="T120" s="116"/>
      <c r="U120" s="116"/>
      <c r="V120" s="116">
        <v>278</v>
      </c>
      <c r="W120" s="116">
        <v>282</v>
      </c>
      <c r="X120" s="116">
        <v>293</v>
      </c>
      <c r="Y120" s="116">
        <v>250</v>
      </c>
      <c r="Z120" s="116">
        <v>276</v>
      </c>
      <c r="AB120" s="113" t="str">
        <f>TEXT(Z120,"###,###")</f>
        <v>276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106</v>
      </c>
      <c r="T122" s="116"/>
      <c r="U122" s="116"/>
      <c r="V122" s="116">
        <v>0</v>
      </c>
      <c r="W122" s="116">
        <v>0</v>
      </c>
      <c r="X122" s="116">
        <v>0</v>
      </c>
      <c r="Y122" s="116">
        <v>0</v>
      </c>
      <c r="Z122" s="116">
        <v>6</v>
      </c>
      <c r="AB122" s="113" t="str">
        <f>TEXT(Z122,"###,###")</f>
        <v>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278</v>
      </c>
      <c r="W124" s="116">
        <v>282</v>
      </c>
      <c r="X124" s="116">
        <v>293</v>
      </c>
      <c r="Y124" s="116">
        <v>250</v>
      </c>
      <c r="Z124" s="116">
        <v>282</v>
      </c>
      <c r="AB124" s="113" t="str">
        <f>TEXT(Z124,"###,###")</f>
        <v>282</v>
      </c>
      <c r="AD124" s="131">
        <f>Z124/$Z$7*100</f>
        <v>100.35587188612101</v>
      </c>
    </row>
    <row r="125" spans="19:32" x14ac:dyDescent="0.25">
      <c r="S125" s="105" t="s">
        <v>108</v>
      </c>
      <c r="T125" s="116"/>
      <c r="U125" s="116"/>
      <c r="V125" s="116">
        <v>0</v>
      </c>
      <c r="W125" s="116">
        <v>0</v>
      </c>
      <c r="X125" s="116">
        <v>0</v>
      </c>
      <c r="Y125" s="116">
        <v>0</v>
      </c>
      <c r="Z125" s="116">
        <v>6</v>
      </c>
      <c r="AB125" s="113" t="str">
        <f>TEXT(Z125,"###,###")</f>
        <v>6</v>
      </c>
      <c r="AD125" s="131">
        <f>Z125/$Z$7*100</f>
        <v>2.1352313167259789</v>
      </c>
    </row>
    <row r="127" spans="19:32" x14ac:dyDescent="0.25">
      <c r="S127" s="105" t="s">
        <v>109</v>
      </c>
      <c r="T127" s="116"/>
      <c r="U127" s="116"/>
      <c r="V127" s="116">
        <v>144</v>
      </c>
      <c r="W127" s="116">
        <v>149</v>
      </c>
      <c r="X127" s="116">
        <v>151</v>
      </c>
      <c r="Y127" s="116">
        <v>137</v>
      </c>
      <c r="Z127" s="116">
        <v>150</v>
      </c>
      <c r="AB127" s="113" t="str">
        <f>TEXT(Z127,"###,###")</f>
        <v>150</v>
      </c>
      <c r="AD127" s="131">
        <f>Z127/$Z$7*100</f>
        <v>53.380782918149464</v>
      </c>
    </row>
    <row r="128" spans="19:32" x14ac:dyDescent="0.25">
      <c r="S128" s="105" t="s">
        <v>110</v>
      </c>
      <c r="T128" s="116"/>
      <c r="U128" s="116"/>
      <c r="V128" s="116">
        <v>139</v>
      </c>
      <c r="W128" s="116">
        <v>134</v>
      </c>
      <c r="X128" s="116">
        <v>146</v>
      </c>
      <c r="Y128" s="116">
        <v>122</v>
      </c>
      <c r="Z128" s="116">
        <v>136</v>
      </c>
      <c r="AB128" s="113" t="str">
        <f>TEXT(Z128,"###,###")</f>
        <v>136</v>
      </c>
      <c r="AD128" s="131">
        <f>Z128/$Z$7*100</f>
        <v>48.398576512455513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F610507-AFD4-484C-8305-76EC7A5FA1B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8D266B24-7B56-4C8B-9A7E-4449BEA285B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0DC570CF-636E-4767-A69D-0DE324727C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0B56D0F-C945-402E-8E08-0BB395E2C15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DE3DD-F10B-4CDD-A2CA-6B777E003645}">
  <sheetPr codeName="Sheet12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Quilpie</v>
      </c>
      <c r="T1" s="103"/>
      <c r="U1" s="103"/>
      <c r="V1" s="103"/>
      <c r="W1" s="103"/>
      <c r="X1" s="103"/>
      <c r="Y1" s="104" t="str">
        <f>Y3</f>
        <v>9.58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173</v>
      </c>
      <c r="Y3" s="109" t="s">
        <v>262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9.58 Quilpie,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588</v>
      </c>
      <c r="W4" s="112">
        <v>493</v>
      </c>
      <c r="X4" s="112">
        <v>585</v>
      </c>
      <c r="Y4" s="112">
        <v>794</v>
      </c>
      <c r="Z4" s="112">
        <v>596</v>
      </c>
      <c r="AB4" s="113" t="str">
        <f>TEXT(Z4,"###,###")</f>
        <v>596</v>
      </c>
      <c r="AD4" s="114">
        <f>Z4/Y4-1</f>
        <v>-0.24937027707808568</v>
      </c>
      <c r="AF4" s="114">
        <f>Z4/V4-1</f>
        <v>1.3605442176870763E-2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336</v>
      </c>
      <c r="W5" s="112">
        <v>274</v>
      </c>
      <c r="X5" s="112">
        <v>317</v>
      </c>
      <c r="Y5" s="112">
        <v>405</v>
      </c>
      <c r="Z5" s="112">
        <v>311</v>
      </c>
      <c r="AB5" s="113" t="str">
        <f>TEXT(Z5,"###,###")</f>
        <v>311</v>
      </c>
      <c r="AD5" s="114">
        <f t="shared" ref="AD5:AD9" si="0">Z5/Y5-1</f>
        <v>-0.23209876543209873</v>
      </c>
      <c r="AF5" s="114">
        <f t="shared" ref="AF5:AF9" si="1">Z5/V5-1</f>
        <v>-7.4404761904761862E-2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253</v>
      </c>
      <c r="W6" s="112">
        <v>221</v>
      </c>
      <c r="X6" s="112">
        <v>268</v>
      </c>
      <c r="Y6" s="112">
        <v>391</v>
      </c>
      <c r="Z6" s="112">
        <v>282</v>
      </c>
      <c r="AB6" s="113" t="str">
        <f>TEXT(Z6,"###,###")</f>
        <v>282</v>
      </c>
      <c r="AD6" s="114">
        <f t="shared" si="0"/>
        <v>-0.27877237851662406</v>
      </c>
      <c r="AF6" s="114">
        <f t="shared" si="1"/>
        <v>0.11462450592885376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372</v>
      </c>
      <c r="W7" s="112">
        <v>344</v>
      </c>
      <c r="X7" s="112">
        <v>384</v>
      </c>
      <c r="Y7" s="112">
        <v>546</v>
      </c>
      <c r="Z7" s="112">
        <v>396</v>
      </c>
      <c r="AB7" s="113" t="str">
        <f>TEXT(Z7,"###,###")</f>
        <v>396</v>
      </c>
      <c r="AD7" s="114">
        <f t="shared" si="0"/>
        <v>-0.27472527472527475</v>
      </c>
      <c r="AF7" s="114">
        <f t="shared" si="1"/>
        <v>6.4516129032258007E-2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596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396</v>
      </c>
      <c r="P8" s="71"/>
      <c r="S8" s="111" t="s">
        <v>87</v>
      </c>
      <c r="T8" s="112"/>
      <c r="U8" s="112"/>
      <c r="V8" s="112">
        <v>38712</v>
      </c>
      <c r="W8" s="112">
        <v>48076.75</v>
      </c>
      <c r="X8" s="112">
        <v>42290.26</v>
      </c>
      <c r="Y8" s="112">
        <v>43285</v>
      </c>
      <c r="Z8" s="112">
        <v>45360.56</v>
      </c>
      <c r="AB8" s="113" t="str">
        <f>TEXT(Z8,"$###,###")</f>
        <v>$45,361</v>
      </c>
      <c r="AD8" s="114">
        <f t="shared" si="0"/>
        <v>4.7951022294097312E-2</v>
      </c>
      <c r="AF8" s="114">
        <f t="shared" si="1"/>
        <v>0.17174416201694553</v>
      </c>
    </row>
    <row r="9" spans="1:32" x14ac:dyDescent="0.25">
      <c r="A9" s="32" t="s">
        <v>15</v>
      </c>
      <c r="B9" s="75"/>
      <c r="C9" s="76"/>
      <c r="D9" s="77">
        <f>AD104</f>
        <v>52.348993288590606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54.292929292929294</v>
      </c>
      <c r="P9" s="78" t="s">
        <v>88</v>
      </c>
      <c r="S9" s="111" t="s">
        <v>7</v>
      </c>
      <c r="T9" s="112"/>
      <c r="U9" s="112"/>
      <c r="V9" s="112">
        <v>18325406</v>
      </c>
      <c r="W9" s="112">
        <v>18560988</v>
      </c>
      <c r="X9" s="112">
        <v>19754921</v>
      </c>
      <c r="Y9" s="112">
        <v>23898922</v>
      </c>
      <c r="Z9" s="112">
        <v>19023981</v>
      </c>
      <c r="AB9" s="113" t="str">
        <f>TEXT(Z9/1000000,"$#,###.0")&amp;" mil"</f>
        <v>$19.0 mil</v>
      </c>
      <c r="AD9" s="114">
        <f t="shared" si="0"/>
        <v>-0.20398162728846092</v>
      </c>
      <c r="AF9" s="114">
        <f t="shared" si="1"/>
        <v>3.8120574245394723E-2</v>
      </c>
    </row>
    <row r="10" spans="1:32" x14ac:dyDescent="0.25">
      <c r="A10" s="32" t="s">
        <v>18</v>
      </c>
      <c r="B10" s="75"/>
      <c r="C10" s="76"/>
      <c r="D10" s="77">
        <f>AD105</f>
        <v>31.543624161073826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44.19191919191919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82.323232323232318</v>
      </c>
      <c r="P11" s="78" t="s">
        <v>88</v>
      </c>
      <c r="S11" s="111" t="s">
        <v>30</v>
      </c>
      <c r="T11" s="116"/>
      <c r="U11" s="116"/>
      <c r="V11" s="116">
        <v>489</v>
      </c>
      <c r="W11" s="116">
        <v>405</v>
      </c>
      <c r="X11" s="116">
        <v>471</v>
      </c>
      <c r="Y11" s="116">
        <v>587</v>
      </c>
      <c r="Z11" s="116">
        <v>459</v>
      </c>
    </row>
    <row r="12" spans="1:32" ht="28.5" customHeight="1" x14ac:dyDescent="0.25">
      <c r="A12" s="32" t="s">
        <v>20</v>
      </c>
      <c r="B12" s="76"/>
      <c r="C12" s="76"/>
      <c r="D12" s="77">
        <f>AD108</f>
        <v>21.308724832214764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33.333333333333329</v>
      </c>
      <c r="P12" s="78" t="s">
        <v>88</v>
      </c>
      <c r="S12" s="111" t="s">
        <v>31</v>
      </c>
      <c r="T12" s="116"/>
      <c r="U12" s="116"/>
      <c r="V12" s="116">
        <v>95</v>
      </c>
      <c r="W12" s="116">
        <v>91</v>
      </c>
      <c r="X12" s="116">
        <v>114</v>
      </c>
      <c r="Y12" s="116">
        <v>210</v>
      </c>
      <c r="Z12" s="116">
        <v>130</v>
      </c>
    </row>
    <row r="13" spans="1:32" ht="15" customHeight="1" x14ac:dyDescent="0.25">
      <c r="A13" s="32" t="s">
        <v>21</v>
      </c>
      <c r="B13" s="76"/>
      <c r="C13" s="76"/>
      <c r="D13" s="77">
        <f>AD109</f>
        <v>15.100671140939598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24.496644295302016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19.132653061224488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23.993288590604024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80.867346938775512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113</v>
      </c>
      <c r="Z15" s="116">
        <v>90</v>
      </c>
      <c r="AB15" s="121">
        <f t="shared" ref="AB15:AB34" si="2">IF(Z15="np",0,Z15/$Z$34)</f>
        <v>0.15202702702702703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12</v>
      </c>
      <c r="Z16" s="116">
        <v>7</v>
      </c>
      <c r="AB16" s="121">
        <f t="shared" si="2"/>
        <v>1.1824324324324325E-2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36</v>
      </c>
      <c r="Z17" s="116">
        <v>15</v>
      </c>
      <c r="AB17" s="121">
        <f t="shared" si="2"/>
        <v>2.5337837837837839E-2</v>
      </c>
    </row>
    <row r="18" spans="1:28" x14ac:dyDescent="0.25">
      <c r="A18" s="67" t="str">
        <f>$S$1&amp;" ("&amp;$V$2&amp;" to "&amp;$Z$2&amp;")"</f>
        <v>Quilpie (2014-15 to 2018-19)</v>
      </c>
      <c r="B18" s="67"/>
      <c r="C18" s="67"/>
      <c r="D18" s="67"/>
      <c r="E18" s="67"/>
      <c r="F18" s="67"/>
      <c r="G18" s="67" t="str">
        <f>$S$1&amp;" ("&amp;$V$2&amp;" to "&amp;$Z$2&amp;")"</f>
        <v>Quilpie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</v>
      </c>
      <c r="Z18" s="116">
        <v>7</v>
      </c>
      <c r="AB18" s="121">
        <f t="shared" si="2"/>
        <v>1.1824324324324325E-2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57</v>
      </c>
      <c r="Z19" s="116">
        <v>33</v>
      </c>
      <c r="AB19" s="121">
        <f t="shared" si="2"/>
        <v>5.5743243243243243E-2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26</v>
      </c>
      <c r="Z20" s="116">
        <v>17</v>
      </c>
      <c r="AB20" s="121">
        <f t="shared" si="2"/>
        <v>2.8716216216216218E-2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38</v>
      </c>
      <c r="Z21" s="116">
        <v>33</v>
      </c>
      <c r="AB21" s="121">
        <f t="shared" si="2"/>
        <v>5.5743243243243243E-2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45</v>
      </c>
      <c r="Z22" s="116">
        <v>38</v>
      </c>
      <c r="AB22" s="121">
        <f t="shared" si="2"/>
        <v>6.4189189189189186E-2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52</v>
      </c>
      <c r="Z23" s="116">
        <v>41</v>
      </c>
      <c r="AB23" s="121">
        <f t="shared" si="2"/>
        <v>6.9256756756756757E-2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10</v>
      </c>
      <c r="Z25" s="116">
        <v>13</v>
      </c>
      <c r="AB25" s="121">
        <f t="shared" si="2"/>
        <v>2.1959459459459461E-2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</v>
      </c>
      <c r="Z26" s="116">
        <v>4</v>
      </c>
      <c r="AB26" s="121">
        <f t="shared" si="2"/>
        <v>6.7567567567567571E-3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</v>
      </c>
      <c r="Z27" s="116">
        <v>9</v>
      </c>
      <c r="AB27" s="121">
        <f t="shared" si="2"/>
        <v>1.5202702702702704E-2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28</v>
      </c>
      <c r="Z28" s="116">
        <v>17</v>
      </c>
      <c r="AB28" s="121">
        <f t="shared" si="2"/>
        <v>2.8716216216216218E-2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97</v>
      </c>
      <c r="Z29" s="116">
        <v>100</v>
      </c>
      <c r="AB29" s="121">
        <f t="shared" si="2"/>
        <v>0.16891891891891891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62</v>
      </c>
      <c r="Z30" s="116">
        <v>46</v>
      </c>
      <c r="AB30" s="121">
        <f t="shared" si="2"/>
        <v>7.77027027027027E-2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55</v>
      </c>
      <c r="Z31" s="116">
        <v>46</v>
      </c>
      <c r="AB31" s="121">
        <f t="shared" si="2"/>
        <v>7.77027027027027E-2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8</v>
      </c>
      <c r="Z32" s="116">
        <v>5</v>
      </c>
      <c r="AB32" s="121">
        <f t="shared" si="2"/>
        <v>8.4459459459459464E-3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16</v>
      </c>
      <c r="Z33" s="116">
        <v>20</v>
      </c>
      <c r="AB33" s="121">
        <f t="shared" si="2"/>
        <v>3.3783783783783786E-2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799</v>
      </c>
      <c r="Z34" s="124">
        <v>592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317</v>
      </c>
      <c r="AB37" s="136">
        <f>Z37/Z40*100</f>
        <v>80.867346938775512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75</v>
      </c>
      <c r="AB38" s="136">
        <f>Z38/Z40*100</f>
        <v>19.132653061224488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392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</v>
      </c>
      <c r="X45" s="116">
        <v>4</v>
      </c>
      <c r="Y45" s="116">
        <v>0</v>
      </c>
      <c r="Z45" s="116">
        <v>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24</v>
      </c>
      <c r="X46" s="116">
        <v>16</v>
      </c>
      <c r="Y46" s="116">
        <v>19</v>
      </c>
      <c r="Z46" s="116">
        <v>17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11</v>
      </c>
      <c r="X47" s="116">
        <v>32</v>
      </c>
      <c r="Y47" s="116">
        <v>36</v>
      </c>
      <c r="Z47" s="116">
        <v>31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22</v>
      </c>
      <c r="X48" s="116">
        <v>23</v>
      </c>
      <c r="Y48" s="116">
        <v>33</v>
      </c>
      <c r="Z48" s="116">
        <v>25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Quilpie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37</v>
      </c>
      <c r="X49" s="116">
        <v>60</v>
      </c>
      <c r="Y49" s="116">
        <v>52</v>
      </c>
      <c r="Z49" s="116">
        <v>46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22</v>
      </c>
      <c r="X50" s="116">
        <v>25</v>
      </c>
      <c r="Y50" s="116">
        <v>30</v>
      </c>
      <c r="Z50" s="116">
        <v>23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19</v>
      </c>
      <c r="X51" s="116">
        <v>22</v>
      </c>
      <c r="Y51" s="116">
        <v>27</v>
      </c>
      <c r="Z51" s="116">
        <v>27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24</v>
      </c>
      <c r="X52" s="116">
        <v>29</v>
      </c>
      <c r="Y52" s="116">
        <v>44</v>
      </c>
      <c r="Z52" s="116">
        <v>22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34</v>
      </c>
      <c r="X53" s="116">
        <v>37</v>
      </c>
      <c r="Y53" s="116">
        <v>53</v>
      </c>
      <c r="Z53" s="116">
        <v>28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26</v>
      </c>
      <c r="X54" s="116">
        <v>24</v>
      </c>
      <c r="Y54" s="116">
        <v>50</v>
      </c>
      <c r="Z54" s="116">
        <v>35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24</v>
      </c>
      <c r="X55" s="116">
        <v>31</v>
      </c>
      <c r="Y55" s="116">
        <v>37</v>
      </c>
      <c r="Z55" s="116">
        <v>22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11</v>
      </c>
      <c r="X56" s="116">
        <v>8</v>
      </c>
      <c r="Y56" s="116">
        <v>14</v>
      </c>
      <c r="Z56" s="116">
        <v>16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6</v>
      </c>
      <c r="Y57" s="116">
        <v>10</v>
      </c>
      <c r="Z57" s="116">
        <v>10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6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270</v>
      </c>
      <c r="X61" s="116">
        <v>317</v>
      </c>
      <c r="Y61" s="116">
        <v>405</v>
      </c>
      <c r="Z61" s="116">
        <v>316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Quilpie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3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</v>
      </c>
      <c r="X65" s="116">
        <v>4</v>
      </c>
      <c r="Y65" s="116">
        <v>18</v>
      </c>
      <c r="Z65" s="116">
        <v>14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14</v>
      </c>
      <c r="X66" s="116">
        <v>28</v>
      </c>
      <c r="Y66" s="116">
        <v>40</v>
      </c>
      <c r="Z66" s="116">
        <v>28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35</v>
      </c>
      <c r="X67" s="116">
        <v>41</v>
      </c>
      <c r="Y67" s="116">
        <v>59</v>
      </c>
      <c r="Z67" s="116">
        <v>38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32</v>
      </c>
      <c r="X68" s="116">
        <v>45</v>
      </c>
      <c r="Y68" s="116">
        <v>41</v>
      </c>
      <c r="Z68" s="116">
        <v>36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11</v>
      </c>
      <c r="X69" s="116">
        <v>21</v>
      </c>
      <c r="Y69" s="116">
        <v>30</v>
      </c>
      <c r="Z69" s="116">
        <v>27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26</v>
      </c>
      <c r="X70" s="116">
        <v>21</v>
      </c>
      <c r="Y70" s="116">
        <v>33</v>
      </c>
      <c r="Z70" s="116">
        <v>17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23</v>
      </c>
      <c r="X71" s="116">
        <v>35</v>
      </c>
      <c r="Y71" s="116">
        <v>56</v>
      </c>
      <c r="Z71" s="116">
        <v>41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27</v>
      </c>
      <c r="X72" s="116">
        <v>22</v>
      </c>
      <c r="Y72" s="116">
        <v>47</v>
      </c>
      <c r="Z72" s="116">
        <v>25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17</v>
      </c>
      <c r="X73" s="116">
        <v>20</v>
      </c>
      <c r="Y73" s="116">
        <v>25</v>
      </c>
      <c r="Z73" s="116">
        <v>27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14</v>
      </c>
      <c r="X74" s="116">
        <v>11</v>
      </c>
      <c r="Y74" s="116">
        <v>30</v>
      </c>
      <c r="Z74" s="116">
        <v>13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</v>
      </c>
      <c r="X75" s="116">
        <v>13</v>
      </c>
      <c r="Y75" s="116">
        <v>16</v>
      </c>
      <c r="Z75" s="116">
        <v>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5</v>
      </c>
      <c r="Z77" s="116">
        <v>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222</v>
      </c>
      <c r="X80" s="116">
        <v>268</v>
      </c>
      <c r="Y80" s="116">
        <v>391</v>
      </c>
      <c r="Z80" s="116">
        <v>280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Quilpie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8</v>
      </c>
      <c r="X83" s="116">
        <v>12</v>
      </c>
      <c r="Y83" s="116">
        <v>22</v>
      </c>
      <c r="Z83" s="116">
        <v>16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5</v>
      </c>
      <c r="X84" s="116">
        <v>10</v>
      </c>
      <c r="Y84" s="116">
        <v>13</v>
      </c>
      <c r="Z84" s="116">
        <v>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596</v>
      </c>
      <c r="D85" s="100">
        <f t="shared" ref="D85:D90" si="4">AD4</f>
        <v>-0.24937027707808568</v>
      </c>
      <c r="E85" s="101">
        <f t="shared" ref="E85:E90" si="5">AD4</f>
        <v>-0.24937027707808568</v>
      </c>
      <c r="F85" s="100">
        <f t="shared" ref="F85:F90" si="6">AF4</f>
        <v>1.3605442176870763E-2</v>
      </c>
      <c r="G85" s="101">
        <f t="shared" ref="G85:G90" si="7">AF4</f>
        <v>1.3605442176870763E-2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32</v>
      </c>
      <c r="X85" s="116">
        <v>35</v>
      </c>
      <c r="Y85" s="116">
        <v>36</v>
      </c>
      <c r="Z85" s="116">
        <v>30</v>
      </c>
    </row>
    <row r="86" spans="1:30" ht="15" customHeight="1" x14ac:dyDescent="0.25">
      <c r="A86" s="102" t="s">
        <v>4</v>
      </c>
      <c r="B86" s="51"/>
      <c r="C86" s="61" t="str">
        <f t="shared" si="3"/>
        <v>311</v>
      </c>
      <c r="D86" s="100">
        <f t="shared" si="4"/>
        <v>-0.23209876543209873</v>
      </c>
      <c r="E86" s="101">
        <f t="shared" si="5"/>
        <v>-0.23209876543209873</v>
      </c>
      <c r="F86" s="100">
        <f t="shared" si="6"/>
        <v>-7.4404761904761862E-2</v>
      </c>
      <c r="G86" s="101">
        <f t="shared" si="7"/>
        <v>-7.4404761904761862E-2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9</v>
      </c>
      <c r="X86" s="116">
        <v>8</v>
      </c>
      <c r="Y86" s="116">
        <v>14</v>
      </c>
      <c r="Z86" s="116">
        <v>11</v>
      </c>
    </row>
    <row r="87" spans="1:30" ht="15" customHeight="1" x14ac:dyDescent="0.25">
      <c r="A87" s="102" t="s">
        <v>5</v>
      </c>
      <c r="B87" s="51"/>
      <c r="C87" s="61" t="str">
        <f t="shared" si="3"/>
        <v>282</v>
      </c>
      <c r="D87" s="100">
        <f t="shared" si="4"/>
        <v>-0.27877237851662406</v>
      </c>
      <c r="E87" s="101">
        <f t="shared" si="5"/>
        <v>-0.27877237851662406</v>
      </c>
      <c r="F87" s="100">
        <f t="shared" si="6"/>
        <v>0.11462450592885376</v>
      </c>
      <c r="G87" s="101">
        <f t="shared" si="7"/>
        <v>0.11462450592885376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7</v>
      </c>
      <c r="X87" s="116">
        <v>9</v>
      </c>
      <c r="Y87" s="116">
        <v>5</v>
      </c>
      <c r="Z87" s="116">
        <v>6</v>
      </c>
    </row>
    <row r="88" spans="1:30" ht="15" customHeight="1" x14ac:dyDescent="0.25">
      <c r="A88" s="51" t="s">
        <v>6</v>
      </c>
      <c r="B88" s="51"/>
      <c r="C88" s="61" t="str">
        <f t="shared" si="3"/>
        <v>396</v>
      </c>
      <c r="D88" s="100">
        <f t="shared" si="4"/>
        <v>-0.27472527472527475</v>
      </c>
      <c r="E88" s="101">
        <f t="shared" si="5"/>
        <v>-0.27472527472527475</v>
      </c>
      <c r="F88" s="100">
        <f t="shared" si="6"/>
        <v>6.4516129032258007E-2</v>
      </c>
      <c r="G88" s="101">
        <f t="shared" si="7"/>
        <v>6.4516129032258007E-2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6</v>
      </c>
      <c r="Z88" s="116">
        <v>5</v>
      </c>
    </row>
    <row r="89" spans="1:30" ht="15" customHeight="1" x14ac:dyDescent="0.25">
      <c r="A89" s="51" t="s">
        <v>102</v>
      </c>
      <c r="B89" s="51"/>
      <c r="C89" s="61" t="str">
        <f t="shared" si="3"/>
        <v>$45,361</v>
      </c>
      <c r="D89" s="100">
        <f t="shared" si="4"/>
        <v>4.7951022294097312E-2</v>
      </c>
      <c r="E89" s="101">
        <f t="shared" si="5"/>
        <v>4.7951022294097312E-2</v>
      </c>
      <c r="F89" s="100">
        <f t="shared" si="6"/>
        <v>0.17174416201694553</v>
      </c>
      <c r="G89" s="101">
        <f t="shared" si="7"/>
        <v>0.17174416201694553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43</v>
      </c>
      <c r="X89" s="116">
        <v>44</v>
      </c>
      <c r="Y89" s="116">
        <v>42</v>
      </c>
      <c r="Z89" s="116">
        <v>41</v>
      </c>
    </row>
    <row r="90" spans="1:30" ht="15" customHeight="1" x14ac:dyDescent="0.25">
      <c r="A90" s="51" t="s">
        <v>7</v>
      </c>
      <c r="B90" s="51"/>
      <c r="C90" s="61" t="str">
        <f t="shared" si="3"/>
        <v>$19.0 mil</v>
      </c>
      <c r="D90" s="100">
        <f t="shared" si="4"/>
        <v>-0.20398162728846092</v>
      </c>
      <c r="E90" s="101">
        <f t="shared" si="5"/>
        <v>-0.20398162728846092</v>
      </c>
      <c r="F90" s="100">
        <f t="shared" si="6"/>
        <v>3.8120574245394723E-2</v>
      </c>
      <c r="G90" s="101">
        <f t="shared" si="7"/>
        <v>3.8120574245394723E-2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33</v>
      </c>
      <c r="X90" s="116">
        <v>38</v>
      </c>
      <c r="Y90" s="116">
        <v>55</v>
      </c>
      <c r="Z90" s="116">
        <v>34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192</v>
      </c>
      <c r="X91" s="116">
        <v>209</v>
      </c>
      <c r="Y91" s="116">
        <v>299</v>
      </c>
      <c r="Z91" s="116">
        <v>218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17</v>
      </c>
      <c r="X93" s="116">
        <v>14</v>
      </c>
      <c r="Y93" s="116">
        <v>19</v>
      </c>
      <c r="Z93" s="116">
        <v>12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17</v>
      </c>
      <c r="X94" s="116">
        <v>26</v>
      </c>
      <c r="Y94" s="116">
        <v>43</v>
      </c>
      <c r="Z94" s="116">
        <v>25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</v>
      </c>
      <c r="X95" s="116">
        <v>7</v>
      </c>
      <c r="Y95" s="116">
        <v>10</v>
      </c>
      <c r="Z95" s="116">
        <v>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30</v>
      </c>
      <c r="X96" s="116">
        <v>31</v>
      </c>
      <c r="Y96" s="116">
        <v>33</v>
      </c>
      <c r="Z96" s="116">
        <v>31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35</v>
      </c>
      <c r="X97" s="116">
        <v>31</v>
      </c>
      <c r="Y97" s="116">
        <v>44</v>
      </c>
      <c r="Z97" s="116">
        <v>33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10</v>
      </c>
      <c r="X98" s="116">
        <v>13</v>
      </c>
      <c r="Y98" s="116">
        <v>11</v>
      </c>
      <c r="Z98" s="116">
        <v>11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6</v>
      </c>
      <c r="X99" s="116">
        <v>4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15</v>
      </c>
      <c r="X100" s="116">
        <v>18</v>
      </c>
      <c r="Y100" s="116">
        <v>31</v>
      </c>
      <c r="Z100" s="116">
        <v>17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161</v>
      </c>
      <c r="X101" s="116">
        <v>175</v>
      </c>
      <c r="Y101" s="116">
        <v>249</v>
      </c>
      <c r="Z101" s="116">
        <v>177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252</v>
      </c>
      <c r="X104" s="116">
        <v>327</v>
      </c>
      <c r="Y104" s="116">
        <v>423</v>
      </c>
      <c r="Z104" s="116">
        <v>312</v>
      </c>
      <c r="AB104" s="113" t="str">
        <f>TEXT(Z104,"###,###")</f>
        <v>312</v>
      </c>
      <c r="AD104" s="134">
        <f>Z104/($Z$4)*100</f>
        <v>52.348993288590606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179</v>
      </c>
      <c r="X105" s="116">
        <v>184</v>
      </c>
      <c r="Y105" s="116">
        <v>208</v>
      </c>
      <c r="Z105" s="116">
        <v>188</v>
      </c>
      <c r="AB105" s="113" t="str">
        <f>TEXT(Z105,"###,###")</f>
        <v>188</v>
      </c>
      <c r="AD105" s="134">
        <f>Z105/($Z$4)*100</f>
        <v>31.543624161073826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431</v>
      </c>
      <c r="X106" s="124">
        <v>511</v>
      </c>
      <c r="Y106" s="124">
        <v>631</v>
      </c>
      <c r="Z106" s="124">
        <v>500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110</v>
      </c>
      <c r="X108" s="116">
        <v>150</v>
      </c>
      <c r="Y108" s="116">
        <v>180</v>
      </c>
      <c r="Z108" s="116">
        <v>127</v>
      </c>
      <c r="AB108" s="113" t="str">
        <f>TEXT(Z108,"###,###")</f>
        <v>127</v>
      </c>
      <c r="AD108" s="134">
        <f>Z108/($Z$4)*100</f>
        <v>21.308724832214764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71</v>
      </c>
      <c r="X109" s="116">
        <v>93</v>
      </c>
      <c r="Y109" s="116">
        <v>137</v>
      </c>
      <c r="Z109" s="116">
        <v>90</v>
      </c>
      <c r="AB109" s="113" t="str">
        <f>TEXT(Z109,"###,###")</f>
        <v>90</v>
      </c>
      <c r="AD109" s="134">
        <f>Z109/($Z$4)*100</f>
        <v>15.100671140939598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115</v>
      </c>
      <c r="X110" s="116">
        <v>124</v>
      </c>
      <c r="Y110" s="116">
        <v>159</v>
      </c>
      <c r="Z110" s="116">
        <v>146</v>
      </c>
      <c r="AB110" s="113" t="str">
        <f>TEXT(Z110,"###,###")</f>
        <v>146</v>
      </c>
      <c r="AD110" s="134">
        <f>Z110/($Z$4)*100</f>
        <v>24.496644295302016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131</v>
      </c>
      <c r="X111" s="116">
        <v>144</v>
      </c>
      <c r="Y111" s="116">
        <v>160</v>
      </c>
      <c r="Z111" s="116">
        <v>143</v>
      </c>
      <c r="AB111" s="113" t="str">
        <f>TEXT(Z111,"###,###")</f>
        <v>143</v>
      </c>
      <c r="AD111" s="134">
        <f>Z111/($Z$4)*100</f>
        <v>23.993288590604024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493</v>
      </c>
      <c r="X112" s="116">
        <v>585</v>
      </c>
      <c r="Y112" s="116">
        <v>796</v>
      </c>
      <c r="Z112" s="116">
        <v>590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44.32</v>
      </c>
      <c r="W118" s="135">
        <v>40.96</v>
      </c>
      <c r="X118" s="135">
        <v>42.25</v>
      </c>
      <c r="Y118" s="135">
        <v>43.66</v>
      </c>
      <c r="Z118" s="135">
        <v>42.75</v>
      </c>
      <c r="AB118" s="113" t="str">
        <f>TEXT(Z118,"##.0")</f>
        <v>42.8</v>
      </c>
    </row>
    <row r="120" spans="19:32" x14ac:dyDescent="0.25">
      <c r="S120" s="105" t="s">
        <v>104</v>
      </c>
      <c r="T120" s="116"/>
      <c r="U120" s="116"/>
      <c r="V120" s="116">
        <v>278</v>
      </c>
      <c r="W120" s="116">
        <v>255</v>
      </c>
      <c r="X120" s="116">
        <v>270</v>
      </c>
      <c r="Y120" s="116">
        <v>340</v>
      </c>
      <c r="Z120" s="116">
        <v>265</v>
      </c>
      <c r="AB120" s="113" t="str">
        <f>TEXT(Z120,"###,###")</f>
        <v>265</v>
      </c>
    </row>
    <row r="121" spans="19:32" x14ac:dyDescent="0.25">
      <c r="S121" s="105" t="s">
        <v>105</v>
      </c>
      <c r="T121" s="116"/>
      <c r="U121" s="116"/>
      <c r="V121" s="116">
        <v>40</v>
      </c>
      <c r="W121" s="116">
        <v>43</v>
      </c>
      <c r="X121" s="116">
        <v>52</v>
      </c>
      <c r="Y121" s="116">
        <v>112</v>
      </c>
      <c r="Z121" s="116">
        <v>71</v>
      </c>
      <c r="AB121" s="113" t="str">
        <f>TEXT(Z121,"###,###")</f>
        <v>71</v>
      </c>
    </row>
    <row r="122" spans="19:32" x14ac:dyDescent="0.25">
      <c r="S122" s="105" t="s">
        <v>106</v>
      </c>
      <c r="T122" s="116"/>
      <c r="U122" s="116"/>
      <c r="V122" s="116">
        <v>61</v>
      </c>
      <c r="W122" s="116">
        <v>46</v>
      </c>
      <c r="X122" s="116">
        <v>62</v>
      </c>
      <c r="Y122" s="116">
        <v>95</v>
      </c>
      <c r="Z122" s="116">
        <v>61</v>
      </c>
      <c r="AB122" s="113" t="str">
        <f>TEXT(Z122,"###,###")</f>
        <v>61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339</v>
      </c>
      <c r="W124" s="116">
        <v>301</v>
      </c>
      <c r="X124" s="116">
        <v>332</v>
      </c>
      <c r="Y124" s="116">
        <v>435</v>
      </c>
      <c r="Z124" s="116">
        <v>326</v>
      </c>
      <c r="AB124" s="113" t="str">
        <f>TEXT(Z124,"###,###")</f>
        <v>326</v>
      </c>
      <c r="AD124" s="131">
        <f>Z124/$Z$7*100</f>
        <v>82.323232323232318</v>
      </c>
    </row>
    <row r="125" spans="19:32" x14ac:dyDescent="0.25">
      <c r="S125" s="105" t="s">
        <v>108</v>
      </c>
      <c r="T125" s="116"/>
      <c r="U125" s="116"/>
      <c r="V125" s="116">
        <v>101</v>
      </c>
      <c r="W125" s="116">
        <v>89</v>
      </c>
      <c r="X125" s="116">
        <v>114</v>
      </c>
      <c r="Y125" s="116">
        <v>207</v>
      </c>
      <c r="Z125" s="116">
        <v>132</v>
      </c>
      <c r="AB125" s="113" t="str">
        <f>TEXT(Z125,"###,###")</f>
        <v>132</v>
      </c>
      <c r="AD125" s="131">
        <f>Z125/$Z$7*100</f>
        <v>33.333333333333329</v>
      </c>
    </row>
    <row r="127" spans="19:32" x14ac:dyDescent="0.25">
      <c r="S127" s="105" t="s">
        <v>109</v>
      </c>
      <c r="T127" s="116"/>
      <c r="U127" s="116"/>
      <c r="V127" s="116">
        <v>207</v>
      </c>
      <c r="W127" s="116">
        <v>188</v>
      </c>
      <c r="X127" s="116">
        <v>209</v>
      </c>
      <c r="Y127" s="116">
        <v>294</v>
      </c>
      <c r="Z127" s="116">
        <v>215</v>
      </c>
      <c r="AB127" s="113" t="str">
        <f>TEXT(Z127,"###,###")</f>
        <v>215</v>
      </c>
      <c r="AD127" s="131">
        <f>Z127/$Z$7*100</f>
        <v>54.292929292929294</v>
      </c>
    </row>
    <row r="128" spans="19:32" x14ac:dyDescent="0.25">
      <c r="S128" s="105" t="s">
        <v>110</v>
      </c>
      <c r="T128" s="116"/>
      <c r="U128" s="116"/>
      <c r="V128" s="116">
        <v>167</v>
      </c>
      <c r="W128" s="116">
        <v>159</v>
      </c>
      <c r="X128" s="116">
        <v>175</v>
      </c>
      <c r="Y128" s="116">
        <v>252</v>
      </c>
      <c r="Z128" s="116">
        <v>175</v>
      </c>
      <c r="AB128" s="113" t="str">
        <f>TEXT(Z128,"###,###")</f>
        <v>175</v>
      </c>
      <c r="AD128" s="131">
        <f>Z128/$Z$7*100</f>
        <v>44.19191919191919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17471FD-5CD7-4FFE-9790-B0C27569A25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E62FF02-3621-4767-B5CE-75E127A84F6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12001AB-0955-4F17-AAA2-94986DB334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3A59428-2A3D-4F8A-B743-9A2A3158652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D964E-C58A-4926-BF55-BF8F23915540}">
  <sheetPr codeName="Sheet6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Barcoo</v>
      </c>
      <c r="T1" s="103"/>
      <c r="U1" s="103"/>
      <c r="V1" s="103"/>
      <c r="W1" s="103"/>
      <c r="X1" s="103"/>
      <c r="Y1" s="104" t="str">
        <f>Y3</f>
        <v>9.5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115</v>
      </c>
      <c r="Y3" s="109" t="s">
        <v>214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 Barcoo,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176</v>
      </c>
      <c r="W4" s="112">
        <v>189</v>
      </c>
      <c r="X4" s="112">
        <v>226</v>
      </c>
      <c r="Y4" s="112">
        <v>302</v>
      </c>
      <c r="Z4" s="112">
        <v>273</v>
      </c>
      <c r="AB4" s="113" t="str">
        <f>TEXT(Z4,"###,###")</f>
        <v>273</v>
      </c>
      <c r="AD4" s="114">
        <f>Z4/Y4-1</f>
        <v>-9.6026490066225212E-2</v>
      </c>
      <c r="AF4" s="114">
        <f>Z4/V4-1</f>
        <v>0.55113636363636354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93</v>
      </c>
      <c r="W5" s="112">
        <v>97</v>
      </c>
      <c r="X5" s="112">
        <v>116</v>
      </c>
      <c r="Y5" s="112">
        <v>157</v>
      </c>
      <c r="Z5" s="112">
        <v>133</v>
      </c>
      <c r="AB5" s="113" t="str">
        <f>TEXT(Z5,"###,###")</f>
        <v>133</v>
      </c>
      <c r="AD5" s="114">
        <f t="shared" ref="AD5:AD9" si="0">Z5/Y5-1</f>
        <v>-0.15286624203821653</v>
      </c>
      <c r="AF5" s="114">
        <f t="shared" ref="AF5:AF9" si="1">Z5/V5-1</f>
        <v>0.43010752688172049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85</v>
      </c>
      <c r="W6" s="112">
        <v>88</v>
      </c>
      <c r="X6" s="112">
        <v>110</v>
      </c>
      <c r="Y6" s="112">
        <v>145</v>
      </c>
      <c r="Z6" s="112">
        <v>141</v>
      </c>
      <c r="AB6" s="113" t="str">
        <f>TEXT(Z6,"###,###")</f>
        <v>141</v>
      </c>
      <c r="AD6" s="114">
        <f t="shared" si="0"/>
        <v>-2.7586206896551779E-2</v>
      </c>
      <c r="AF6" s="114">
        <f t="shared" si="1"/>
        <v>0.65882352941176481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126</v>
      </c>
      <c r="W7" s="112">
        <v>130</v>
      </c>
      <c r="X7" s="112">
        <v>143</v>
      </c>
      <c r="Y7" s="112">
        <v>197</v>
      </c>
      <c r="Z7" s="112">
        <v>168</v>
      </c>
      <c r="AB7" s="113" t="str">
        <f>TEXT(Z7,"###,###")</f>
        <v>168</v>
      </c>
      <c r="AD7" s="114">
        <f t="shared" si="0"/>
        <v>-0.14720812182741116</v>
      </c>
      <c r="AF7" s="114">
        <f t="shared" si="1"/>
        <v>0.33333333333333326</v>
      </c>
    </row>
    <row r="8" spans="1:32" ht="17.25" customHeight="1" x14ac:dyDescent="0.25">
      <c r="A8" s="68" t="s">
        <v>13</v>
      </c>
      <c r="B8" s="69"/>
      <c r="C8" s="31"/>
      <c r="D8" s="70" t="str">
        <f>AB4</f>
        <v>273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168</v>
      </c>
      <c r="P8" s="71"/>
      <c r="S8" s="111" t="s">
        <v>87</v>
      </c>
      <c r="T8" s="112"/>
      <c r="U8" s="112"/>
      <c r="V8" s="112">
        <v>46560.31</v>
      </c>
      <c r="W8" s="112">
        <v>48042.93</v>
      </c>
      <c r="X8" s="112">
        <v>50345.97</v>
      </c>
      <c r="Y8" s="112">
        <v>42762.35</v>
      </c>
      <c r="Z8" s="112">
        <v>44365.23</v>
      </c>
      <c r="AB8" s="113" t="str">
        <f>TEXT(Z8,"$###,###")</f>
        <v>$44,365</v>
      </c>
      <c r="AD8" s="114">
        <f t="shared" si="0"/>
        <v>3.7483440456382855E-2</v>
      </c>
      <c r="AF8" s="114">
        <f t="shared" si="1"/>
        <v>-4.714487510929366E-2</v>
      </c>
    </row>
    <row r="9" spans="1:32" x14ac:dyDescent="0.25">
      <c r="A9" s="32" t="s">
        <v>15</v>
      </c>
      <c r="B9" s="75"/>
      <c r="C9" s="76"/>
      <c r="D9" s="77">
        <f>AD104</f>
        <v>43.589743589743591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47.023809523809526</v>
      </c>
      <c r="P9" s="78" t="s">
        <v>88</v>
      </c>
      <c r="S9" s="111" t="s">
        <v>7</v>
      </c>
      <c r="T9" s="112"/>
      <c r="U9" s="112"/>
      <c r="V9" s="112">
        <v>6145830</v>
      </c>
      <c r="W9" s="112">
        <v>6185458</v>
      </c>
      <c r="X9" s="112">
        <v>8334865</v>
      </c>
      <c r="Y9" s="112">
        <v>11505297</v>
      </c>
      <c r="Z9" s="112">
        <v>9477598</v>
      </c>
      <c r="AB9" s="113" t="str">
        <f>TEXT(Z9/1000000,"$#,###.0")&amp;" mil"</f>
        <v>$9.5 mil</v>
      </c>
      <c r="AD9" s="114">
        <f t="shared" si="0"/>
        <v>-0.1762404742789343</v>
      </c>
      <c r="AF9" s="114">
        <f t="shared" si="1"/>
        <v>0.54211847708120797</v>
      </c>
    </row>
    <row r="10" spans="1:32" x14ac:dyDescent="0.25">
      <c r="A10" s="32" t="s">
        <v>18</v>
      </c>
      <c r="B10" s="75"/>
      <c r="C10" s="76"/>
      <c r="D10" s="77">
        <f>AD105</f>
        <v>41.391941391941387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51.785714285714292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93.452380952380949</v>
      </c>
      <c r="P11" s="78" t="s">
        <v>88</v>
      </c>
      <c r="S11" s="111" t="s">
        <v>30</v>
      </c>
      <c r="T11" s="116"/>
      <c r="U11" s="116"/>
      <c r="V11" s="116">
        <v>143</v>
      </c>
      <c r="W11" s="116">
        <v>148</v>
      </c>
      <c r="X11" s="116">
        <v>181</v>
      </c>
      <c r="Y11" s="116">
        <v>235</v>
      </c>
      <c r="Z11" s="116">
        <v>217</v>
      </c>
    </row>
    <row r="12" spans="1:32" ht="28.5" customHeight="1" x14ac:dyDescent="0.25">
      <c r="A12" s="32" t="s">
        <v>20</v>
      </c>
      <c r="B12" s="76"/>
      <c r="C12" s="76"/>
      <c r="D12" s="77">
        <f>AD108</f>
        <v>18.681318681318682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33.333333333333329</v>
      </c>
      <c r="P12" s="78" t="s">
        <v>88</v>
      </c>
      <c r="S12" s="111" t="s">
        <v>31</v>
      </c>
      <c r="T12" s="116"/>
      <c r="U12" s="116"/>
      <c r="V12" s="116">
        <v>30</v>
      </c>
      <c r="W12" s="116">
        <v>41</v>
      </c>
      <c r="X12" s="116">
        <v>45</v>
      </c>
      <c r="Y12" s="116">
        <v>66</v>
      </c>
      <c r="Z12" s="116">
        <v>59</v>
      </c>
    </row>
    <row r="13" spans="1:32" ht="15" customHeight="1" x14ac:dyDescent="0.25">
      <c r="A13" s="32" t="s">
        <v>21</v>
      </c>
      <c r="B13" s="76"/>
      <c r="C13" s="76"/>
      <c r="D13" s="77">
        <f>AD109</f>
        <v>6.593406593406594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36.263736263736263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18.934911242603551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23.443223443223442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81.065088757396452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71</v>
      </c>
      <c r="Z15" s="116">
        <v>62</v>
      </c>
      <c r="AB15" s="121">
        <f t="shared" ref="AB15:AB34" si="2">IF(Z15="np",0,Z15/$Z$34)</f>
        <v>0.22962962962962963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</v>
      </c>
      <c r="Z16" s="116">
        <v>5</v>
      </c>
      <c r="AB16" s="121">
        <f t="shared" si="2"/>
        <v>1.8518518518518517E-2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16</v>
      </c>
      <c r="Z17" s="116">
        <v>3</v>
      </c>
      <c r="AB17" s="121">
        <f t="shared" si="2"/>
        <v>1.1111111111111112E-2</v>
      </c>
    </row>
    <row r="18" spans="1:28" x14ac:dyDescent="0.25">
      <c r="A18" s="67" t="str">
        <f>$S$1&amp;" ("&amp;$V$2&amp;" to "&amp;$Z$2&amp;")"</f>
        <v>Barcoo (2014-15 to 2018-19)</v>
      </c>
      <c r="B18" s="67"/>
      <c r="C18" s="67"/>
      <c r="D18" s="67"/>
      <c r="E18" s="67"/>
      <c r="F18" s="67"/>
      <c r="G18" s="67" t="str">
        <f>$S$1&amp;" ("&amp;$V$2&amp;" to "&amp;$Z$2&amp;")"</f>
        <v>Barcoo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</v>
      </c>
      <c r="Z18" s="116">
        <v>3</v>
      </c>
      <c r="AB18" s="121">
        <f t="shared" si="2"/>
        <v>1.1111111111111112E-2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10</v>
      </c>
      <c r="Z19" s="116">
        <v>10</v>
      </c>
      <c r="AB19" s="121">
        <f t="shared" si="2"/>
        <v>3.7037037037037035E-2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10</v>
      </c>
      <c r="Z21" s="116">
        <v>10</v>
      </c>
      <c r="AB21" s="121">
        <f t="shared" si="2"/>
        <v>3.7037037037037035E-2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15</v>
      </c>
      <c r="Z22" s="116">
        <v>19</v>
      </c>
      <c r="AB22" s="121">
        <f t="shared" si="2"/>
        <v>7.0370370370370375E-2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</v>
      </c>
      <c r="Z23" s="116">
        <v>3</v>
      </c>
      <c r="AB23" s="121">
        <f t="shared" si="2"/>
        <v>1.1111111111111112E-2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</v>
      </c>
      <c r="Z27" s="116">
        <v>6</v>
      </c>
      <c r="AB27" s="121">
        <f t="shared" si="2"/>
        <v>2.2222222222222223E-2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5</v>
      </c>
      <c r="Z28" s="116">
        <v>10</v>
      </c>
      <c r="AB28" s="121">
        <f t="shared" si="2"/>
        <v>3.7037037037037035E-2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79</v>
      </c>
      <c r="Z29" s="116">
        <v>72</v>
      </c>
      <c r="AB29" s="121">
        <f t="shared" si="2"/>
        <v>0.26666666666666666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24</v>
      </c>
      <c r="Z30" s="116">
        <v>23</v>
      </c>
      <c r="AB30" s="121">
        <f t="shared" si="2"/>
        <v>8.5185185185185183E-2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16</v>
      </c>
      <c r="Z31" s="116">
        <v>7</v>
      </c>
      <c r="AB31" s="121">
        <f t="shared" si="2"/>
        <v>2.5925925925925925E-2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</v>
      </c>
      <c r="Z33" s="116">
        <v>0</v>
      </c>
      <c r="AB33" s="121">
        <f t="shared" si="2"/>
        <v>0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303</v>
      </c>
      <c r="Z34" s="124">
        <v>270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137</v>
      </c>
      <c r="AB37" s="136">
        <f>Z37/Z40*100</f>
        <v>81.065088757396452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32</v>
      </c>
      <c r="AB38" s="136">
        <f>Z38/Z40*100</f>
        <v>18.934911242603551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169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8</v>
      </c>
      <c r="Y45" s="116">
        <v>0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</v>
      </c>
      <c r="X46" s="116">
        <v>14</v>
      </c>
      <c r="Y46" s="116">
        <v>12</v>
      </c>
      <c r="Z46" s="116">
        <v>12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15</v>
      </c>
      <c r="X47" s="116">
        <v>4</v>
      </c>
      <c r="Y47" s="116">
        <v>24</v>
      </c>
      <c r="Z47" s="116">
        <v>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9</v>
      </c>
      <c r="X48" s="116">
        <v>7</v>
      </c>
      <c r="Y48" s="116">
        <v>12</v>
      </c>
      <c r="Z48" s="116">
        <v>20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Barcoo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10</v>
      </c>
      <c r="X49" s="116">
        <v>5</v>
      </c>
      <c r="Y49" s="116">
        <v>12</v>
      </c>
      <c r="Z49" s="116">
        <v>7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</v>
      </c>
      <c r="X50" s="116">
        <v>10</v>
      </c>
      <c r="Y50" s="116">
        <v>12</v>
      </c>
      <c r="Z50" s="116">
        <v>17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</v>
      </c>
      <c r="X51" s="116">
        <v>15</v>
      </c>
      <c r="Y51" s="116">
        <v>13</v>
      </c>
      <c r="Z51" s="116">
        <v>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8</v>
      </c>
      <c r="X52" s="116">
        <v>10</v>
      </c>
      <c r="Y52" s="116">
        <v>13</v>
      </c>
      <c r="Z52" s="116">
        <v>13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13</v>
      </c>
      <c r="X53" s="116">
        <v>16</v>
      </c>
      <c r="Y53" s="116">
        <v>13</v>
      </c>
      <c r="Z53" s="116">
        <v>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</v>
      </c>
      <c r="X54" s="116">
        <v>6</v>
      </c>
      <c r="Y54" s="116">
        <v>22</v>
      </c>
      <c r="Z54" s="116">
        <v>13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5</v>
      </c>
      <c r="X55" s="116">
        <v>12</v>
      </c>
      <c r="Y55" s="116">
        <v>8</v>
      </c>
      <c r="Z55" s="116">
        <v>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6</v>
      </c>
      <c r="X56" s="116">
        <v>7</v>
      </c>
      <c r="Y56" s="116">
        <v>6</v>
      </c>
      <c r="Z56" s="116">
        <v>10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6</v>
      </c>
      <c r="Z57" s="116">
        <v>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102</v>
      </c>
      <c r="X61" s="116">
        <v>116</v>
      </c>
      <c r="Y61" s="116">
        <v>158</v>
      </c>
      <c r="Z61" s="116">
        <v>131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Barcoo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3</v>
      </c>
      <c r="Y64" s="116">
        <v>6</v>
      </c>
      <c r="Z64" s="116">
        <v>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</v>
      </c>
      <c r="X65" s="116">
        <v>9</v>
      </c>
      <c r="Y65" s="116">
        <v>6</v>
      </c>
      <c r="Z65" s="116">
        <v>12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15</v>
      </c>
      <c r="X66" s="116">
        <v>5</v>
      </c>
      <c r="Y66" s="116">
        <v>12</v>
      </c>
      <c r="Z66" s="116">
        <v>11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13</v>
      </c>
      <c r="X67" s="116">
        <v>10</v>
      </c>
      <c r="Y67" s="116">
        <v>11</v>
      </c>
      <c r="Z67" s="116">
        <v>13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</v>
      </c>
      <c r="X68" s="116">
        <v>0</v>
      </c>
      <c r="Y68" s="116">
        <v>8</v>
      </c>
      <c r="Z68" s="116">
        <v>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8</v>
      </c>
      <c r="X69" s="116">
        <v>15</v>
      </c>
      <c r="Y69" s="116">
        <v>17</v>
      </c>
      <c r="Z69" s="116">
        <v>13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0</v>
      </c>
      <c r="X70" s="116">
        <v>13</v>
      </c>
      <c r="Y70" s="116">
        <v>14</v>
      </c>
      <c r="Z70" s="116">
        <v>10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12</v>
      </c>
      <c r="X71" s="116">
        <v>12</v>
      </c>
      <c r="Y71" s="116">
        <v>20</v>
      </c>
      <c r="Z71" s="116">
        <v>16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18</v>
      </c>
      <c r="X72" s="116">
        <v>20</v>
      </c>
      <c r="Y72" s="116">
        <v>21</v>
      </c>
      <c r="Z72" s="116">
        <v>22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6</v>
      </c>
      <c r="X73" s="116">
        <v>7</v>
      </c>
      <c r="Y73" s="116">
        <v>20</v>
      </c>
      <c r="Z73" s="116">
        <v>10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</v>
      </c>
      <c r="X74" s="116">
        <v>10</v>
      </c>
      <c r="Y74" s="116">
        <v>5</v>
      </c>
      <c r="Z74" s="116">
        <v>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</v>
      </c>
      <c r="X75" s="116">
        <v>8</v>
      </c>
      <c r="Y75" s="116">
        <v>8</v>
      </c>
      <c r="Z75" s="116">
        <v>10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6</v>
      </c>
      <c r="Y76" s="116">
        <v>0</v>
      </c>
      <c r="Z76" s="116">
        <v>4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92</v>
      </c>
      <c r="X80" s="116">
        <v>110</v>
      </c>
      <c r="Y80" s="116">
        <v>149</v>
      </c>
      <c r="Z80" s="116">
        <v>137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Barcoo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7</v>
      </c>
      <c r="X83" s="116">
        <v>6</v>
      </c>
      <c r="Y83" s="116">
        <v>8</v>
      </c>
      <c r="Z83" s="116">
        <v>9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0</v>
      </c>
      <c r="X84" s="116">
        <v>3</v>
      </c>
      <c r="Y84" s="116">
        <v>1</v>
      </c>
      <c r="Z84" s="116">
        <v>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273</v>
      </c>
      <c r="D85" s="100">
        <f t="shared" ref="D85:D90" si="4">AD4</f>
        <v>-9.6026490066225212E-2</v>
      </c>
      <c r="E85" s="101">
        <f t="shared" ref="E85:E90" si="5">AD4</f>
        <v>-9.6026490066225212E-2</v>
      </c>
      <c r="F85" s="100">
        <f t="shared" ref="F85:F90" si="6">AF4</f>
        <v>0.55113636363636354</v>
      </c>
      <c r="G85" s="101">
        <f t="shared" ref="G85:G90" si="7">AF4</f>
        <v>0.55113636363636354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9</v>
      </c>
      <c r="X85" s="116">
        <v>13</v>
      </c>
      <c r="Y85" s="116">
        <v>8</v>
      </c>
      <c r="Z85" s="116">
        <v>9</v>
      </c>
    </row>
    <row r="86" spans="1:30" ht="15" customHeight="1" x14ac:dyDescent="0.25">
      <c r="A86" s="102" t="s">
        <v>4</v>
      </c>
      <c r="B86" s="51"/>
      <c r="C86" s="61" t="str">
        <f t="shared" si="3"/>
        <v>133</v>
      </c>
      <c r="D86" s="100">
        <f t="shared" si="4"/>
        <v>-0.15286624203821653</v>
      </c>
      <c r="E86" s="101">
        <f t="shared" si="5"/>
        <v>-0.15286624203821653</v>
      </c>
      <c r="F86" s="100">
        <f t="shared" si="6"/>
        <v>0.43010752688172049</v>
      </c>
      <c r="G86" s="101">
        <f t="shared" si="7"/>
        <v>0.43010752688172049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</v>
      </c>
      <c r="X86" s="116">
        <v>0</v>
      </c>
      <c r="Y86" s="116">
        <v>0</v>
      </c>
      <c r="Z86" s="116">
        <v>0</v>
      </c>
    </row>
    <row r="87" spans="1:30" ht="15" customHeight="1" x14ac:dyDescent="0.25">
      <c r="A87" s="102" t="s">
        <v>5</v>
      </c>
      <c r="B87" s="51"/>
      <c r="C87" s="61" t="str">
        <f t="shared" si="3"/>
        <v>141</v>
      </c>
      <c r="D87" s="100">
        <f t="shared" si="4"/>
        <v>-2.7586206896551779E-2</v>
      </c>
      <c r="E87" s="101">
        <f t="shared" si="5"/>
        <v>-2.7586206896551779E-2</v>
      </c>
      <c r="F87" s="100">
        <f t="shared" si="6"/>
        <v>0.65882352941176481</v>
      </c>
      <c r="G87" s="101">
        <f t="shared" si="7"/>
        <v>0.65882352941176481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4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168</v>
      </c>
      <c r="D88" s="100">
        <f t="shared" si="4"/>
        <v>-0.14720812182741116</v>
      </c>
      <c r="E88" s="101">
        <f t="shared" si="5"/>
        <v>-0.14720812182741116</v>
      </c>
      <c r="F88" s="100">
        <f t="shared" si="6"/>
        <v>0.33333333333333326</v>
      </c>
      <c r="G88" s="101">
        <f t="shared" si="7"/>
        <v>0.33333333333333326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$44,365</v>
      </c>
      <c r="D89" s="100">
        <f t="shared" si="4"/>
        <v>3.7483440456382855E-2</v>
      </c>
      <c r="E89" s="101">
        <f t="shared" si="5"/>
        <v>3.7483440456382855E-2</v>
      </c>
      <c r="F89" s="100">
        <f t="shared" si="6"/>
        <v>-4.714487510929366E-2</v>
      </c>
      <c r="G89" s="101">
        <f t="shared" si="7"/>
        <v>-4.714487510929366E-2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13</v>
      </c>
      <c r="X89" s="116">
        <v>13</v>
      </c>
      <c r="Y89" s="116">
        <v>18</v>
      </c>
      <c r="Z89" s="116">
        <v>18</v>
      </c>
    </row>
    <row r="90" spans="1:30" ht="15" customHeight="1" x14ac:dyDescent="0.25">
      <c r="A90" s="51" t="s">
        <v>7</v>
      </c>
      <c r="B90" s="51"/>
      <c r="C90" s="61" t="str">
        <f t="shared" si="3"/>
        <v>$9.5 mil</v>
      </c>
      <c r="D90" s="100">
        <f t="shared" si="4"/>
        <v>-0.1762404742789343</v>
      </c>
      <c r="E90" s="101">
        <f t="shared" si="5"/>
        <v>-0.1762404742789343</v>
      </c>
      <c r="F90" s="100">
        <f t="shared" si="6"/>
        <v>0.54211847708120797</v>
      </c>
      <c r="G90" s="101">
        <f t="shared" si="7"/>
        <v>0.54211847708120797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18</v>
      </c>
      <c r="X90" s="116">
        <v>16</v>
      </c>
      <c r="Y90" s="116">
        <v>25</v>
      </c>
      <c r="Z90" s="116">
        <v>15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66</v>
      </c>
      <c r="X91" s="116">
        <v>75</v>
      </c>
      <c r="Y91" s="116">
        <v>102</v>
      </c>
      <c r="Z91" s="116">
        <v>82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2</v>
      </c>
      <c r="X93" s="116">
        <v>4</v>
      </c>
      <c r="Y93" s="116">
        <v>12</v>
      </c>
      <c r="Z93" s="116">
        <v>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5</v>
      </c>
      <c r="X94" s="116">
        <v>11</v>
      </c>
      <c r="Y94" s="116">
        <v>11</v>
      </c>
      <c r="Z94" s="116">
        <v>9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0</v>
      </c>
      <c r="Y95" s="116">
        <v>5</v>
      </c>
      <c r="Z95" s="116">
        <v>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10</v>
      </c>
      <c r="X96" s="116">
        <v>5</v>
      </c>
      <c r="Y96" s="116">
        <v>7</v>
      </c>
      <c r="Z96" s="116">
        <v>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13</v>
      </c>
      <c r="X97" s="116">
        <v>16</v>
      </c>
      <c r="Y97" s="116">
        <v>23</v>
      </c>
      <c r="Z97" s="116">
        <v>24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0</v>
      </c>
      <c r="X98" s="116">
        <v>0</v>
      </c>
      <c r="Y98" s="116">
        <v>0</v>
      </c>
      <c r="Z98" s="116">
        <v>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10</v>
      </c>
      <c r="X100" s="116">
        <v>10</v>
      </c>
      <c r="Y100" s="116">
        <v>12</v>
      </c>
      <c r="Z100" s="116">
        <v>17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65</v>
      </c>
      <c r="X101" s="116">
        <v>68</v>
      </c>
      <c r="Y101" s="116">
        <v>94</v>
      </c>
      <c r="Z101" s="116">
        <v>86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81</v>
      </c>
      <c r="X104" s="116">
        <v>107</v>
      </c>
      <c r="Y104" s="116">
        <v>133</v>
      </c>
      <c r="Z104" s="116">
        <v>119</v>
      </c>
      <c r="AB104" s="113" t="str">
        <f>TEXT(Z104,"###,###")</f>
        <v>119</v>
      </c>
      <c r="AD104" s="134">
        <f>Z104/($Z$4)*100</f>
        <v>43.589743589743591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90</v>
      </c>
      <c r="X105" s="116">
        <v>99</v>
      </c>
      <c r="Y105" s="116">
        <v>120</v>
      </c>
      <c r="Z105" s="116">
        <v>113</v>
      </c>
      <c r="AB105" s="113" t="str">
        <f>TEXT(Z105,"###,###")</f>
        <v>113</v>
      </c>
      <c r="AD105" s="134">
        <f>Z105/($Z$4)*100</f>
        <v>41.391941391941387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171</v>
      </c>
      <c r="X106" s="124">
        <v>206</v>
      </c>
      <c r="Y106" s="124">
        <v>253</v>
      </c>
      <c r="Z106" s="124">
        <v>232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26</v>
      </c>
      <c r="X108" s="116">
        <v>44</v>
      </c>
      <c r="Y108" s="116">
        <v>56</v>
      </c>
      <c r="Z108" s="116">
        <v>51</v>
      </c>
      <c r="AB108" s="113" t="str">
        <f>TEXT(Z108,"###,###")</f>
        <v>51</v>
      </c>
      <c r="AD108" s="134">
        <f>Z108/($Z$4)*100</f>
        <v>18.681318681318682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20</v>
      </c>
      <c r="X109" s="116">
        <v>20</v>
      </c>
      <c r="Y109" s="116">
        <v>35</v>
      </c>
      <c r="Z109" s="116">
        <v>18</v>
      </c>
      <c r="AB109" s="113" t="str">
        <f>TEXT(Z109,"###,###")</f>
        <v>18</v>
      </c>
      <c r="AD109" s="134">
        <f>Z109/($Z$4)*100</f>
        <v>6.593406593406594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79</v>
      </c>
      <c r="X110" s="116">
        <v>87</v>
      </c>
      <c r="Y110" s="116">
        <v>104</v>
      </c>
      <c r="Z110" s="116">
        <v>99</v>
      </c>
      <c r="AB110" s="113" t="str">
        <f>TEXT(Z110,"###,###")</f>
        <v>99</v>
      </c>
      <c r="AD110" s="134">
        <f>Z110/($Z$4)*100</f>
        <v>36.263736263736263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44</v>
      </c>
      <c r="X111" s="116">
        <v>55</v>
      </c>
      <c r="Y111" s="116">
        <v>62</v>
      </c>
      <c r="Z111" s="116">
        <v>64</v>
      </c>
      <c r="AB111" s="113" t="str">
        <f>TEXT(Z111,"###,###")</f>
        <v>64</v>
      </c>
      <c r="AD111" s="134">
        <f>Z111/($Z$4)*100</f>
        <v>23.443223443223442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189</v>
      </c>
      <c r="X112" s="116">
        <v>226</v>
      </c>
      <c r="Y112" s="116">
        <v>306</v>
      </c>
      <c r="Z112" s="116">
        <v>271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40.33</v>
      </c>
      <c r="W118" s="135">
        <v>46.05</v>
      </c>
      <c r="X118" s="135">
        <v>43.1</v>
      </c>
      <c r="Y118" s="135">
        <v>42.73</v>
      </c>
      <c r="Z118" s="135">
        <v>43.61</v>
      </c>
      <c r="AB118" s="113" t="str">
        <f>TEXT(Z118,"##.0")</f>
        <v>43.6</v>
      </c>
    </row>
    <row r="120" spans="19:32" x14ac:dyDescent="0.25">
      <c r="S120" s="105" t="s">
        <v>104</v>
      </c>
      <c r="T120" s="116"/>
      <c r="U120" s="116"/>
      <c r="V120" s="116">
        <v>96</v>
      </c>
      <c r="W120" s="116">
        <v>92</v>
      </c>
      <c r="X120" s="116">
        <v>98</v>
      </c>
      <c r="Y120" s="116">
        <v>128</v>
      </c>
      <c r="Z120" s="116">
        <v>114</v>
      </c>
      <c r="AB120" s="113" t="str">
        <f>TEXT(Z120,"###,###")</f>
        <v>114</v>
      </c>
    </row>
    <row r="121" spans="19:32" x14ac:dyDescent="0.25">
      <c r="S121" s="105" t="s">
        <v>105</v>
      </c>
      <c r="T121" s="116"/>
      <c r="U121" s="116"/>
      <c r="V121" s="116">
        <v>16</v>
      </c>
      <c r="W121" s="116">
        <v>18</v>
      </c>
      <c r="X121" s="116">
        <v>13</v>
      </c>
      <c r="Y121" s="116">
        <v>24</v>
      </c>
      <c r="Z121" s="116">
        <v>13</v>
      </c>
      <c r="AB121" s="113" t="str">
        <f>TEXT(Z121,"###,###")</f>
        <v>13</v>
      </c>
    </row>
    <row r="122" spans="19:32" x14ac:dyDescent="0.25">
      <c r="S122" s="105" t="s">
        <v>106</v>
      </c>
      <c r="T122" s="116"/>
      <c r="U122" s="116"/>
      <c r="V122" s="116">
        <v>14</v>
      </c>
      <c r="W122" s="116">
        <v>21</v>
      </c>
      <c r="X122" s="116">
        <v>32</v>
      </c>
      <c r="Y122" s="116">
        <v>49</v>
      </c>
      <c r="Z122" s="116">
        <v>43</v>
      </c>
      <c r="AB122" s="113" t="str">
        <f>TEXT(Z122,"###,###")</f>
        <v>43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110</v>
      </c>
      <c r="W124" s="116">
        <v>113</v>
      </c>
      <c r="X124" s="116">
        <v>130</v>
      </c>
      <c r="Y124" s="116">
        <v>177</v>
      </c>
      <c r="Z124" s="116">
        <v>157</v>
      </c>
      <c r="AB124" s="113" t="str">
        <f>TEXT(Z124,"###,###")</f>
        <v>157</v>
      </c>
      <c r="AD124" s="131">
        <f>Z124/$Z$7*100</f>
        <v>93.452380952380949</v>
      </c>
    </row>
    <row r="125" spans="19:32" x14ac:dyDescent="0.25">
      <c r="S125" s="105" t="s">
        <v>108</v>
      </c>
      <c r="T125" s="116"/>
      <c r="U125" s="116"/>
      <c r="V125" s="116">
        <v>30</v>
      </c>
      <c r="W125" s="116">
        <v>39</v>
      </c>
      <c r="X125" s="116">
        <v>45</v>
      </c>
      <c r="Y125" s="116">
        <v>73</v>
      </c>
      <c r="Z125" s="116">
        <v>56</v>
      </c>
      <c r="AB125" s="113" t="str">
        <f>TEXT(Z125,"###,###")</f>
        <v>56</v>
      </c>
      <c r="AD125" s="131">
        <f>Z125/$Z$7*100</f>
        <v>33.333333333333329</v>
      </c>
    </row>
    <row r="127" spans="19:32" x14ac:dyDescent="0.25">
      <c r="S127" s="105" t="s">
        <v>109</v>
      </c>
      <c r="T127" s="116"/>
      <c r="U127" s="116"/>
      <c r="V127" s="116">
        <v>70</v>
      </c>
      <c r="W127" s="116">
        <v>70</v>
      </c>
      <c r="X127" s="116">
        <v>75</v>
      </c>
      <c r="Y127" s="116">
        <v>103</v>
      </c>
      <c r="Z127" s="116">
        <v>79</v>
      </c>
      <c r="AB127" s="113" t="str">
        <f>TEXT(Z127,"###,###")</f>
        <v>79</v>
      </c>
      <c r="AD127" s="131">
        <f>Z127/$Z$7*100</f>
        <v>47.023809523809526</v>
      </c>
    </row>
    <row r="128" spans="19:32" x14ac:dyDescent="0.25">
      <c r="S128" s="105" t="s">
        <v>110</v>
      </c>
      <c r="T128" s="116"/>
      <c r="U128" s="116"/>
      <c r="V128" s="116">
        <v>61</v>
      </c>
      <c r="W128" s="116">
        <v>64</v>
      </c>
      <c r="X128" s="116">
        <v>68</v>
      </c>
      <c r="Y128" s="116">
        <v>93</v>
      </c>
      <c r="Z128" s="116">
        <v>87</v>
      </c>
      <c r="AB128" s="113" t="str">
        <f>TEXT(Z128,"###,###")</f>
        <v>87</v>
      </c>
      <c r="AD128" s="131">
        <f>Z128/$Z$7*100</f>
        <v>51.785714285714292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1D628E7-82CA-43F9-9519-2762D15B4D8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6A26C25-595A-4FD9-9CD3-D3ACC5F0C8F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44493FA-77AC-4C61-81DA-690946A3E17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38D1F57-BAA6-42B0-8BEF-5E34B83BBA4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65BFC9-D0A7-4FC5-A977-6A33E7AF9EAB}">
  <sheetPr codeName="Sheet12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Redland</v>
      </c>
      <c r="T1" s="103"/>
      <c r="U1" s="103"/>
      <c r="V1" s="103"/>
      <c r="W1" s="103"/>
      <c r="X1" s="103"/>
      <c r="Y1" s="104" t="str">
        <f>Y3</f>
        <v>9.59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174</v>
      </c>
      <c r="Y3" s="109" t="s">
        <v>263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9.59 Redland,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114574</v>
      </c>
      <c r="W4" s="112">
        <v>114207</v>
      </c>
      <c r="X4" s="112">
        <v>116562</v>
      </c>
      <c r="Y4" s="112">
        <v>119800</v>
      </c>
      <c r="Z4" s="112">
        <v>120588</v>
      </c>
      <c r="AB4" s="113" t="str">
        <f>TEXT(Z4,"###,###")</f>
        <v>120,588</v>
      </c>
      <c r="AD4" s="114">
        <f>Z4/Y4-1</f>
        <v>6.5776293823038845E-3</v>
      </c>
      <c r="AF4" s="114">
        <f>Z4/V4-1</f>
        <v>5.249009373854463E-2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59138</v>
      </c>
      <c r="W5" s="112">
        <v>58460</v>
      </c>
      <c r="X5" s="112">
        <v>59518</v>
      </c>
      <c r="Y5" s="112">
        <v>61423</v>
      </c>
      <c r="Z5" s="112">
        <v>61446</v>
      </c>
      <c r="AB5" s="113" t="str">
        <f>TEXT(Z5,"###,###")</f>
        <v>61,446</v>
      </c>
      <c r="AD5" s="114">
        <f t="shared" ref="AD5:AD9" si="0">Z5/Y5-1</f>
        <v>3.7445256662804738E-4</v>
      </c>
      <c r="AF5" s="114">
        <f t="shared" ref="AF5:AF9" si="1">Z5/V5-1</f>
        <v>3.9027359734857381E-2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55436</v>
      </c>
      <c r="W6" s="112">
        <v>55747</v>
      </c>
      <c r="X6" s="112">
        <v>57044</v>
      </c>
      <c r="Y6" s="112">
        <v>58377</v>
      </c>
      <c r="Z6" s="112">
        <v>59141</v>
      </c>
      <c r="AB6" s="113" t="str">
        <f>TEXT(Z6,"###,###")</f>
        <v>59,141</v>
      </c>
      <c r="AD6" s="114">
        <f t="shared" si="0"/>
        <v>1.308734604381856E-2</v>
      </c>
      <c r="AF6" s="114">
        <f t="shared" si="1"/>
        <v>6.683382639440083E-2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82598</v>
      </c>
      <c r="W7" s="112">
        <v>83286</v>
      </c>
      <c r="X7" s="112">
        <v>84776</v>
      </c>
      <c r="Y7" s="112">
        <v>86851</v>
      </c>
      <c r="Z7" s="112">
        <v>87611</v>
      </c>
      <c r="AB7" s="113" t="str">
        <f>TEXT(Z7,"###,###")</f>
        <v>87,611</v>
      </c>
      <c r="AD7" s="114">
        <f t="shared" si="0"/>
        <v>8.7506188760060333E-3</v>
      </c>
      <c r="AF7" s="114">
        <f t="shared" si="1"/>
        <v>6.0691542168091139E-2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120,588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87,611</v>
      </c>
      <c r="P8" s="71"/>
      <c r="S8" s="111" t="s">
        <v>87</v>
      </c>
      <c r="T8" s="112"/>
      <c r="U8" s="112"/>
      <c r="V8" s="112">
        <v>43670.82</v>
      </c>
      <c r="W8" s="112">
        <v>45430</v>
      </c>
      <c r="X8" s="112">
        <v>46250.71</v>
      </c>
      <c r="Y8" s="112">
        <v>47364</v>
      </c>
      <c r="Z8" s="112">
        <v>48768.91</v>
      </c>
      <c r="AB8" s="113" t="str">
        <f>TEXT(Z8,"$###,###")</f>
        <v>$48,769</v>
      </c>
      <c r="AD8" s="114">
        <f t="shared" si="0"/>
        <v>2.9661979562537022E-2</v>
      </c>
      <c r="AF8" s="114">
        <f t="shared" si="1"/>
        <v>0.11673904909502508</v>
      </c>
    </row>
    <row r="9" spans="1:32" x14ac:dyDescent="0.25">
      <c r="A9" s="32" t="s">
        <v>15</v>
      </c>
      <c r="B9" s="75"/>
      <c r="C9" s="76"/>
      <c r="D9" s="77">
        <f>AD104</f>
        <v>76.564832321624039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50.836082227117593</v>
      </c>
      <c r="P9" s="78" t="s">
        <v>88</v>
      </c>
      <c r="S9" s="111" t="s">
        <v>7</v>
      </c>
      <c r="T9" s="112"/>
      <c r="U9" s="112"/>
      <c r="V9" s="112">
        <v>4673563006</v>
      </c>
      <c r="W9" s="112">
        <v>4828594696</v>
      </c>
      <c r="X9" s="112">
        <v>4991549806</v>
      </c>
      <c r="Y9" s="112">
        <v>5238326733</v>
      </c>
      <c r="Z9" s="112">
        <v>5423349698</v>
      </c>
      <c r="AB9" s="113" t="str">
        <f>TEXT(Z9/1000000,"$#,###.0")&amp;" mil"</f>
        <v>$5,423.3 mil</v>
      </c>
      <c r="AD9" s="114">
        <f t="shared" si="0"/>
        <v>3.5321005051939025E-2</v>
      </c>
      <c r="AF9" s="114">
        <f t="shared" si="1"/>
        <v>0.16043149328198014</v>
      </c>
    </row>
    <row r="10" spans="1:32" x14ac:dyDescent="0.25">
      <c r="A10" s="32" t="s">
        <v>18</v>
      </c>
      <c r="B10" s="75"/>
      <c r="C10" s="76"/>
      <c r="D10" s="77">
        <f>AD105</f>
        <v>16.958569675257902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49.173049046352631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93.951672735158837</v>
      </c>
      <c r="P11" s="78" t="s">
        <v>88</v>
      </c>
      <c r="S11" s="111" t="s">
        <v>30</v>
      </c>
      <c r="T11" s="116"/>
      <c r="U11" s="116"/>
      <c r="V11" s="116">
        <v>104894</v>
      </c>
      <c r="W11" s="116">
        <v>104274</v>
      </c>
      <c r="X11" s="116">
        <v>106458</v>
      </c>
      <c r="Y11" s="116">
        <v>109464</v>
      </c>
      <c r="Z11" s="116">
        <v>110107</v>
      </c>
    </row>
    <row r="12" spans="1:32" ht="28.5" customHeight="1" x14ac:dyDescent="0.25">
      <c r="A12" s="32" t="s">
        <v>20</v>
      </c>
      <c r="B12" s="76"/>
      <c r="C12" s="76"/>
      <c r="D12" s="77">
        <f>AD108</f>
        <v>14.425979367764619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11.961968245996507</v>
      </c>
      <c r="P12" s="78" t="s">
        <v>88</v>
      </c>
      <c r="S12" s="111" t="s">
        <v>31</v>
      </c>
      <c r="T12" s="116"/>
      <c r="U12" s="116"/>
      <c r="V12" s="116">
        <v>9683</v>
      </c>
      <c r="W12" s="116">
        <v>9932</v>
      </c>
      <c r="X12" s="116">
        <v>10104</v>
      </c>
      <c r="Y12" s="116">
        <v>10336</v>
      </c>
      <c r="Z12" s="116">
        <v>10482</v>
      </c>
    </row>
    <row r="13" spans="1:32" ht="15" customHeight="1" x14ac:dyDescent="0.25">
      <c r="A13" s="32" t="s">
        <v>21</v>
      </c>
      <c r="B13" s="76"/>
      <c r="C13" s="76"/>
      <c r="D13" s="77">
        <f>AD109</f>
        <v>15.063687929147179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21.568481109231431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14.399525190038121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42.469399940292568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85.600474809961881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716</v>
      </c>
      <c r="Z15" s="116">
        <v>732</v>
      </c>
      <c r="AB15" s="121">
        <f t="shared" ref="AB15:AB34" si="2">IF(Z15="np",0,Z15/$Z$34)</f>
        <v>6.0702557468404819E-3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872</v>
      </c>
      <c r="Z16" s="116">
        <v>955</v>
      </c>
      <c r="AB16" s="121">
        <f t="shared" si="2"/>
        <v>7.9195276478588247E-3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7807</v>
      </c>
      <c r="Z17" s="116">
        <v>7748</v>
      </c>
      <c r="AB17" s="121">
        <f t="shared" si="2"/>
        <v>6.4251832686502808E-2</v>
      </c>
    </row>
    <row r="18" spans="1:28" x14ac:dyDescent="0.25">
      <c r="A18" s="67" t="str">
        <f>$S$1&amp;" ("&amp;$V$2&amp;" to "&amp;$Z$2&amp;")"</f>
        <v>Redland (2014-15 to 2018-19)</v>
      </c>
      <c r="B18" s="67"/>
      <c r="C18" s="67"/>
      <c r="D18" s="67"/>
      <c r="E18" s="67"/>
      <c r="F18" s="67"/>
      <c r="G18" s="67" t="str">
        <f>$S$1&amp;" ("&amp;$V$2&amp;" to "&amp;$Z$2&amp;")"</f>
        <v>Redland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891</v>
      </c>
      <c r="Z18" s="116">
        <v>991</v>
      </c>
      <c r="AB18" s="121">
        <f t="shared" si="2"/>
        <v>8.2180648157362257E-3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12541</v>
      </c>
      <c r="Z19" s="116">
        <v>12479</v>
      </c>
      <c r="AB19" s="121">
        <f t="shared" si="2"/>
        <v>0.10348459216505788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5341</v>
      </c>
      <c r="Z20" s="116">
        <v>5409</v>
      </c>
      <c r="AB20" s="121">
        <f t="shared" si="2"/>
        <v>4.485520947357946E-2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11669</v>
      </c>
      <c r="Z21" s="116">
        <v>11417</v>
      </c>
      <c r="AB21" s="121">
        <f t="shared" si="2"/>
        <v>9.4677745712674566E-2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7114</v>
      </c>
      <c r="Z22" s="116">
        <v>7264</v>
      </c>
      <c r="AB22" s="121">
        <f t="shared" si="2"/>
        <v>6.0238166318373303E-2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5301</v>
      </c>
      <c r="Z23" s="116">
        <v>5339</v>
      </c>
      <c r="AB23" s="121">
        <f t="shared" si="2"/>
        <v>4.427472053604007E-2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1334</v>
      </c>
      <c r="Z24" s="116">
        <v>1333</v>
      </c>
      <c r="AB24" s="121">
        <f t="shared" si="2"/>
        <v>1.1054167910571533E-2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4605</v>
      </c>
      <c r="Z25" s="116">
        <v>4750</v>
      </c>
      <c r="AB25" s="121">
        <f t="shared" si="2"/>
        <v>3.9390320761601483E-2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2684</v>
      </c>
      <c r="Z26" s="116">
        <v>2616</v>
      </c>
      <c r="AB26" s="121">
        <f t="shared" si="2"/>
        <v>2.1693700865757788E-2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8117</v>
      </c>
      <c r="Z27" s="116">
        <v>8263</v>
      </c>
      <c r="AB27" s="121">
        <f t="shared" si="2"/>
        <v>6.8522572726971182E-2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10174</v>
      </c>
      <c r="Z28" s="116">
        <v>10179</v>
      </c>
      <c r="AB28" s="121">
        <f t="shared" si="2"/>
        <v>8.4411384217335059E-2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5662</v>
      </c>
      <c r="Z29" s="116">
        <v>6175</v>
      </c>
      <c r="AB29" s="121">
        <f t="shared" si="2"/>
        <v>5.1207416990081932E-2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9116</v>
      </c>
      <c r="Z30" s="116">
        <v>9161</v>
      </c>
      <c r="AB30" s="121">
        <f t="shared" si="2"/>
        <v>7.5969416525690781E-2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13530</v>
      </c>
      <c r="Z31" s="116">
        <v>14212</v>
      </c>
      <c r="AB31" s="121">
        <f t="shared" si="2"/>
        <v>0.11785583971871165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1846</v>
      </c>
      <c r="Z32" s="116">
        <v>1876</v>
      </c>
      <c r="AB32" s="121">
        <f t="shared" si="2"/>
        <v>1.555710352605566E-2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5188</v>
      </c>
      <c r="Z33" s="116">
        <v>5495</v>
      </c>
      <c r="AB33" s="121">
        <f t="shared" si="2"/>
        <v>4.5568381596842143E-2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119800</v>
      </c>
      <c r="Z34" s="124">
        <v>120588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74998</v>
      </c>
      <c r="AB37" s="136">
        <f>Z37/Z40*100</f>
        <v>85.600474809961881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12616</v>
      </c>
      <c r="AB38" s="136">
        <f>Z38/Z40*100</f>
        <v>14.399525190038121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87614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60</v>
      </c>
      <c r="X44" s="116">
        <v>66</v>
      </c>
      <c r="Y44" s="116">
        <v>67</v>
      </c>
      <c r="Z44" s="116">
        <v>73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1480</v>
      </c>
      <c r="X45" s="116">
        <v>1462</v>
      </c>
      <c r="Y45" s="116">
        <v>1538</v>
      </c>
      <c r="Z45" s="116">
        <v>1618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4109</v>
      </c>
      <c r="X46" s="116">
        <v>4099</v>
      </c>
      <c r="Y46" s="116">
        <v>4523</v>
      </c>
      <c r="Z46" s="116">
        <v>4223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5427</v>
      </c>
      <c r="X47" s="116">
        <v>5557</v>
      </c>
      <c r="Y47" s="116">
        <v>5701</v>
      </c>
      <c r="Z47" s="116">
        <v>5473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5809</v>
      </c>
      <c r="X48" s="116">
        <v>6031</v>
      </c>
      <c r="Y48" s="116">
        <v>6460</v>
      </c>
      <c r="Z48" s="116">
        <v>6436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Redland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6076</v>
      </c>
      <c r="X49" s="116">
        <v>6078</v>
      </c>
      <c r="Y49" s="116">
        <v>5983</v>
      </c>
      <c r="Z49" s="116">
        <v>5896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5442</v>
      </c>
      <c r="X50" s="116">
        <v>5663</v>
      </c>
      <c r="Y50" s="116">
        <v>6053</v>
      </c>
      <c r="Z50" s="116">
        <v>6203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6152</v>
      </c>
      <c r="X51" s="116">
        <v>6004</v>
      </c>
      <c r="Y51" s="116">
        <v>5796</v>
      </c>
      <c r="Z51" s="116">
        <v>5958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5912</v>
      </c>
      <c r="X52" s="116">
        <v>6135</v>
      </c>
      <c r="Y52" s="116">
        <v>6465</v>
      </c>
      <c r="Z52" s="116">
        <v>6441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5917</v>
      </c>
      <c r="X53" s="116">
        <v>5816</v>
      </c>
      <c r="Y53" s="116">
        <v>5680</v>
      </c>
      <c r="Z53" s="116">
        <v>5712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5198</v>
      </c>
      <c r="X54" s="116">
        <v>5570</v>
      </c>
      <c r="Y54" s="116">
        <v>5703</v>
      </c>
      <c r="Z54" s="116">
        <v>5762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3815</v>
      </c>
      <c r="X55" s="116">
        <v>3931</v>
      </c>
      <c r="Y55" s="116">
        <v>4070</v>
      </c>
      <c r="Z55" s="116">
        <v>4250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1975</v>
      </c>
      <c r="X56" s="116">
        <v>1938</v>
      </c>
      <c r="Y56" s="116">
        <v>2093</v>
      </c>
      <c r="Z56" s="116">
        <v>2108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655</v>
      </c>
      <c r="X57" s="116">
        <v>737</v>
      </c>
      <c r="Y57" s="116">
        <v>789</v>
      </c>
      <c r="Z57" s="116">
        <v>831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250</v>
      </c>
      <c r="X58" s="116">
        <v>246</v>
      </c>
      <c r="Y58" s="116">
        <v>266</v>
      </c>
      <c r="Z58" s="116">
        <v>291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93</v>
      </c>
      <c r="X59" s="116">
        <v>110</v>
      </c>
      <c r="Y59" s="116">
        <v>123</v>
      </c>
      <c r="Z59" s="116">
        <v>113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100</v>
      </c>
      <c r="X60" s="116">
        <v>75</v>
      </c>
      <c r="Y60" s="116">
        <v>81</v>
      </c>
      <c r="Z60" s="116">
        <v>82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58460</v>
      </c>
      <c r="X61" s="116">
        <v>59518</v>
      </c>
      <c r="Y61" s="116">
        <v>61423</v>
      </c>
      <c r="Z61" s="116">
        <v>61447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98</v>
      </c>
      <c r="X63" s="116">
        <v>82</v>
      </c>
      <c r="Y63" s="116">
        <v>113</v>
      </c>
      <c r="Z63" s="116">
        <v>100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Redland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1865</v>
      </c>
      <c r="X64" s="116">
        <v>1898</v>
      </c>
      <c r="Y64" s="116">
        <v>1907</v>
      </c>
      <c r="Z64" s="116">
        <v>1950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4340</v>
      </c>
      <c r="X65" s="116">
        <v>4419</v>
      </c>
      <c r="Y65" s="116">
        <v>4543</v>
      </c>
      <c r="Z65" s="116">
        <v>4425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5277</v>
      </c>
      <c r="X66" s="116">
        <v>5201</v>
      </c>
      <c r="Y66" s="116">
        <v>5371</v>
      </c>
      <c r="Z66" s="116">
        <v>5318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5250</v>
      </c>
      <c r="X67" s="116">
        <v>5428</v>
      </c>
      <c r="Y67" s="116">
        <v>5477</v>
      </c>
      <c r="Z67" s="116">
        <v>5521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5096</v>
      </c>
      <c r="X68" s="116">
        <v>5260</v>
      </c>
      <c r="Y68" s="116">
        <v>5353</v>
      </c>
      <c r="Z68" s="116">
        <v>5437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4964</v>
      </c>
      <c r="X69" s="116">
        <v>5126</v>
      </c>
      <c r="Y69" s="116">
        <v>5434</v>
      </c>
      <c r="Z69" s="116">
        <v>5667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5797</v>
      </c>
      <c r="X70" s="116">
        <v>5838</v>
      </c>
      <c r="Y70" s="116">
        <v>5746</v>
      </c>
      <c r="Z70" s="116">
        <v>5821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6255</v>
      </c>
      <c r="X71" s="116">
        <v>6421</v>
      </c>
      <c r="Y71" s="116">
        <v>6642</v>
      </c>
      <c r="Z71" s="116">
        <v>6664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6015</v>
      </c>
      <c r="X72" s="116">
        <v>5993</v>
      </c>
      <c r="Y72" s="116">
        <v>5877</v>
      </c>
      <c r="Z72" s="116">
        <v>5966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5153</v>
      </c>
      <c r="X73" s="116">
        <v>5378</v>
      </c>
      <c r="Y73" s="116">
        <v>5630</v>
      </c>
      <c r="Z73" s="116">
        <v>5643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3282</v>
      </c>
      <c r="X74" s="116">
        <v>3461</v>
      </c>
      <c r="Y74" s="116">
        <v>3582</v>
      </c>
      <c r="Z74" s="116">
        <v>3855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1406</v>
      </c>
      <c r="X75" s="116">
        <v>1544</v>
      </c>
      <c r="Y75" s="116">
        <v>1636</v>
      </c>
      <c r="Z75" s="116">
        <v>1698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440</v>
      </c>
      <c r="X76" s="116">
        <v>511</v>
      </c>
      <c r="Y76" s="116">
        <v>550</v>
      </c>
      <c r="Z76" s="116">
        <v>601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227</v>
      </c>
      <c r="X77" s="116">
        <v>228</v>
      </c>
      <c r="Y77" s="116">
        <v>241</v>
      </c>
      <c r="Z77" s="116">
        <v>237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139</v>
      </c>
      <c r="X78" s="116">
        <v>109</v>
      </c>
      <c r="Y78" s="116">
        <v>121</v>
      </c>
      <c r="Z78" s="116">
        <v>128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140</v>
      </c>
      <c r="X79" s="116">
        <v>147</v>
      </c>
      <c r="Y79" s="116">
        <v>146</v>
      </c>
      <c r="Z79" s="116">
        <v>118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55747</v>
      </c>
      <c r="X80" s="116">
        <v>57044</v>
      </c>
      <c r="Y80" s="116">
        <v>58377</v>
      </c>
      <c r="Z80" s="116">
        <v>59142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Redland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5732</v>
      </c>
      <c r="X83" s="116">
        <v>5999</v>
      </c>
      <c r="Y83" s="116">
        <v>6065</v>
      </c>
      <c r="Z83" s="116">
        <v>6119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5092</v>
      </c>
      <c r="X84" s="116">
        <v>5193</v>
      </c>
      <c r="Y84" s="116">
        <v>5488</v>
      </c>
      <c r="Z84" s="116">
        <v>5596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120,588</v>
      </c>
      <c r="D85" s="100">
        <f t="shared" ref="D85:D90" si="4">AD4</f>
        <v>6.5776293823038845E-3</v>
      </c>
      <c r="E85" s="101">
        <f t="shared" ref="E85:E90" si="5">AD4</f>
        <v>6.5776293823038845E-3</v>
      </c>
      <c r="F85" s="100">
        <f t="shared" ref="F85:F90" si="6">AF4</f>
        <v>5.249009373854463E-2</v>
      </c>
      <c r="G85" s="101">
        <f t="shared" ref="G85:G90" si="7">AF4</f>
        <v>5.249009373854463E-2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8820</v>
      </c>
      <c r="X85" s="116">
        <v>9093</v>
      </c>
      <c r="Y85" s="116">
        <v>9492</v>
      </c>
      <c r="Z85" s="116">
        <v>9669</v>
      </c>
    </row>
    <row r="86" spans="1:30" ht="15" customHeight="1" x14ac:dyDescent="0.25">
      <c r="A86" s="102" t="s">
        <v>4</v>
      </c>
      <c r="B86" s="51"/>
      <c r="C86" s="61" t="str">
        <f t="shared" si="3"/>
        <v>61,446</v>
      </c>
      <c r="D86" s="100">
        <f t="shared" si="4"/>
        <v>3.7445256662804738E-4</v>
      </c>
      <c r="E86" s="101">
        <f t="shared" si="5"/>
        <v>3.7445256662804738E-4</v>
      </c>
      <c r="F86" s="100">
        <f t="shared" si="6"/>
        <v>3.9027359734857381E-2</v>
      </c>
      <c r="G86" s="101">
        <f t="shared" si="7"/>
        <v>3.9027359734857381E-2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1924</v>
      </c>
      <c r="X86" s="116">
        <v>2002</v>
      </c>
      <c r="Y86" s="116">
        <v>2084</v>
      </c>
      <c r="Z86" s="116">
        <v>2105</v>
      </c>
    </row>
    <row r="87" spans="1:30" ht="15" customHeight="1" x14ac:dyDescent="0.25">
      <c r="A87" s="102" t="s">
        <v>5</v>
      </c>
      <c r="B87" s="51"/>
      <c r="C87" s="61" t="str">
        <f t="shared" si="3"/>
        <v>59,141</v>
      </c>
      <c r="D87" s="100">
        <f t="shared" si="4"/>
        <v>1.308734604381856E-2</v>
      </c>
      <c r="E87" s="101">
        <f t="shared" si="5"/>
        <v>1.308734604381856E-2</v>
      </c>
      <c r="F87" s="100">
        <f t="shared" si="6"/>
        <v>6.683382639440083E-2</v>
      </c>
      <c r="G87" s="101">
        <f t="shared" si="7"/>
        <v>6.683382639440083E-2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2190</v>
      </c>
      <c r="X87" s="116">
        <v>2317</v>
      </c>
      <c r="Y87" s="116">
        <v>2386</v>
      </c>
      <c r="Z87" s="116">
        <v>2429</v>
      </c>
    </row>
    <row r="88" spans="1:30" ht="15" customHeight="1" x14ac:dyDescent="0.25">
      <c r="A88" s="51" t="s">
        <v>6</v>
      </c>
      <c r="B88" s="51"/>
      <c r="C88" s="61" t="str">
        <f t="shared" si="3"/>
        <v>87,611</v>
      </c>
      <c r="D88" s="100">
        <f t="shared" si="4"/>
        <v>8.7506188760060333E-3</v>
      </c>
      <c r="E88" s="101">
        <f t="shared" si="5"/>
        <v>8.7506188760060333E-3</v>
      </c>
      <c r="F88" s="100">
        <f t="shared" si="6"/>
        <v>6.0691542168091139E-2</v>
      </c>
      <c r="G88" s="101">
        <f t="shared" si="7"/>
        <v>6.0691542168091139E-2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2180</v>
      </c>
      <c r="X88" s="116">
        <v>2281</v>
      </c>
      <c r="Y88" s="116">
        <v>2359</v>
      </c>
      <c r="Z88" s="116">
        <v>2411</v>
      </c>
    </row>
    <row r="89" spans="1:30" ht="15" customHeight="1" x14ac:dyDescent="0.25">
      <c r="A89" s="51" t="s">
        <v>102</v>
      </c>
      <c r="B89" s="51"/>
      <c r="C89" s="61" t="str">
        <f t="shared" si="3"/>
        <v>$48,769</v>
      </c>
      <c r="D89" s="100">
        <f t="shared" si="4"/>
        <v>2.9661979562537022E-2</v>
      </c>
      <c r="E89" s="101">
        <f t="shared" si="5"/>
        <v>2.9661979562537022E-2</v>
      </c>
      <c r="F89" s="100">
        <f t="shared" si="6"/>
        <v>0.11673904909502508</v>
      </c>
      <c r="G89" s="101">
        <f t="shared" si="7"/>
        <v>0.11673904909502508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3737</v>
      </c>
      <c r="X89" s="116">
        <v>3840</v>
      </c>
      <c r="Y89" s="116">
        <v>4082</v>
      </c>
      <c r="Z89" s="116">
        <v>4139</v>
      </c>
    </row>
    <row r="90" spans="1:30" ht="15" customHeight="1" x14ac:dyDescent="0.25">
      <c r="A90" s="51" t="s">
        <v>7</v>
      </c>
      <c r="B90" s="51"/>
      <c r="C90" s="61" t="str">
        <f t="shared" si="3"/>
        <v>$5,423.3 mil</v>
      </c>
      <c r="D90" s="100">
        <f t="shared" si="4"/>
        <v>3.5321005051939025E-2</v>
      </c>
      <c r="E90" s="101">
        <f t="shared" si="5"/>
        <v>3.5321005051939025E-2</v>
      </c>
      <c r="F90" s="100">
        <f t="shared" si="6"/>
        <v>0.16043149328198014</v>
      </c>
      <c r="G90" s="101">
        <f t="shared" si="7"/>
        <v>0.16043149328198014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4441</v>
      </c>
      <c r="X90" s="116">
        <v>4561</v>
      </c>
      <c r="Y90" s="116">
        <v>4697</v>
      </c>
      <c r="Z90" s="116">
        <v>4741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42609</v>
      </c>
      <c r="X91" s="116">
        <v>43209</v>
      </c>
      <c r="Y91" s="116">
        <v>44323</v>
      </c>
      <c r="Z91" s="116">
        <v>44532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3598</v>
      </c>
      <c r="X93" s="116">
        <v>3924</v>
      </c>
      <c r="Y93" s="116">
        <v>4122</v>
      </c>
      <c r="Z93" s="116">
        <v>4290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7198</v>
      </c>
      <c r="X94" s="116">
        <v>7468</v>
      </c>
      <c r="Y94" s="116">
        <v>7784</v>
      </c>
      <c r="Z94" s="116">
        <v>8074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1272</v>
      </c>
      <c r="X95" s="116">
        <v>1306</v>
      </c>
      <c r="Y95" s="116">
        <v>1355</v>
      </c>
      <c r="Z95" s="116">
        <v>1404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5582</v>
      </c>
      <c r="X96" s="116">
        <v>5908</v>
      </c>
      <c r="Y96" s="116">
        <v>6241</v>
      </c>
      <c r="Z96" s="116">
        <v>6499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8932</v>
      </c>
      <c r="X97" s="116">
        <v>9538</v>
      </c>
      <c r="Y97" s="116">
        <v>9748</v>
      </c>
      <c r="Z97" s="116">
        <v>9826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4128</v>
      </c>
      <c r="X98" s="116">
        <v>4213</v>
      </c>
      <c r="Y98" s="116">
        <v>4506</v>
      </c>
      <c r="Z98" s="116">
        <v>4518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377</v>
      </c>
      <c r="X99" s="116">
        <v>394</v>
      </c>
      <c r="Y99" s="116">
        <v>450</v>
      </c>
      <c r="Z99" s="116">
        <v>442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1988</v>
      </c>
      <c r="X100" s="116">
        <v>2060</v>
      </c>
      <c r="Y100" s="116">
        <v>2191</v>
      </c>
      <c r="Z100" s="116">
        <v>2210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40677</v>
      </c>
      <c r="X101" s="116">
        <v>41567</v>
      </c>
      <c r="Y101" s="116">
        <v>42528</v>
      </c>
      <c r="Z101" s="116">
        <v>43077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84101</v>
      </c>
      <c r="X104" s="116">
        <v>88683</v>
      </c>
      <c r="Y104" s="116">
        <v>91910</v>
      </c>
      <c r="Z104" s="116">
        <v>92328</v>
      </c>
      <c r="AB104" s="113" t="str">
        <f>TEXT(Z104,"###,###")</f>
        <v>92,328</v>
      </c>
      <c r="AD104" s="134">
        <f>Z104/($Z$4)*100</f>
        <v>76.564832321624039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20117</v>
      </c>
      <c r="X105" s="116">
        <v>19484</v>
      </c>
      <c r="Y105" s="116">
        <v>19703</v>
      </c>
      <c r="Z105" s="116">
        <v>20450</v>
      </c>
      <c r="AB105" s="113" t="str">
        <f>TEXT(Z105,"###,###")</f>
        <v>20,450</v>
      </c>
      <c r="AD105" s="134">
        <f>Z105/($Z$4)*100</f>
        <v>16.958569675257902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104218</v>
      </c>
      <c r="X106" s="124">
        <v>108167</v>
      </c>
      <c r="Y106" s="124">
        <v>111613</v>
      </c>
      <c r="Z106" s="124">
        <v>112778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15615</v>
      </c>
      <c r="X108" s="116">
        <v>16875</v>
      </c>
      <c r="Y108" s="116">
        <v>19824</v>
      </c>
      <c r="Z108" s="116">
        <v>17396</v>
      </c>
      <c r="AB108" s="113" t="str">
        <f>TEXT(Z108,"###,###")</f>
        <v>17,396</v>
      </c>
      <c r="AD108" s="134">
        <f>Z108/($Z$4)*100</f>
        <v>14.425979367764619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17208</v>
      </c>
      <c r="X109" s="116">
        <v>17960</v>
      </c>
      <c r="Y109" s="116">
        <v>17957</v>
      </c>
      <c r="Z109" s="116">
        <v>18165</v>
      </c>
      <c r="AB109" s="113" t="str">
        <f>TEXT(Z109,"###,###")</f>
        <v>18,165</v>
      </c>
      <c r="AD109" s="134">
        <f>Z109/($Z$4)*100</f>
        <v>15.063687929147179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25032</v>
      </c>
      <c r="X110" s="116">
        <v>25649</v>
      </c>
      <c r="Y110" s="116">
        <v>25387</v>
      </c>
      <c r="Z110" s="116">
        <v>26009</v>
      </c>
      <c r="AB110" s="113" t="str">
        <f>TEXT(Z110,"###,###")</f>
        <v>26,009</v>
      </c>
      <c r="AD110" s="134">
        <f>Z110/($Z$4)*100</f>
        <v>21.568481109231431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46363</v>
      </c>
      <c r="X111" s="116">
        <v>47683</v>
      </c>
      <c r="Y111" s="116">
        <v>48445</v>
      </c>
      <c r="Z111" s="116">
        <v>51213</v>
      </c>
      <c r="AB111" s="113" t="str">
        <f>TEXT(Z111,"###,###")</f>
        <v>51,213</v>
      </c>
      <c r="AD111" s="134">
        <f>Z111/($Z$4)*100</f>
        <v>42.469399940292568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114207</v>
      </c>
      <c r="X112" s="116">
        <v>116562</v>
      </c>
      <c r="Y112" s="116">
        <v>119800</v>
      </c>
      <c r="Z112" s="116">
        <v>120589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39.42</v>
      </c>
      <c r="W118" s="135">
        <v>39.56</v>
      </c>
      <c r="X118" s="135">
        <v>41.73</v>
      </c>
      <c r="Y118" s="135">
        <v>41.74</v>
      </c>
      <c r="Z118" s="135">
        <v>41.84</v>
      </c>
      <c r="AB118" s="113" t="str">
        <f>TEXT(Z118,"##.0")</f>
        <v>41.8</v>
      </c>
    </row>
    <row r="120" spans="19:32" x14ac:dyDescent="0.25">
      <c r="S120" s="105" t="s">
        <v>104</v>
      </c>
      <c r="T120" s="116"/>
      <c r="U120" s="116"/>
      <c r="V120" s="116">
        <v>72918</v>
      </c>
      <c r="W120" s="116">
        <v>73353</v>
      </c>
      <c r="X120" s="116">
        <v>74672</v>
      </c>
      <c r="Y120" s="116">
        <v>76515</v>
      </c>
      <c r="Z120" s="116">
        <v>77128</v>
      </c>
      <c r="AB120" s="113" t="str">
        <f>TEXT(Z120,"###,###")</f>
        <v>77,128</v>
      </c>
    </row>
    <row r="121" spans="19:32" x14ac:dyDescent="0.25">
      <c r="S121" s="105" t="s">
        <v>105</v>
      </c>
      <c r="T121" s="116"/>
      <c r="U121" s="116"/>
      <c r="V121" s="116">
        <v>5085</v>
      </c>
      <c r="W121" s="116">
        <v>5085</v>
      </c>
      <c r="X121" s="116">
        <v>5141</v>
      </c>
      <c r="Y121" s="116">
        <v>5286</v>
      </c>
      <c r="Z121" s="116">
        <v>5296</v>
      </c>
      <c r="AB121" s="113" t="str">
        <f>TEXT(Z121,"###,###")</f>
        <v>5,296</v>
      </c>
    </row>
    <row r="122" spans="19:32" x14ac:dyDescent="0.25">
      <c r="S122" s="105" t="s">
        <v>106</v>
      </c>
      <c r="T122" s="116"/>
      <c r="U122" s="116"/>
      <c r="V122" s="116">
        <v>4595</v>
      </c>
      <c r="W122" s="116">
        <v>4849</v>
      </c>
      <c r="X122" s="116">
        <v>4963</v>
      </c>
      <c r="Y122" s="116">
        <v>5056</v>
      </c>
      <c r="Z122" s="116">
        <v>5184</v>
      </c>
      <c r="AB122" s="113" t="str">
        <f>TEXT(Z122,"###,###")</f>
        <v>5,184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77513</v>
      </c>
      <c r="W124" s="116">
        <v>78202</v>
      </c>
      <c r="X124" s="116">
        <v>79635</v>
      </c>
      <c r="Y124" s="116">
        <v>81571</v>
      </c>
      <c r="Z124" s="116">
        <v>82312</v>
      </c>
      <c r="AB124" s="113" t="str">
        <f>TEXT(Z124,"###,###")</f>
        <v>82,312</v>
      </c>
      <c r="AD124" s="131">
        <f>Z124/$Z$7*100</f>
        <v>93.951672735158837</v>
      </c>
    </row>
    <row r="125" spans="19:32" x14ac:dyDescent="0.25">
      <c r="S125" s="105" t="s">
        <v>108</v>
      </c>
      <c r="T125" s="116"/>
      <c r="U125" s="116"/>
      <c r="V125" s="116">
        <v>9680</v>
      </c>
      <c r="W125" s="116">
        <v>9934</v>
      </c>
      <c r="X125" s="116">
        <v>10104</v>
      </c>
      <c r="Y125" s="116">
        <v>10342</v>
      </c>
      <c r="Z125" s="116">
        <v>10480</v>
      </c>
      <c r="AB125" s="113" t="str">
        <f>TEXT(Z125,"###,###")</f>
        <v>10,480</v>
      </c>
      <c r="AD125" s="131">
        <f>Z125/$Z$7*100</f>
        <v>11.961968245996507</v>
      </c>
    </row>
    <row r="127" spans="19:32" x14ac:dyDescent="0.25">
      <c r="S127" s="105" t="s">
        <v>109</v>
      </c>
      <c r="T127" s="116"/>
      <c r="U127" s="116"/>
      <c r="V127" s="116">
        <v>42514</v>
      </c>
      <c r="W127" s="116">
        <v>42609</v>
      </c>
      <c r="X127" s="116">
        <v>43209</v>
      </c>
      <c r="Y127" s="116">
        <v>44323</v>
      </c>
      <c r="Z127" s="116">
        <v>44538</v>
      </c>
      <c r="AB127" s="113" t="str">
        <f>TEXT(Z127,"###,###")</f>
        <v>44,538</v>
      </c>
      <c r="AD127" s="131">
        <f>Z127/$Z$7*100</f>
        <v>50.836082227117593</v>
      </c>
    </row>
    <row r="128" spans="19:32" x14ac:dyDescent="0.25">
      <c r="S128" s="105" t="s">
        <v>110</v>
      </c>
      <c r="T128" s="116"/>
      <c r="U128" s="116"/>
      <c r="V128" s="116">
        <v>40084</v>
      </c>
      <c r="W128" s="116">
        <v>40677</v>
      </c>
      <c r="X128" s="116">
        <v>41567</v>
      </c>
      <c r="Y128" s="116">
        <v>42528</v>
      </c>
      <c r="Z128" s="116">
        <v>43081</v>
      </c>
      <c r="AB128" s="113" t="str">
        <f>TEXT(Z128,"###,###")</f>
        <v>43,081</v>
      </c>
      <c r="AD128" s="131">
        <f>Z128/$Z$7*100</f>
        <v>49.173049046352631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DABEA52-9321-494B-B123-CE84DCF0FB6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B2DA445-EF2A-4ADF-8FAE-90A6BC5C5F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9398CFE-57B1-473A-A28A-1A74D67F77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ACB68A4-CCE4-4081-BE34-C1E88A012DC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C5D91-85A4-44BB-89B4-CB2B11665F7F}">
  <sheetPr codeName="Sheet12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Richmond</v>
      </c>
      <c r="T1" s="103"/>
      <c r="U1" s="103"/>
      <c r="V1" s="103"/>
      <c r="W1" s="103"/>
      <c r="X1" s="103"/>
      <c r="Y1" s="104" t="str">
        <f>Y3</f>
        <v>9.60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175</v>
      </c>
      <c r="Y3" s="109" t="s">
        <v>176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9.60 Richmond,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488</v>
      </c>
      <c r="W4" s="112">
        <v>515</v>
      </c>
      <c r="X4" s="112">
        <v>568</v>
      </c>
      <c r="Y4" s="112">
        <v>856</v>
      </c>
      <c r="Z4" s="112">
        <v>677</v>
      </c>
      <c r="AB4" s="113" t="str">
        <f>TEXT(Z4,"###,###")</f>
        <v>677</v>
      </c>
      <c r="AD4" s="114">
        <f>Z4/Y4-1</f>
        <v>-0.20911214953271029</v>
      </c>
      <c r="AF4" s="114">
        <f>Z4/V4-1</f>
        <v>0.38729508196721318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243</v>
      </c>
      <c r="W5" s="112">
        <v>263</v>
      </c>
      <c r="X5" s="112">
        <v>284</v>
      </c>
      <c r="Y5" s="112">
        <v>455</v>
      </c>
      <c r="Z5" s="112">
        <v>337</v>
      </c>
      <c r="AB5" s="113" t="str">
        <f>TEXT(Z5,"###,###")</f>
        <v>337</v>
      </c>
      <c r="AD5" s="114">
        <f t="shared" ref="AD5:AD9" si="0">Z5/Y5-1</f>
        <v>-0.25934065934065931</v>
      </c>
      <c r="AF5" s="114">
        <f t="shared" ref="AF5:AF9" si="1">Z5/V5-1</f>
        <v>0.38683127572016462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245</v>
      </c>
      <c r="W6" s="112">
        <v>256</v>
      </c>
      <c r="X6" s="112">
        <v>284</v>
      </c>
      <c r="Y6" s="112">
        <v>396</v>
      </c>
      <c r="Z6" s="112">
        <v>338</v>
      </c>
      <c r="AB6" s="113" t="str">
        <f>TEXT(Z6,"###,###")</f>
        <v>338</v>
      </c>
      <c r="AD6" s="114">
        <f t="shared" si="0"/>
        <v>-0.14646464646464652</v>
      </c>
      <c r="AF6" s="114">
        <f t="shared" si="1"/>
        <v>0.37959183673469399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318</v>
      </c>
      <c r="W7" s="112">
        <v>323</v>
      </c>
      <c r="X7" s="112">
        <v>357</v>
      </c>
      <c r="Y7" s="112">
        <v>555</v>
      </c>
      <c r="Z7" s="112">
        <v>406</v>
      </c>
      <c r="AB7" s="113" t="str">
        <f>TEXT(Z7,"###,###")</f>
        <v>406</v>
      </c>
      <c r="AD7" s="114">
        <f t="shared" si="0"/>
        <v>-0.2684684684684685</v>
      </c>
      <c r="AF7" s="114">
        <f t="shared" si="1"/>
        <v>0.27672955974842761</v>
      </c>
    </row>
    <row r="8" spans="1:32" ht="17.25" customHeight="1" x14ac:dyDescent="0.25">
      <c r="A8" s="68" t="s">
        <v>13</v>
      </c>
      <c r="B8" s="69"/>
      <c r="C8" s="31"/>
      <c r="D8" s="70" t="str">
        <f>AB4</f>
        <v>677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406</v>
      </c>
      <c r="P8" s="71"/>
      <c r="S8" s="111" t="s">
        <v>87</v>
      </c>
      <c r="T8" s="112"/>
      <c r="U8" s="112"/>
      <c r="V8" s="112">
        <v>39933</v>
      </c>
      <c r="W8" s="112">
        <v>35841.18</v>
      </c>
      <c r="X8" s="112">
        <v>40748</v>
      </c>
      <c r="Y8" s="112">
        <v>38359.83</v>
      </c>
      <c r="Z8" s="112">
        <v>46919.32</v>
      </c>
      <c r="AB8" s="113" t="str">
        <f>TEXT(Z8,"$###,###")</f>
        <v>$46,919</v>
      </c>
      <c r="AD8" s="114">
        <f t="shared" si="0"/>
        <v>0.22313680743632069</v>
      </c>
      <c r="AF8" s="114">
        <f t="shared" si="1"/>
        <v>0.17495104299702002</v>
      </c>
    </row>
    <row r="9" spans="1:32" x14ac:dyDescent="0.25">
      <c r="A9" s="32" t="s">
        <v>15</v>
      </c>
      <c r="B9" s="75"/>
      <c r="C9" s="76"/>
      <c r="D9" s="77">
        <f>AD104</f>
        <v>52.732644017725264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51.477832512315267</v>
      </c>
      <c r="P9" s="78" t="s">
        <v>88</v>
      </c>
      <c r="S9" s="111" t="s">
        <v>7</v>
      </c>
      <c r="T9" s="112"/>
      <c r="U9" s="112"/>
      <c r="V9" s="112">
        <v>13997494</v>
      </c>
      <c r="W9" s="112">
        <v>16658039</v>
      </c>
      <c r="X9" s="112">
        <v>19667706</v>
      </c>
      <c r="Y9" s="112">
        <v>26016963</v>
      </c>
      <c r="Z9" s="112">
        <v>21423547</v>
      </c>
      <c r="AB9" s="113" t="str">
        <f>TEXT(Z9/1000000,"$#,###.0")&amp;" mil"</f>
        <v>$21.4 mil</v>
      </c>
      <c r="AD9" s="114">
        <f t="shared" si="0"/>
        <v>-0.17655465782074564</v>
      </c>
      <c r="AF9" s="114">
        <f t="shared" si="1"/>
        <v>0.53052732153341164</v>
      </c>
    </row>
    <row r="10" spans="1:32" x14ac:dyDescent="0.25">
      <c r="A10" s="32" t="s">
        <v>18</v>
      </c>
      <c r="B10" s="75"/>
      <c r="C10" s="76"/>
      <c r="D10" s="77">
        <f>AD105</f>
        <v>29.542097488921716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49.261083743842363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88.177339901477836</v>
      </c>
      <c r="P11" s="78" t="s">
        <v>88</v>
      </c>
      <c r="S11" s="111" t="s">
        <v>30</v>
      </c>
      <c r="T11" s="116"/>
      <c r="U11" s="116"/>
      <c r="V11" s="116">
        <v>384</v>
      </c>
      <c r="W11" s="116">
        <v>409</v>
      </c>
      <c r="X11" s="116">
        <v>456</v>
      </c>
      <c r="Y11" s="116">
        <v>645</v>
      </c>
      <c r="Z11" s="116">
        <v>542</v>
      </c>
    </row>
    <row r="12" spans="1:32" ht="28.5" customHeight="1" x14ac:dyDescent="0.25">
      <c r="A12" s="32" t="s">
        <v>20</v>
      </c>
      <c r="B12" s="76"/>
      <c r="C12" s="76"/>
      <c r="D12" s="77">
        <f>AD108</f>
        <v>19.350073855243721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32.758620689655174</v>
      </c>
      <c r="P12" s="78" t="s">
        <v>88</v>
      </c>
      <c r="S12" s="111" t="s">
        <v>31</v>
      </c>
      <c r="T12" s="116"/>
      <c r="U12" s="116"/>
      <c r="V12" s="116">
        <v>103</v>
      </c>
      <c r="W12" s="116">
        <v>108</v>
      </c>
      <c r="X12" s="116">
        <v>112</v>
      </c>
      <c r="Y12" s="116">
        <v>210</v>
      </c>
      <c r="Z12" s="116">
        <v>135</v>
      </c>
    </row>
    <row r="13" spans="1:32" ht="15" customHeight="1" x14ac:dyDescent="0.25">
      <c r="A13" s="32" t="s">
        <v>21</v>
      </c>
      <c r="B13" s="76"/>
      <c r="C13" s="76"/>
      <c r="D13" s="77">
        <f>AD109</f>
        <v>18.46381093057607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24.076809453471196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18.564356435643564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20.974889217134415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81.435643564356425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188</v>
      </c>
      <c r="Z15" s="116">
        <v>102</v>
      </c>
      <c r="AB15" s="121">
        <f t="shared" ref="AB15:AB34" si="2">IF(Z15="np",0,Z15/$Z$34)</f>
        <v>0.15066469719350073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9</v>
      </c>
      <c r="Z16" s="116">
        <v>10</v>
      </c>
      <c r="AB16" s="121">
        <f t="shared" si="2"/>
        <v>1.4771048744460856E-2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30</v>
      </c>
      <c r="Z17" s="116">
        <v>8</v>
      </c>
      <c r="AB17" s="121">
        <f t="shared" si="2"/>
        <v>1.1816838995568686E-2</v>
      </c>
    </row>
    <row r="18" spans="1:28" x14ac:dyDescent="0.25">
      <c r="A18" s="67" t="str">
        <f>$S$1&amp;" ("&amp;$V$2&amp;" to "&amp;$Z$2&amp;")"</f>
        <v>Richmond (2014-15 to 2018-19)</v>
      </c>
      <c r="B18" s="67"/>
      <c r="C18" s="67"/>
      <c r="D18" s="67"/>
      <c r="E18" s="67"/>
      <c r="F18" s="67"/>
      <c r="G18" s="67" t="str">
        <f>$S$1&amp;" ("&amp;$V$2&amp;" to "&amp;$Z$2&amp;")"</f>
        <v>Richmond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46</v>
      </c>
      <c r="Z19" s="116">
        <v>39</v>
      </c>
      <c r="AB19" s="121">
        <f t="shared" si="2"/>
        <v>5.7607090103397339E-2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40</v>
      </c>
      <c r="Z20" s="116">
        <v>34</v>
      </c>
      <c r="AB20" s="121">
        <f t="shared" si="2"/>
        <v>5.0221565731166914E-2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39</v>
      </c>
      <c r="Z21" s="116">
        <v>52</v>
      </c>
      <c r="AB21" s="121">
        <f t="shared" si="2"/>
        <v>7.6809453471196457E-2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26</v>
      </c>
      <c r="Z22" s="116">
        <v>26</v>
      </c>
      <c r="AB22" s="121">
        <f t="shared" si="2"/>
        <v>3.8404726735598228E-2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35</v>
      </c>
      <c r="Z23" s="116">
        <v>18</v>
      </c>
      <c r="AB23" s="121">
        <f t="shared" si="2"/>
        <v>2.6587887740029542E-2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5</v>
      </c>
      <c r="AB24" s="121">
        <f t="shared" si="2"/>
        <v>7.385524372230428E-3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15</v>
      </c>
      <c r="Z25" s="116">
        <v>10</v>
      </c>
      <c r="AB25" s="121">
        <f t="shared" si="2"/>
        <v>1.4771048744460856E-2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8</v>
      </c>
      <c r="AB26" s="121">
        <f t="shared" si="2"/>
        <v>1.1816838995568686E-2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20</v>
      </c>
      <c r="Z27" s="116">
        <v>16</v>
      </c>
      <c r="AB27" s="121">
        <f t="shared" si="2"/>
        <v>2.3633677991137372E-2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33</v>
      </c>
      <c r="Z28" s="116">
        <v>26</v>
      </c>
      <c r="AB28" s="121">
        <f t="shared" si="2"/>
        <v>3.8404726735598228E-2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125</v>
      </c>
      <c r="Z29" s="116">
        <v>121</v>
      </c>
      <c r="AB29" s="121">
        <f t="shared" si="2"/>
        <v>0.17872968980797638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35</v>
      </c>
      <c r="Z30" s="116">
        <v>39</v>
      </c>
      <c r="AB30" s="121">
        <f t="shared" si="2"/>
        <v>5.7607090103397339E-2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51</v>
      </c>
      <c r="Z31" s="116">
        <v>54</v>
      </c>
      <c r="AB31" s="121">
        <f t="shared" si="2"/>
        <v>7.9763663220088626E-2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14</v>
      </c>
      <c r="Z32" s="116">
        <v>5</v>
      </c>
      <c r="AB32" s="121">
        <f t="shared" si="2"/>
        <v>7.385524372230428E-3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14</v>
      </c>
      <c r="Z33" s="116">
        <v>25</v>
      </c>
      <c r="AB33" s="121">
        <f t="shared" si="2"/>
        <v>3.6927621861152143E-2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857</v>
      </c>
      <c r="Z34" s="124">
        <v>677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329</v>
      </c>
      <c r="AB37" s="136">
        <f>Z37/Z40*100</f>
        <v>81.435643564356425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75</v>
      </c>
      <c r="AB38" s="136">
        <f>Z38/Z40*100</f>
        <v>18.564356435643564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404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10</v>
      </c>
      <c r="X45" s="116">
        <v>12</v>
      </c>
      <c r="Y45" s="116">
        <v>20</v>
      </c>
      <c r="Z45" s="116">
        <v>5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9</v>
      </c>
      <c r="X46" s="116">
        <v>15</v>
      </c>
      <c r="Y46" s="116">
        <v>51</v>
      </c>
      <c r="Z46" s="116">
        <v>38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30</v>
      </c>
      <c r="X47" s="116">
        <v>32</v>
      </c>
      <c r="Y47" s="116">
        <v>29</v>
      </c>
      <c r="Z47" s="116">
        <v>28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36</v>
      </c>
      <c r="X48" s="116">
        <v>47</v>
      </c>
      <c r="Y48" s="116">
        <v>76</v>
      </c>
      <c r="Z48" s="116">
        <v>59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Richmond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37</v>
      </c>
      <c r="X49" s="116">
        <v>30</v>
      </c>
      <c r="Y49" s="116">
        <v>47</v>
      </c>
      <c r="Z49" s="116">
        <v>42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</v>
      </c>
      <c r="X50" s="116">
        <v>26</v>
      </c>
      <c r="Y50" s="116">
        <v>37</v>
      </c>
      <c r="Z50" s="116">
        <v>25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12</v>
      </c>
      <c r="X51" s="116">
        <v>15</v>
      </c>
      <c r="Y51" s="116">
        <v>19</v>
      </c>
      <c r="Z51" s="116">
        <v>18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23</v>
      </c>
      <c r="X52" s="116">
        <v>20</v>
      </c>
      <c r="Y52" s="116">
        <v>33</v>
      </c>
      <c r="Z52" s="116">
        <v>28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19</v>
      </c>
      <c r="X53" s="116">
        <v>28</v>
      </c>
      <c r="Y53" s="116">
        <v>35</v>
      </c>
      <c r="Z53" s="116">
        <v>21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19</v>
      </c>
      <c r="X54" s="116">
        <v>19</v>
      </c>
      <c r="Y54" s="116">
        <v>44</v>
      </c>
      <c r="Z54" s="116">
        <v>27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20</v>
      </c>
      <c r="X55" s="116">
        <v>21</v>
      </c>
      <c r="Y55" s="116">
        <v>33</v>
      </c>
      <c r="Z55" s="116">
        <v>18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9</v>
      </c>
      <c r="X56" s="116">
        <v>9</v>
      </c>
      <c r="Y56" s="116">
        <v>22</v>
      </c>
      <c r="Z56" s="116">
        <v>23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5</v>
      </c>
      <c r="X57" s="116">
        <v>4</v>
      </c>
      <c r="Y57" s="116">
        <v>8</v>
      </c>
      <c r="Z57" s="116">
        <v>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</v>
      </c>
      <c r="X58" s="116">
        <v>4</v>
      </c>
      <c r="Y58" s="116">
        <v>1</v>
      </c>
      <c r="Z58" s="116">
        <v>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257</v>
      </c>
      <c r="X61" s="116">
        <v>284</v>
      </c>
      <c r="Y61" s="116">
        <v>457</v>
      </c>
      <c r="Z61" s="116">
        <v>337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Richmond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6</v>
      </c>
      <c r="X64" s="116">
        <v>5</v>
      </c>
      <c r="Y64" s="116">
        <v>9</v>
      </c>
      <c r="Z64" s="116">
        <v>10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18</v>
      </c>
      <c r="X65" s="116">
        <v>14</v>
      </c>
      <c r="Y65" s="116">
        <v>24</v>
      </c>
      <c r="Z65" s="116">
        <v>16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33</v>
      </c>
      <c r="X66" s="116">
        <v>47</v>
      </c>
      <c r="Y66" s="116">
        <v>44</v>
      </c>
      <c r="Z66" s="116">
        <v>31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42</v>
      </c>
      <c r="X67" s="116">
        <v>34</v>
      </c>
      <c r="Y67" s="116">
        <v>58</v>
      </c>
      <c r="Z67" s="116">
        <v>53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32</v>
      </c>
      <c r="X68" s="116">
        <v>22</v>
      </c>
      <c r="Y68" s="116">
        <v>41</v>
      </c>
      <c r="Z68" s="116">
        <v>33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21</v>
      </c>
      <c r="X69" s="116">
        <v>20</v>
      </c>
      <c r="Y69" s="116">
        <v>21</v>
      </c>
      <c r="Z69" s="116">
        <v>19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17</v>
      </c>
      <c r="X70" s="116">
        <v>12</v>
      </c>
      <c r="Y70" s="116">
        <v>30</v>
      </c>
      <c r="Z70" s="116">
        <v>28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16</v>
      </c>
      <c r="X71" s="116">
        <v>24</v>
      </c>
      <c r="Y71" s="116">
        <v>44</v>
      </c>
      <c r="Z71" s="116">
        <v>31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34</v>
      </c>
      <c r="X72" s="116">
        <v>42</v>
      </c>
      <c r="Y72" s="116">
        <v>39</v>
      </c>
      <c r="Z72" s="116">
        <v>31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13</v>
      </c>
      <c r="X73" s="116">
        <v>24</v>
      </c>
      <c r="Y73" s="116">
        <v>39</v>
      </c>
      <c r="Z73" s="116">
        <v>44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13</v>
      </c>
      <c r="X74" s="116">
        <v>20</v>
      </c>
      <c r="Y74" s="116">
        <v>31</v>
      </c>
      <c r="Z74" s="116">
        <v>23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7</v>
      </c>
      <c r="X75" s="116">
        <v>9</v>
      </c>
      <c r="Y75" s="116">
        <v>9</v>
      </c>
      <c r="Z75" s="116">
        <v>11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</v>
      </c>
      <c r="X76" s="116">
        <v>6</v>
      </c>
      <c r="Y76" s="116">
        <v>4</v>
      </c>
      <c r="Z76" s="116">
        <v>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</v>
      </c>
      <c r="X77" s="116">
        <v>3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5</v>
      </c>
      <c r="Y78" s="116">
        <v>0</v>
      </c>
      <c r="Z78" s="116">
        <v>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254</v>
      </c>
      <c r="X80" s="116">
        <v>284</v>
      </c>
      <c r="Y80" s="116">
        <v>399</v>
      </c>
      <c r="Z80" s="116">
        <v>341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Richmond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9</v>
      </c>
      <c r="X83" s="116">
        <v>12</v>
      </c>
      <c r="Y83" s="116">
        <v>39</v>
      </c>
      <c r="Z83" s="116">
        <v>22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3</v>
      </c>
      <c r="X84" s="116">
        <v>3</v>
      </c>
      <c r="Y84" s="116">
        <v>7</v>
      </c>
      <c r="Z84" s="116">
        <v>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677</v>
      </c>
      <c r="D85" s="100">
        <f t="shared" ref="D85:D90" si="4">AD4</f>
        <v>-0.20911214953271029</v>
      </c>
      <c r="E85" s="101">
        <f t="shared" ref="E85:E90" si="5">AD4</f>
        <v>-0.20911214953271029</v>
      </c>
      <c r="F85" s="100">
        <f t="shared" ref="F85:F90" si="6">AF4</f>
        <v>0.38729508196721318</v>
      </c>
      <c r="G85" s="101">
        <f t="shared" ref="G85:G90" si="7">AF4</f>
        <v>0.38729508196721318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30</v>
      </c>
      <c r="X85" s="116">
        <v>24</v>
      </c>
      <c r="Y85" s="116">
        <v>24</v>
      </c>
      <c r="Z85" s="116">
        <v>34</v>
      </c>
    </row>
    <row r="86" spans="1:30" ht="15" customHeight="1" x14ac:dyDescent="0.25">
      <c r="A86" s="102" t="s">
        <v>4</v>
      </c>
      <c r="B86" s="51"/>
      <c r="C86" s="61" t="str">
        <f t="shared" si="3"/>
        <v>337</v>
      </c>
      <c r="D86" s="100">
        <f t="shared" si="4"/>
        <v>-0.25934065934065931</v>
      </c>
      <c r="E86" s="101">
        <f t="shared" si="5"/>
        <v>-0.25934065934065931</v>
      </c>
      <c r="F86" s="100">
        <f t="shared" si="6"/>
        <v>0.38683127572016462</v>
      </c>
      <c r="G86" s="101">
        <f t="shared" si="7"/>
        <v>0.38683127572016462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7</v>
      </c>
      <c r="X86" s="116">
        <v>10</v>
      </c>
      <c r="Y86" s="116">
        <v>6</v>
      </c>
      <c r="Z86" s="116">
        <v>7</v>
      </c>
    </row>
    <row r="87" spans="1:30" ht="15" customHeight="1" x14ac:dyDescent="0.25">
      <c r="A87" s="102" t="s">
        <v>5</v>
      </c>
      <c r="B87" s="51"/>
      <c r="C87" s="61" t="str">
        <f t="shared" si="3"/>
        <v>338</v>
      </c>
      <c r="D87" s="100">
        <f t="shared" si="4"/>
        <v>-0.14646464646464652</v>
      </c>
      <c r="E87" s="101">
        <f t="shared" si="5"/>
        <v>-0.14646464646464652</v>
      </c>
      <c r="F87" s="100">
        <f t="shared" si="6"/>
        <v>0.37959183673469399</v>
      </c>
      <c r="G87" s="101">
        <f t="shared" si="7"/>
        <v>0.37959183673469399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3</v>
      </c>
      <c r="Y87" s="116">
        <v>4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406</v>
      </c>
      <c r="D88" s="100">
        <f t="shared" si="4"/>
        <v>-0.2684684684684685</v>
      </c>
      <c r="E88" s="101">
        <f t="shared" si="5"/>
        <v>-0.2684684684684685</v>
      </c>
      <c r="F88" s="100">
        <f t="shared" si="6"/>
        <v>0.27672955974842761</v>
      </c>
      <c r="G88" s="101">
        <f t="shared" si="7"/>
        <v>0.27672955974842761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3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$46,919</v>
      </c>
      <c r="D89" s="100">
        <f t="shared" si="4"/>
        <v>0.22313680743632069</v>
      </c>
      <c r="E89" s="101">
        <f t="shared" si="5"/>
        <v>0.22313680743632069</v>
      </c>
      <c r="F89" s="100">
        <f t="shared" si="6"/>
        <v>0.17495104299702002</v>
      </c>
      <c r="G89" s="101">
        <f t="shared" si="7"/>
        <v>0.17495104299702002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25</v>
      </c>
      <c r="X89" s="116">
        <v>29</v>
      </c>
      <c r="Y89" s="116">
        <v>33</v>
      </c>
      <c r="Z89" s="116">
        <v>35</v>
      </c>
    </row>
    <row r="90" spans="1:30" ht="15" customHeight="1" x14ac:dyDescent="0.25">
      <c r="A90" s="51" t="s">
        <v>7</v>
      </c>
      <c r="B90" s="51"/>
      <c r="C90" s="61" t="str">
        <f t="shared" si="3"/>
        <v>$21.4 mil</v>
      </c>
      <c r="D90" s="100">
        <f t="shared" si="4"/>
        <v>-0.17655465782074564</v>
      </c>
      <c r="E90" s="101">
        <f t="shared" si="5"/>
        <v>-0.17655465782074564</v>
      </c>
      <c r="F90" s="100">
        <f t="shared" si="6"/>
        <v>0.53052732153341164</v>
      </c>
      <c r="G90" s="101">
        <f t="shared" si="7"/>
        <v>0.53052732153341164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37</v>
      </c>
      <c r="X90" s="116">
        <v>51</v>
      </c>
      <c r="Y90" s="116">
        <v>77</v>
      </c>
      <c r="Z90" s="116">
        <v>48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166</v>
      </c>
      <c r="X91" s="116">
        <v>192</v>
      </c>
      <c r="Y91" s="116">
        <v>304</v>
      </c>
      <c r="Z91" s="116">
        <v>214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6</v>
      </c>
      <c r="X93" s="116">
        <v>10</v>
      </c>
      <c r="Y93" s="116">
        <v>22</v>
      </c>
      <c r="Z93" s="116">
        <v>17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14</v>
      </c>
      <c r="X94" s="116">
        <v>22</v>
      </c>
      <c r="Y94" s="116">
        <v>29</v>
      </c>
      <c r="Z94" s="116">
        <v>24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5</v>
      </c>
      <c r="Y95" s="116">
        <v>6</v>
      </c>
      <c r="Z95" s="116">
        <v>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25</v>
      </c>
      <c r="X96" s="116">
        <v>22</v>
      </c>
      <c r="Y96" s="116">
        <v>26</v>
      </c>
      <c r="Z96" s="116">
        <v>27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24</v>
      </c>
      <c r="X97" s="116">
        <v>24</v>
      </c>
      <c r="Y97" s="116">
        <v>40</v>
      </c>
      <c r="Z97" s="116">
        <v>33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10</v>
      </c>
      <c r="X98" s="116">
        <v>13</v>
      </c>
      <c r="Y98" s="116">
        <v>18</v>
      </c>
      <c r="Z98" s="116">
        <v>28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25</v>
      </c>
      <c r="X100" s="116">
        <v>30</v>
      </c>
      <c r="Y100" s="116">
        <v>31</v>
      </c>
      <c r="Z100" s="116">
        <v>25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160</v>
      </c>
      <c r="X101" s="116">
        <v>165</v>
      </c>
      <c r="Y101" s="116">
        <v>251</v>
      </c>
      <c r="Z101" s="116">
        <v>200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259</v>
      </c>
      <c r="X104" s="116">
        <v>299</v>
      </c>
      <c r="Y104" s="116">
        <v>468</v>
      </c>
      <c r="Z104" s="116">
        <v>357</v>
      </c>
      <c r="AB104" s="113" t="str">
        <f>TEXT(Z104,"###,###")</f>
        <v>357</v>
      </c>
      <c r="AD104" s="134">
        <f>Z104/($Z$4)*100</f>
        <v>52.732644017725264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169</v>
      </c>
      <c r="X105" s="116">
        <v>182</v>
      </c>
      <c r="Y105" s="116">
        <v>207</v>
      </c>
      <c r="Z105" s="116">
        <v>200</v>
      </c>
      <c r="AB105" s="113" t="str">
        <f>TEXT(Z105,"###,###")</f>
        <v>200</v>
      </c>
      <c r="AD105" s="134">
        <f>Z105/($Z$4)*100</f>
        <v>29.542097488921716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428</v>
      </c>
      <c r="X106" s="124">
        <v>481</v>
      </c>
      <c r="Y106" s="124">
        <v>675</v>
      </c>
      <c r="Z106" s="124">
        <v>557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67</v>
      </c>
      <c r="X108" s="116">
        <v>85</v>
      </c>
      <c r="Y108" s="116">
        <v>185</v>
      </c>
      <c r="Z108" s="116">
        <v>131</v>
      </c>
      <c r="AB108" s="113" t="str">
        <f>TEXT(Z108,"###,###")</f>
        <v>131</v>
      </c>
      <c r="AD108" s="134">
        <f>Z108/($Z$4)*100</f>
        <v>19.350073855243721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104</v>
      </c>
      <c r="X109" s="116">
        <v>124</v>
      </c>
      <c r="Y109" s="116">
        <v>169</v>
      </c>
      <c r="Z109" s="116">
        <v>125</v>
      </c>
      <c r="AB109" s="113" t="str">
        <f>TEXT(Z109,"###,###")</f>
        <v>125</v>
      </c>
      <c r="AD109" s="134">
        <f>Z109/($Z$4)*100</f>
        <v>18.46381093057607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144</v>
      </c>
      <c r="X110" s="116">
        <v>139</v>
      </c>
      <c r="Y110" s="116">
        <v>179</v>
      </c>
      <c r="Z110" s="116">
        <v>163</v>
      </c>
      <c r="AB110" s="113" t="str">
        <f>TEXT(Z110,"###,###")</f>
        <v>163</v>
      </c>
      <c r="AD110" s="134">
        <f>Z110/($Z$4)*100</f>
        <v>24.076809453471196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115</v>
      </c>
      <c r="X111" s="116">
        <v>133</v>
      </c>
      <c r="Y111" s="116">
        <v>143</v>
      </c>
      <c r="Z111" s="116">
        <v>142</v>
      </c>
      <c r="AB111" s="113" t="str">
        <f>TEXT(Z111,"###,###")</f>
        <v>142</v>
      </c>
      <c r="AD111" s="134">
        <f>Z111/($Z$4)*100</f>
        <v>20.974889217134415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518</v>
      </c>
      <c r="X112" s="116">
        <v>568</v>
      </c>
      <c r="Y112" s="116">
        <v>855</v>
      </c>
      <c r="Z112" s="116">
        <v>680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43.3</v>
      </c>
      <c r="W118" s="135">
        <v>41.64</v>
      </c>
      <c r="X118" s="135">
        <v>40.68</v>
      </c>
      <c r="Y118" s="135">
        <v>41.62</v>
      </c>
      <c r="Z118" s="135">
        <v>40.78</v>
      </c>
      <c r="AB118" s="113" t="str">
        <f>TEXT(Z118,"##.0")</f>
        <v>40.8</v>
      </c>
    </row>
    <row r="120" spans="19:32" x14ac:dyDescent="0.25">
      <c r="S120" s="105" t="s">
        <v>104</v>
      </c>
      <c r="T120" s="116"/>
      <c r="U120" s="116"/>
      <c r="V120" s="116">
        <v>214</v>
      </c>
      <c r="W120" s="116">
        <v>217</v>
      </c>
      <c r="X120" s="116">
        <v>245</v>
      </c>
      <c r="Y120" s="116">
        <v>345</v>
      </c>
      <c r="Z120" s="116">
        <v>272</v>
      </c>
      <c r="AB120" s="113" t="str">
        <f>TEXT(Z120,"###,###")</f>
        <v>272</v>
      </c>
    </row>
    <row r="121" spans="19:32" x14ac:dyDescent="0.25">
      <c r="S121" s="105" t="s">
        <v>105</v>
      </c>
      <c r="T121" s="116"/>
      <c r="U121" s="116"/>
      <c r="V121" s="116">
        <v>50</v>
      </c>
      <c r="W121" s="116">
        <v>45</v>
      </c>
      <c r="X121" s="116">
        <v>45</v>
      </c>
      <c r="Y121" s="116">
        <v>109</v>
      </c>
      <c r="Z121" s="116">
        <v>47</v>
      </c>
      <c r="AB121" s="113" t="str">
        <f>TEXT(Z121,"###,###")</f>
        <v>47</v>
      </c>
    </row>
    <row r="122" spans="19:32" x14ac:dyDescent="0.25">
      <c r="S122" s="105" t="s">
        <v>106</v>
      </c>
      <c r="T122" s="116"/>
      <c r="U122" s="116"/>
      <c r="V122" s="116">
        <v>55</v>
      </c>
      <c r="W122" s="116">
        <v>61</v>
      </c>
      <c r="X122" s="116">
        <v>67</v>
      </c>
      <c r="Y122" s="116">
        <v>97</v>
      </c>
      <c r="Z122" s="116">
        <v>86</v>
      </c>
      <c r="AB122" s="113" t="str">
        <f>TEXT(Z122,"###,###")</f>
        <v>86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269</v>
      </c>
      <c r="W124" s="116">
        <v>278</v>
      </c>
      <c r="X124" s="116">
        <v>312</v>
      </c>
      <c r="Y124" s="116">
        <v>442</v>
      </c>
      <c r="Z124" s="116">
        <v>358</v>
      </c>
      <c r="AB124" s="113" t="str">
        <f>TEXT(Z124,"###,###")</f>
        <v>358</v>
      </c>
      <c r="AD124" s="131">
        <f>Z124/$Z$7*100</f>
        <v>88.177339901477836</v>
      </c>
    </row>
    <row r="125" spans="19:32" x14ac:dyDescent="0.25">
      <c r="S125" s="105" t="s">
        <v>108</v>
      </c>
      <c r="T125" s="116"/>
      <c r="U125" s="116"/>
      <c r="V125" s="116">
        <v>105</v>
      </c>
      <c r="W125" s="116">
        <v>106</v>
      </c>
      <c r="X125" s="116">
        <v>112</v>
      </c>
      <c r="Y125" s="116">
        <v>206</v>
      </c>
      <c r="Z125" s="116">
        <v>133</v>
      </c>
      <c r="AB125" s="113" t="str">
        <f>TEXT(Z125,"###,###")</f>
        <v>133</v>
      </c>
      <c r="AD125" s="131">
        <f>Z125/$Z$7*100</f>
        <v>32.758620689655174</v>
      </c>
    </row>
    <row r="127" spans="19:32" x14ac:dyDescent="0.25">
      <c r="S127" s="105" t="s">
        <v>109</v>
      </c>
      <c r="T127" s="116"/>
      <c r="U127" s="116"/>
      <c r="V127" s="116">
        <v>171</v>
      </c>
      <c r="W127" s="116">
        <v>167</v>
      </c>
      <c r="X127" s="116">
        <v>192</v>
      </c>
      <c r="Y127" s="116">
        <v>304</v>
      </c>
      <c r="Z127" s="116">
        <v>209</v>
      </c>
      <c r="AB127" s="113" t="str">
        <f>TEXT(Z127,"###,###")</f>
        <v>209</v>
      </c>
      <c r="AD127" s="131">
        <f>Z127/$Z$7*100</f>
        <v>51.477832512315267</v>
      </c>
    </row>
    <row r="128" spans="19:32" x14ac:dyDescent="0.25">
      <c r="S128" s="105" t="s">
        <v>110</v>
      </c>
      <c r="T128" s="116"/>
      <c r="U128" s="116"/>
      <c r="V128" s="116">
        <v>148</v>
      </c>
      <c r="W128" s="116">
        <v>157</v>
      </c>
      <c r="X128" s="116">
        <v>165</v>
      </c>
      <c r="Y128" s="116">
        <v>250</v>
      </c>
      <c r="Z128" s="116">
        <v>200</v>
      </c>
      <c r="AB128" s="113" t="str">
        <f>TEXT(Z128,"###,###")</f>
        <v>200</v>
      </c>
      <c r="AD128" s="131">
        <f>Z128/$Z$7*100</f>
        <v>49.261083743842363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B13B1B3-2C06-4DEB-8F27-23564DA920E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056B80A3-656E-4960-A042-F8D50ACE3AC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0F66DB50-0326-4148-87FE-5B1589F5CE9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4D7DE17-3FFE-457E-8271-EE1E79D4794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2C3E4-2398-43E9-BDC9-ABEAC852BEF4}">
  <sheetPr codeName="Sheet12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Rockhampton</v>
      </c>
      <c r="T1" s="103"/>
      <c r="U1" s="103"/>
      <c r="V1" s="103"/>
      <c r="W1" s="103"/>
      <c r="X1" s="103"/>
      <c r="Y1" s="104" t="str">
        <f>Y3</f>
        <v>9.61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177</v>
      </c>
      <c r="Y3" s="109" t="s">
        <v>264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9.61 Rockhampton,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61089</v>
      </c>
      <c r="W4" s="112">
        <v>57713</v>
      </c>
      <c r="X4" s="112">
        <v>57909</v>
      </c>
      <c r="Y4" s="112">
        <v>60427</v>
      </c>
      <c r="Z4" s="112">
        <v>60784</v>
      </c>
      <c r="AB4" s="113" t="str">
        <f>TEXT(Z4,"###,###")</f>
        <v>60,784</v>
      </c>
      <c r="AD4" s="114">
        <f>Z4/Y4-1</f>
        <v>5.9079550532046277E-3</v>
      </c>
      <c r="AF4" s="114">
        <f>Z4/V4-1</f>
        <v>-4.9927155461703121E-3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32995</v>
      </c>
      <c r="W5" s="112">
        <v>30890</v>
      </c>
      <c r="X5" s="112">
        <v>30934</v>
      </c>
      <c r="Y5" s="112">
        <v>32651</v>
      </c>
      <c r="Z5" s="112">
        <v>32451</v>
      </c>
      <c r="AB5" s="113" t="str">
        <f>TEXT(Z5,"###,###")</f>
        <v>32,451</v>
      </c>
      <c r="AD5" s="114">
        <f t="shared" ref="AD5:AD9" si="0">Z5/Y5-1</f>
        <v>-6.1253866650332611E-3</v>
      </c>
      <c r="AF5" s="114">
        <f t="shared" ref="AF5:AF9" si="1">Z5/V5-1</f>
        <v>-1.648734656766182E-2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28094</v>
      </c>
      <c r="W6" s="112">
        <v>26823</v>
      </c>
      <c r="X6" s="112">
        <v>26975</v>
      </c>
      <c r="Y6" s="112">
        <v>27774</v>
      </c>
      <c r="Z6" s="112">
        <v>28326</v>
      </c>
      <c r="AB6" s="113" t="str">
        <f>TEXT(Z6,"###,###")</f>
        <v>28,326</v>
      </c>
      <c r="AD6" s="114">
        <f t="shared" si="0"/>
        <v>1.9874702959602475E-2</v>
      </c>
      <c r="AF6" s="114">
        <f t="shared" si="1"/>
        <v>8.2579910301132653E-3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43105</v>
      </c>
      <c r="W7" s="112">
        <v>41653</v>
      </c>
      <c r="X7" s="112">
        <v>41475</v>
      </c>
      <c r="Y7" s="112">
        <v>42518</v>
      </c>
      <c r="Z7" s="112">
        <v>42926</v>
      </c>
      <c r="AB7" s="113" t="str">
        <f>TEXT(Z7,"###,###")</f>
        <v>42,926</v>
      </c>
      <c r="AD7" s="114">
        <f t="shared" si="0"/>
        <v>9.5959358389388072E-3</v>
      </c>
      <c r="AF7" s="114">
        <f t="shared" si="1"/>
        <v>-4.1526505045818007E-3</v>
      </c>
    </row>
    <row r="8" spans="1:32" ht="17.25" customHeight="1" x14ac:dyDescent="0.25">
      <c r="A8" s="68" t="s">
        <v>13</v>
      </c>
      <c r="B8" s="69"/>
      <c r="C8" s="31"/>
      <c r="D8" s="70" t="str">
        <f>AB4</f>
        <v>60,784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42,926</v>
      </c>
      <c r="P8" s="71"/>
      <c r="S8" s="111" t="s">
        <v>87</v>
      </c>
      <c r="T8" s="112"/>
      <c r="U8" s="112"/>
      <c r="V8" s="112">
        <v>43425</v>
      </c>
      <c r="W8" s="112">
        <v>44677</v>
      </c>
      <c r="X8" s="112">
        <v>44651</v>
      </c>
      <c r="Y8" s="112">
        <v>46428.39</v>
      </c>
      <c r="Z8" s="112">
        <v>48533.66</v>
      </c>
      <c r="AB8" s="113" t="str">
        <f>TEXT(Z8,"$###,###")</f>
        <v>$48,534</v>
      </c>
      <c r="AD8" s="114">
        <f t="shared" si="0"/>
        <v>4.5344454115251454E-2</v>
      </c>
      <c r="AF8" s="114">
        <f t="shared" si="1"/>
        <v>0.11764329303396659</v>
      </c>
    </row>
    <row r="9" spans="1:32" x14ac:dyDescent="0.25">
      <c r="A9" s="32" t="s">
        <v>15</v>
      </c>
      <c r="B9" s="75"/>
      <c r="C9" s="76"/>
      <c r="D9" s="77">
        <f>AD104</f>
        <v>71.6257567780995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52.189815030517636</v>
      </c>
      <c r="P9" s="78" t="s">
        <v>88</v>
      </c>
      <c r="S9" s="111" t="s">
        <v>7</v>
      </c>
      <c r="T9" s="112"/>
      <c r="U9" s="112"/>
      <c r="V9" s="112">
        <v>2427420786</v>
      </c>
      <c r="W9" s="112">
        <v>2374071678</v>
      </c>
      <c r="X9" s="112">
        <v>2362293548</v>
      </c>
      <c r="Y9" s="112">
        <v>2517836859</v>
      </c>
      <c r="Z9" s="112">
        <v>2627640561</v>
      </c>
      <c r="AB9" s="113" t="str">
        <f>TEXT(Z9/1000000,"$#,###.0")&amp;" mil"</f>
        <v>$2,627.6 mil</v>
      </c>
      <c r="AD9" s="114">
        <f t="shared" si="0"/>
        <v>4.3610332261006857E-2</v>
      </c>
      <c r="AF9" s="114">
        <f t="shared" si="1"/>
        <v>8.2482516486121815E-2</v>
      </c>
    </row>
    <row r="10" spans="1:32" x14ac:dyDescent="0.25">
      <c r="A10" s="32" t="s">
        <v>18</v>
      </c>
      <c r="B10" s="75"/>
      <c r="C10" s="76"/>
      <c r="D10" s="77">
        <f>AD105</f>
        <v>22.318373256120029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47.810184969482364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94.979732563015418</v>
      </c>
      <c r="P11" s="78" t="s">
        <v>88</v>
      </c>
      <c r="S11" s="111" t="s">
        <v>30</v>
      </c>
      <c r="T11" s="116"/>
      <c r="U11" s="116"/>
      <c r="V11" s="116">
        <v>56228</v>
      </c>
      <c r="W11" s="116">
        <v>52971</v>
      </c>
      <c r="X11" s="116">
        <v>53186</v>
      </c>
      <c r="Y11" s="116">
        <v>55511</v>
      </c>
      <c r="Z11" s="116">
        <v>55998</v>
      </c>
    </row>
    <row r="12" spans="1:32" ht="28.5" customHeight="1" x14ac:dyDescent="0.25">
      <c r="A12" s="32" t="s">
        <v>20</v>
      </c>
      <c r="B12" s="76"/>
      <c r="C12" s="76"/>
      <c r="D12" s="77">
        <f>AD108</f>
        <v>11.486575414582784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11.140101570143969</v>
      </c>
      <c r="P12" s="78" t="s">
        <v>88</v>
      </c>
      <c r="S12" s="111" t="s">
        <v>31</v>
      </c>
      <c r="T12" s="116"/>
      <c r="U12" s="116"/>
      <c r="V12" s="116">
        <v>4863</v>
      </c>
      <c r="W12" s="116">
        <v>4743</v>
      </c>
      <c r="X12" s="116">
        <v>4723</v>
      </c>
      <c r="Y12" s="116">
        <v>4915</v>
      </c>
      <c r="Z12" s="116">
        <v>4778</v>
      </c>
    </row>
    <row r="13" spans="1:32" ht="15" customHeight="1" x14ac:dyDescent="0.25">
      <c r="A13" s="32" t="s">
        <v>21</v>
      </c>
      <c r="B13" s="76"/>
      <c r="C13" s="76"/>
      <c r="D13" s="77">
        <f>AD109</f>
        <v>13.056067386154252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21.923532508554882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16.480700691840013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47.476309555146088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83.519299308159987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1259</v>
      </c>
      <c r="Z15" s="116">
        <v>1284</v>
      </c>
      <c r="AB15" s="121">
        <f t="shared" ref="AB15:AB34" si="2">IF(Z15="np",0,Z15/$Z$34)</f>
        <v>2.1126065352594689E-2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1649</v>
      </c>
      <c r="Z16" s="116">
        <v>1878</v>
      </c>
      <c r="AB16" s="121">
        <f t="shared" si="2"/>
        <v>3.0899338576458588E-2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3604</v>
      </c>
      <c r="Z17" s="116">
        <v>3515</v>
      </c>
      <c r="AB17" s="121">
        <f t="shared" si="2"/>
        <v>5.7833426568824245E-2</v>
      </c>
    </row>
    <row r="18" spans="1:28" x14ac:dyDescent="0.25">
      <c r="A18" s="67" t="str">
        <f>$S$1&amp;" ("&amp;$V$2&amp;" to "&amp;$Z$2&amp;")"</f>
        <v>Rockhampton (2014-15 to 2018-19)</v>
      </c>
      <c r="B18" s="67"/>
      <c r="C18" s="67"/>
      <c r="D18" s="67"/>
      <c r="E18" s="67"/>
      <c r="F18" s="67"/>
      <c r="G18" s="67" t="str">
        <f>$S$1&amp;" ("&amp;$V$2&amp;" to "&amp;$Z$2&amp;")"</f>
        <v>Rockhampton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1014</v>
      </c>
      <c r="Z18" s="116">
        <v>1093</v>
      </c>
      <c r="AB18" s="121">
        <f t="shared" si="2"/>
        <v>1.79834808647866E-2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4756</v>
      </c>
      <c r="Z19" s="116">
        <v>4605</v>
      </c>
      <c r="AB19" s="121">
        <f t="shared" si="2"/>
        <v>7.5767547467833762E-2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1708</v>
      </c>
      <c r="Z20" s="116">
        <v>1898</v>
      </c>
      <c r="AB20" s="121">
        <f t="shared" si="2"/>
        <v>3.1228405014972524E-2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5856</v>
      </c>
      <c r="Z21" s="116">
        <v>5789</v>
      </c>
      <c r="AB21" s="121">
        <f t="shared" si="2"/>
        <v>9.524828062785877E-2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4608</v>
      </c>
      <c r="Z22" s="116">
        <v>4656</v>
      </c>
      <c r="AB22" s="121">
        <f t="shared" si="2"/>
        <v>7.6606666886044297E-2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3365</v>
      </c>
      <c r="Z23" s="116">
        <v>3197</v>
      </c>
      <c r="AB23" s="121">
        <f t="shared" si="2"/>
        <v>5.2601270196452665E-2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285</v>
      </c>
      <c r="Z24" s="116">
        <v>269</v>
      </c>
      <c r="AB24" s="121">
        <f t="shared" si="2"/>
        <v>4.4259435980124389E-3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1600</v>
      </c>
      <c r="Z25" s="116">
        <v>1533</v>
      </c>
      <c r="AB25" s="121">
        <f t="shared" si="2"/>
        <v>2.5222942512093192E-2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996</v>
      </c>
      <c r="Z26" s="116">
        <v>967</v>
      </c>
      <c r="AB26" s="121">
        <f t="shared" si="2"/>
        <v>1.5910362302148803E-2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2415</v>
      </c>
      <c r="Z27" s="116">
        <v>2529</v>
      </c>
      <c r="AB27" s="121">
        <f t="shared" si="2"/>
        <v>4.1610451150087199E-2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4979</v>
      </c>
      <c r="Z28" s="116">
        <v>4820</v>
      </c>
      <c r="AB28" s="121">
        <f t="shared" si="2"/>
        <v>7.9305011681858564E-2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3120</v>
      </c>
      <c r="Z29" s="116">
        <v>3533</v>
      </c>
      <c r="AB29" s="121">
        <f t="shared" si="2"/>
        <v>5.8129586363486786E-2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4891</v>
      </c>
      <c r="Z30" s="116">
        <v>5141</v>
      </c>
      <c r="AB30" s="121">
        <f t="shared" si="2"/>
        <v>8.458652802000724E-2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8229</v>
      </c>
      <c r="Z31" s="116">
        <v>8378</v>
      </c>
      <c r="AB31" s="121">
        <f t="shared" si="2"/>
        <v>0.13784593109348778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678</v>
      </c>
      <c r="Z32" s="116">
        <v>703</v>
      </c>
      <c r="AB32" s="121">
        <f t="shared" si="2"/>
        <v>1.1566685313764849E-2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2764</v>
      </c>
      <c r="Z33" s="116">
        <v>2822</v>
      </c>
      <c r="AB33" s="121">
        <f t="shared" si="2"/>
        <v>4.6431274474316366E-2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60427</v>
      </c>
      <c r="Z34" s="124">
        <v>60778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35854</v>
      </c>
      <c r="AB37" s="136">
        <f>Z37/Z40*100</f>
        <v>83.519299308159987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7075</v>
      </c>
      <c r="AB38" s="136">
        <f>Z38/Z40*100</f>
        <v>16.480700691840013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42929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67</v>
      </c>
      <c r="X44" s="116">
        <v>54</v>
      </c>
      <c r="Y44" s="116">
        <v>47</v>
      </c>
      <c r="Z44" s="116">
        <v>52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762</v>
      </c>
      <c r="X45" s="116">
        <v>771</v>
      </c>
      <c r="Y45" s="116">
        <v>855</v>
      </c>
      <c r="Z45" s="116">
        <v>873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1902</v>
      </c>
      <c r="X46" s="116">
        <v>1950</v>
      </c>
      <c r="Y46" s="116">
        <v>2180</v>
      </c>
      <c r="Z46" s="116">
        <v>2147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3077</v>
      </c>
      <c r="X47" s="116">
        <v>3145</v>
      </c>
      <c r="Y47" s="116">
        <v>3240</v>
      </c>
      <c r="Z47" s="116">
        <v>3125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4072</v>
      </c>
      <c r="X48" s="116">
        <v>3855</v>
      </c>
      <c r="Y48" s="116">
        <v>4179</v>
      </c>
      <c r="Z48" s="116">
        <v>4151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Rockhampton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3859</v>
      </c>
      <c r="X49" s="116">
        <v>3776</v>
      </c>
      <c r="Y49" s="116">
        <v>3962</v>
      </c>
      <c r="Z49" s="116">
        <v>3919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3109</v>
      </c>
      <c r="X50" s="116">
        <v>3172</v>
      </c>
      <c r="Y50" s="116">
        <v>3463</v>
      </c>
      <c r="Z50" s="116">
        <v>3477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2975</v>
      </c>
      <c r="X51" s="116">
        <v>2849</v>
      </c>
      <c r="Y51" s="116">
        <v>2952</v>
      </c>
      <c r="Z51" s="116">
        <v>2987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2882</v>
      </c>
      <c r="X52" s="116">
        <v>2996</v>
      </c>
      <c r="Y52" s="116">
        <v>3026</v>
      </c>
      <c r="Z52" s="116">
        <v>2971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2777</v>
      </c>
      <c r="X53" s="116">
        <v>2691</v>
      </c>
      <c r="Y53" s="116">
        <v>2682</v>
      </c>
      <c r="Z53" s="116">
        <v>2585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2432</v>
      </c>
      <c r="X54" s="116">
        <v>2582</v>
      </c>
      <c r="Y54" s="116">
        <v>2746</v>
      </c>
      <c r="Z54" s="116">
        <v>2733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1763</v>
      </c>
      <c r="X55" s="116">
        <v>1801</v>
      </c>
      <c r="Y55" s="116">
        <v>1868</v>
      </c>
      <c r="Z55" s="116">
        <v>1984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742</v>
      </c>
      <c r="X56" s="116">
        <v>792</v>
      </c>
      <c r="Y56" s="116">
        <v>857</v>
      </c>
      <c r="Z56" s="116">
        <v>890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265</v>
      </c>
      <c r="X57" s="116">
        <v>286</v>
      </c>
      <c r="Y57" s="116">
        <v>336</v>
      </c>
      <c r="Z57" s="116">
        <v>321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111</v>
      </c>
      <c r="X58" s="116">
        <v>119</v>
      </c>
      <c r="Y58" s="116">
        <v>137</v>
      </c>
      <c r="Z58" s="116">
        <v>120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65</v>
      </c>
      <c r="X59" s="116">
        <v>62</v>
      </c>
      <c r="Y59" s="116">
        <v>69</v>
      </c>
      <c r="Z59" s="116">
        <v>73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30</v>
      </c>
      <c r="X60" s="116">
        <v>33</v>
      </c>
      <c r="Y60" s="116">
        <v>41</v>
      </c>
      <c r="Z60" s="116">
        <v>35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30890</v>
      </c>
      <c r="X61" s="116">
        <v>30934</v>
      </c>
      <c r="Y61" s="116">
        <v>32651</v>
      </c>
      <c r="Z61" s="116">
        <v>32454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50</v>
      </c>
      <c r="X63" s="116">
        <v>51</v>
      </c>
      <c r="Y63" s="116">
        <v>66</v>
      </c>
      <c r="Z63" s="116">
        <v>70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Rockhampton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933</v>
      </c>
      <c r="X64" s="116">
        <v>926</v>
      </c>
      <c r="Y64" s="116">
        <v>1016</v>
      </c>
      <c r="Z64" s="116">
        <v>1040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2111</v>
      </c>
      <c r="X65" s="116">
        <v>2168</v>
      </c>
      <c r="Y65" s="116">
        <v>2212</v>
      </c>
      <c r="Z65" s="116">
        <v>2123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2764</v>
      </c>
      <c r="X66" s="116">
        <v>2661</v>
      </c>
      <c r="Y66" s="116">
        <v>2768</v>
      </c>
      <c r="Z66" s="116">
        <v>2852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3220</v>
      </c>
      <c r="X67" s="116">
        <v>3170</v>
      </c>
      <c r="Y67" s="116">
        <v>3254</v>
      </c>
      <c r="Z67" s="116">
        <v>3336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2852</v>
      </c>
      <c r="X68" s="116">
        <v>2950</v>
      </c>
      <c r="Y68" s="116">
        <v>3028</v>
      </c>
      <c r="Z68" s="116">
        <v>3113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2498</v>
      </c>
      <c r="X69" s="116">
        <v>2533</v>
      </c>
      <c r="Y69" s="116">
        <v>2599</v>
      </c>
      <c r="Z69" s="116">
        <v>2777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2573</v>
      </c>
      <c r="X70" s="116">
        <v>2464</v>
      </c>
      <c r="Y70" s="116">
        <v>2521</v>
      </c>
      <c r="Z70" s="116">
        <v>2556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2685</v>
      </c>
      <c r="X71" s="116">
        <v>2758</v>
      </c>
      <c r="Y71" s="116">
        <v>2840</v>
      </c>
      <c r="Z71" s="116">
        <v>2851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2592</v>
      </c>
      <c r="X72" s="116">
        <v>2549</v>
      </c>
      <c r="Y72" s="116">
        <v>2480</v>
      </c>
      <c r="Z72" s="116">
        <v>2443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2250</v>
      </c>
      <c r="X73" s="116">
        <v>2295</v>
      </c>
      <c r="Y73" s="116">
        <v>2381</v>
      </c>
      <c r="Z73" s="116">
        <v>2423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1339</v>
      </c>
      <c r="X74" s="116">
        <v>1415</v>
      </c>
      <c r="Y74" s="116">
        <v>1515</v>
      </c>
      <c r="Z74" s="116">
        <v>1600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529</v>
      </c>
      <c r="X75" s="116">
        <v>579</v>
      </c>
      <c r="Y75" s="116">
        <v>592</v>
      </c>
      <c r="Z75" s="116">
        <v>663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202</v>
      </c>
      <c r="X76" s="116">
        <v>212</v>
      </c>
      <c r="Y76" s="116">
        <v>240</v>
      </c>
      <c r="Z76" s="116">
        <v>259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127</v>
      </c>
      <c r="X77" s="116">
        <v>132</v>
      </c>
      <c r="Y77" s="116">
        <v>144</v>
      </c>
      <c r="Z77" s="116">
        <v>108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53</v>
      </c>
      <c r="X78" s="116">
        <v>60</v>
      </c>
      <c r="Y78" s="116">
        <v>62</v>
      </c>
      <c r="Z78" s="116">
        <v>61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56</v>
      </c>
      <c r="X79" s="116">
        <v>52</v>
      </c>
      <c r="Y79" s="116">
        <v>52</v>
      </c>
      <c r="Z79" s="116">
        <v>39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26823</v>
      </c>
      <c r="X80" s="116">
        <v>26975</v>
      </c>
      <c r="Y80" s="116">
        <v>27774</v>
      </c>
      <c r="Z80" s="116">
        <v>28327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Rockhampton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1484</v>
      </c>
      <c r="X83" s="116">
        <v>1444</v>
      </c>
      <c r="Y83" s="116">
        <v>1459</v>
      </c>
      <c r="Z83" s="116">
        <v>1442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2049</v>
      </c>
      <c r="X84" s="116">
        <v>2056</v>
      </c>
      <c r="Y84" s="116">
        <v>2163</v>
      </c>
      <c r="Z84" s="116">
        <v>2151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60,784</v>
      </c>
      <c r="D85" s="100">
        <f t="shared" ref="D85:D90" si="4">AD4</f>
        <v>5.9079550532046277E-3</v>
      </c>
      <c r="E85" s="101">
        <f t="shared" ref="E85:E90" si="5">AD4</f>
        <v>5.9079550532046277E-3</v>
      </c>
      <c r="F85" s="100">
        <f t="shared" ref="F85:F90" si="6">AF4</f>
        <v>-4.9927155461703121E-3</v>
      </c>
      <c r="G85" s="101">
        <f t="shared" ref="G85:G90" si="7">AF4</f>
        <v>-4.9927155461703121E-3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5007</v>
      </c>
      <c r="X85" s="116">
        <v>4932</v>
      </c>
      <c r="Y85" s="116">
        <v>5019</v>
      </c>
      <c r="Z85" s="116">
        <v>5110</v>
      </c>
    </row>
    <row r="86" spans="1:30" ht="15" customHeight="1" x14ac:dyDescent="0.25">
      <c r="A86" s="102" t="s">
        <v>4</v>
      </c>
      <c r="B86" s="51"/>
      <c r="C86" s="61" t="str">
        <f t="shared" si="3"/>
        <v>32,451</v>
      </c>
      <c r="D86" s="100">
        <f t="shared" si="4"/>
        <v>-6.1253866650332611E-3</v>
      </c>
      <c r="E86" s="101">
        <f t="shared" si="5"/>
        <v>-6.1253866650332611E-3</v>
      </c>
      <c r="F86" s="100">
        <f t="shared" si="6"/>
        <v>-1.648734656766182E-2</v>
      </c>
      <c r="G86" s="101">
        <f t="shared" si="7"/>
        <v>-1.648734656766182E-2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1167</v>
      </c>
      <c r="X86" s="116">
        <v>1223</v>
      </c>
      <c r="Y86" s="116">
        <v>1318</v>
      </c>
      <c r="Z86" s="116">
        <v>1415</v>
      </c>
    </row>
    <row r="87" spans="1:30" ht="15" customHeight="1" x14ac:dyDescent="0.25">
      <c r="A87" s="102" t="s">
        <v>5</v>
      </c>
      <c r="B87" s="51"/>
      <c r="C87" s="61" t="str">
        <f t="shared" si="3"/>
        <v>28,326</v>
      </c>
      <c r="D87" s="100">
        <f t="shared" si="4"/>
        <v>1.9874702959602475E-2</v>
      </c>
      <c r="E87" s="101">
        <f t="shared" si="5"/>
        <v>1.9874702959602475E-2</v>
      </c>
      <c r="F87" s="100">
        <f t="shared" si="6"/>
        <v>8.2579910301132653E-3</v>
      </c>
      <c r="G87" s="101">
        <f t="shared" si="7"/>
        <v>8.2579910301132653E-3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802</v>
      </c>
      <c r="X87" s="116">
        <v>803</v>
      </c>
      <c r="Y87" s="116">
        <v>798</v>
      </c>
      <c r="Z87" s="116">
        <v>806</v>
      </c>
    </row>
    <row r="88" spans="1:30" ht="15" customHeight="1" x14ac:dyDescent="0.25">
      <c r="A88" s="51" t="s">
        <v>6</v>
      </c>
      <c r="B88" s="51"/>
      <c r="C88" s="61" t="str">
        <f t="shared" si="3"/>
        <v>42,926</v>
      </c>
      <c r="D88" s="100">
        <f t="shared" si="4"/>
        <v>9.5959358389388072E-3</v>
      </c>
      <c r="E88" s="101">
        <f t="shared" si="5"/>
        <v>9.5959358389388072E-3</v>
      </c>
      <c r="F88" s="100">
        <f t="shared" si="6"/>
        <v>-4.1526505045818007E-3</v>
      </c>
      <c r="G88" s="101">
        <f t="shared" si="7"/>
        <v>-4.1526505045818007E-3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1056</v>
      </c>
      <c r="X88" s="116">
        <v>1061</v>
      </c>
      <c r="Y88" s="116">
        <v>1121</v>
      </c>
      <c r="Z88" s="116">
        <v>1167</v>
      </c>
    </row>
    <row r="89" spans="1:30" ht="15" customHeight="1" x14ac:dyDescent="0.25">
      <c r="A89" s="51" t="s">
        <v>102</v>
      </c>
      <c r="B89" s="51"/>
      <c r="C89" s="61" t="str">
        <f t="shared" si="3"/>
        <v>$48,534</v>
      </c>
      <c r="D89" s="100">
        <f t="shared" si="4"/>
        <v>4.5344454115251454E-2</v>
      </c>
      <c r="E89" s="101">
        <f t="shared" si="5"/>
        <v>4.5344454115251454E-2</v>
      </c>
      <c r="F89" s="100">
        <f t="shared" si="6"/>
        <v>0.11764329303396659</v>
      </c>
      <c r="G89" s="101">
        <f t="shared" si="7"/>
        <v>0.11764329303396659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3032</v>
      </c>
      <c r="X89" s="116">
        <v>3051</v>
      </c>
      <c r="Y89" s="116">
        <v>3162</v>
      </c>
      <c r="Z89" s="116">
        <v>3299</v>
      </c>
    </row>
    <row r="90" spans="1:30" ht="15" customHeight="1" x14ac:dyDescent="0.25">
      <c r="A90" s="51" t="s">
        <v>7</v>
      </c>
      <c r="B90" s="51"/>
      <c r="C90" s="61" t="str">
        <f t="shared" si="3"/>
        <v>$2,627.6 mil</v>
      </c>
      <c r="D90" s="100">
        <f t="shared" si="4"/>
        <v>4.3610332261006857E-2</v>
      </c>
      <c r="E90" s="101">
        <f t="shared" si="5"/>
        <v>4.3610332261006857E-2</v>
      </c>
      <c r="F90" s="100">
        <f t="shared" si="6"/>
        <v>8.2482516486121815E-2</v>
      </c>
      <c r="G90" s="101">
        <f t="shared" si="7"/>
        <v>8.2482516486121815E-2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3253</v>
      </c>
      <c r="X90" s="116">
        <v>3180</v>
      </c>
      <c r="Y90" s="116">
        <v>3457</v>
      </c>
      <c r="Z90" s="116">
        <v>3536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22036</v>
      </c>
      <c r="X91" s="116">
        <v>21695</v>
      </c>
      <c r="Y91" s="116">
        <v>22314</v>
      </c>
      <c r="Z91" s="116">
        <v>22407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1132</v>
      </c>
      <c r="X93" s="116">
        <v>1185</v>
      </c>
      <c r="Y93" s="116">
        <v>1279</v>
      </c>
      <c r="Z93" s="116">
        <v>1258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3350</v>
      </c>
      <c r="X94" s="116">
        <v>3523</v>
      </c>
      <c r="Y94" s="116">
        <v>3595</v>
      </c>
      <c r="Z94" s="116">
        <v>3715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594</v>
      </c>
      <c r="X95" s="116">
        <v>574</v>
      </c>
      <c r="Y95" s="116">
        <v>608</v>
      </c>
      <c r="Z95" s="116">
        <v>620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3069</v>
      </c>
      <c r="X96" s="116">
        <v>3246</v>
      </c>
      <c r="Y96" s="116">
        <v>3472</v>
      </c>
      <c r="Z96" s="116">
        <v>3648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3646</v>
      </c>
      <c r="X97" s="116">
        <v>3984</v>
      </c>
      <c r="Y97" s="116">
        <v>3970</v>
      </c>
      <c r="Z97" s="116">
        <v>4026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2210</v>
      </c>
      <c r="X98" s="116">
        <v>2193</v>
      </c>
      <c r="Y98" s="116">
        <v>2231</v>
      </c>
      <c r="Z98" s="116">
        <v>2288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218</v>
      </c>
      <c r="X99" s="116">
        <v>227</v>
      </c>
      <c r="Y99" s="116">
        <v>282</v>
      </c>
      <c r="Z99" s="116">
        <v>331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1575</v>
      </c>
      <c r="X100" s="116">
        <v>1601</v>
      </c>
      <c r="Y100" s="116">
        <v>1718</v>
      </c>
      <c r="Z100" s="116">
        <v>1813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19617</v>
      </c>
      <c r="X101" s="116">
        <v>19780</v>
      </c>
      <c r="Y101" s="116">
        <v>20202</v>
      </c>
      <c r="Z101" s="116">
        <v>20522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38935</v>
      </c>
      <c r="X104" s="116">
        <v>41495</v>
      </c>
      <c r="Y104" s="116">
        <v>43744</v>
      </c>
      <c r="Z104" s="116">
        <v>43537</v>
      </c>
      <c r="AB104" s="113" t="str">
        <f>TEXT(Z104,"###,###")</f>
        <v>43,537</v>
      </c>
      <c r="AD104" s="134">
        <f>Z104/($Z$4)*100</f>
        <v>71.6257567780995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14356</v>
      </c>
      <c r="X105" s="116">
        <v>12765</v>
      </c>
      <c r="Y105" s="116">
        <v>12847</v>
      </c>
      <c r="Z105" s="116">
        <v>13566</v>
      </c>
      <c r="AB105" s="113" t="str">
        <f>TEXT(Z105,"###,###")</f>
        <v>13,566</v>
      </c>
      <c r="AD105" s="134">
        <f>Z105/($Z$4)*100</f>
        <v>22.318373256120029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53291</v>
      </c>
      <c r="X106" s="124">
        <v>54260</v>
      </c>
      <c r="Y106" s="124">
        <v>56591</v>
      </c>
      <c r="Z106" s="124">
        <v>57103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6289</v>
      </c>
      <c r="X108" s="116">
        <v>7097</v>
      </c>
      <c r="Y108" s="116">
        <v>8271</v>
      </c>
      <c r="Z108" s="116">
        <v>6982</v>
      </c>
      <c r="AB108" s="113" t="str">
        <f>TEXT(Z108,"###,###")</f>
        <v>6,982</v>
      </c>
      <c r="AD108" s="134">
        <f>Z108/($Z$4)*100</f>
        <v>11.486575414582784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7821</v>
      </c>
      <c r="X109" s="116">
        <v>8337</v>
      </c>
      <c r="Y109" s="116">
        <v>8645</v>
      </c>
      <c r="Z109" s="116">
        <v>7936</v>
      </c>
      <c r="AB109" s="113" t="str">
        <f>TEXT(Z109,"###,###")</f>
        <v>7,936</v>
      </c>
      <c r="AD109" s="134">
        <f>Z109/($Z$4)*100</f>
        <v>13.056067386154252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12602</v>
      </c>
      <c r="X110" s="116">
        <v>12018</v>
      </c>
      <c r="Y110" s="116">
        <v>12416</v>
      </c>
      <c r="Z110" s="116">
        <v>13326</v>
      </c>
      <c r="AB110" s="113" t="str">
        <f>TEXT(Z110,"###,###")</f>
        <v>13,326</v>
      </c>
      <c r="AD110" s="134">
        <f>Z110/($Z$4)*100</f>
        <v>21.923532508554882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26577</v>
      </c>
      <c r="X111" s="116">
        <v>26808</v>
      </c>
      <c r="Y111" s="116">
        <v>27256</v>
      </c>
      <c r="Z111" s="116">
        <v>28858</v>
      </c>
      <c r="AB111" s="113" t="str">
        <f>TEXT(Z111,"###,###")</f>
        <v>28,858</v>
      </c>
      <c r="AD111" s="134">
        <f>Z111/($Z$4)*100</f>
        <v>47.476309555146088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57713</v>
      </c>
      <c r="X112" s="116">
        <v>57909</v>
      </c>
      <c r="Y112" s="116">
        <v>60427</v>
      </c>
      <c r="Z112" s="116">
        <v>60779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39.5</v>
      </c>
      <c r="W118" s="135">
        <v>36.799999999999997</v>
      </c>
      <c r="X118" s="135">
        <v>40.1</v>
      </c>
      <c r="Y118" s="135">
        <v>40.18</v>
      </c>
      <c r="Z118" s="135">
        <v>40.15</v>
      </c>
      <c r="AB118" s="113" t="str">
        <f>TEXT(Z118,"##.0")</f>
        <v>40.2</v>
      </c>
    </row>
    <row r="120" spans="19:32" x14ac:dyDescent="0.25">
      <c r="S120" s="105" t="s">
        <v>104</v>
      </c>
      <c r="T120" s="116"/>
      <c r="U120" s="116"/>
      <c r="V120" s="116">
        <v>38244</v>
      </c>
      <c r="W120" s="116">
        <v>36911</v>
      </c>
      <c r="X120" s="116">
        <v>36752</v>
      </c>
      <c r="Y120" s="116">
        <v>37602</v>
      </c>
      <c r="Z120" s="116">
        <v>38146</v>
      </c>
      <c r="AB120" s="113" t="str">
        <f>TEXT(Z120,"###,###")</f>
        <v>38,146</v>
      </c>
    </row>
    <row r="121" spans="19:32" x14ac:dyDescent="0.25">
      <c r="S121" s="105" t="s">
        <v>105</v>
      </c>
      <c r="T121" s="116"/>
      <c r="U121" s="116"/>
      <c r="V121" s="116">
        <v>2196</v>
      </c>
      <c r="W121" s="116">
        <v>2185</v>
      </c>
      <c r="X121" s="116">
        <v>2249</v>
      </c>
      <c r="Y121" s="116">
        <v>2336</v>
      </c>
      <c r="Z121" s="116">
        <v>2157</v>
      </c>
      <c r="AB121" s="113" t="str">
        <f>TEXT(Z121,"###,###")</f>
        <v>2,157</v>
      </c>
    </row>
    <row r="122" spans="19:32" x14ac:dyDescent="0.25">
      <c r="S122" s="105" t="s">
        <v>106</v>
      </c>
      <c r="T122" s="116"/>
      <c r="U122" s="116"/>
      <c r="V122" s="116">
        <v>2667</v>
      </c>
      <c r="W122" s="116">
        <v>2558</v>
      </c>
      <c r="X122" s="116">
        <v>2474</v>
      </c>
      <c r="Y122" s="116">
        <v>2574</v>
      </c>
      <c r="Z122" s="116">
        <v>2625</v>
      </c>
      <c r="AB122" s="113" t="str">
        <f>TEXT(Z122,"###,###")</f>
        <v>2,625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40911</v>
      </c>
      <c r="W124" s="116">
        <v>39469</v>
      </c>
      <c r="X124" s="116">
        <v>39226</v>
      </c>
      <c r="Y124" s="116">
        <v>40176</v>
      </c>
      <c r="Z124" s="116">
        <v>40771</v>
      </c>
      <c r="AB124" s="113" t="str">
        <f>TEXT(Z124,"###,###")</f>
        <v>40,771</v>
      </c>
      <c r="AD124" s="131">
        <f>Z124/$Z$7*100</f>
        <v>94.979732563015418</v>
      </c>
    </row>
    <row r="125" spans="19:32" x14ac:dyDescent="0.25">
      <c r="S125" s="105" t="s">
        <v>108</v>
      </c>
      <c r="T125" s="116"/>
      <c r="U125" s="116"/>
      <c r="V125" s="116">
        <v>4863</v>
      </c>
      <c r="W125" s="116">
        <v>4743</v>
      </c>
      <c r="X125" s="116">
        <v>4723</v>
      </c>
      <c r="Y125" s="116">
        <v>4910</v>
      </c>
      <c r="Z125" s="116">
        <v>4782</v>
      </c>
      <c r="AB125" s="113" t="str">
        <f>TEXT(Z125,"###,###")</f>
        <v>4,782</v>
      </c>
      <c r="AD125" s="131">
        <f>Z125/$Z$7*100</f>
        <v>11.140101570143969</v>
      </c>
    </row>
    <row r="127" spans="19:32" x14ac:dyDescent="0.25">
      <c r="S127" s="105" t="s">
        <v>109</v>
      </c>
      <c r="T127" s="116"/>
      <c r="U127" s="116"/>
      <c r="V127" s="116">
        <v>23155</v>
      </c>
      <c r="W127" s="116">
        <v>22036</v>
      </c>
      <c r="X127" s="116">
        <v>21695</v>
      </c>
      <c r="Y127" s="116">
        <v>22314</v>
      </c>
      <c r="Z127" s="116">
        <v>22403</v>
      </c>
      <c r="AB127" s="113" t="str">
        <f>TEXT(Z127,"###,###")</f>
        <v>22,403</v>
      </c>
      <c r="AD127" s="131">
        <f>Z127/$Z$7*100</f>
        <v>52.189815030517636</v>
      </c>
    </row>
    <row r="128" spans="19:32" x14ac:dyDescent="0.25">
      <c r="S128" s="105" t="s">
        <v>110</v>
      </c>
      <c r="T128" s="116"/>
      <c r="U128" s="116"/>
      <c r="V128" s="116">
        <v>19950</v>
      </c>
      <c r="W128" s="116">
        <v>19617</v>
      </c>
      <c r="X128" s="116">
        <v>19780</v>
      </c>
      <c r="Y128" s="116">
        <v>20202</v>
      </c>
      <c r="Z128" s="116">
        <v>20523</v>
      </c>
      <c r="AB128" s="113" t="str">
        <f>TEXT(Z128,"###,###")</f>
        <v>20,523</v>
      </c>
      <c r="AD128" s="131">
        <f>Z128/$Z$7*100</f>
        <v>47.810184969482364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8755125-CAC0-416B-AED7-6BF485582E1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5FD2B1B-C8CA-4357-AE43-21CC53D1F1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BB103E7B-C405-4CD8-AF3D-21021B85AE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2E88617-A4FE-4B52-8100-608B40C154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173E8-A92A-43CA-BF14-7C28B9D23364}">
  <sheetPr codeName="Sheet12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Scenic Rim</v>
      </c>
      <c r="T1" s="103"/>
      <c r="U1" s="103"/>
      <c r="V1" s="103"/>
      <c r="W1" s="103"/>
      <c r="X1" s="103"/>
      <c r="Y1" s="104" t="str">
        <f>Y3</f>
        <v>9.62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178</v>
      </c>
      <c r="Y3" s="109" t="s">
        <v>265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9.62 Scenic Rim,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28206</v>
      </c>
      <c r="W4" s="112">
        <v>28244</v>
      </c>
      <c r="X4" s="112">
        <v>29548</v>
      </c>
      <c r="Y4" s="112">
        <v>31006</v>
      </c>
      <c r="Z4" s="112">
        <v>31074</v>
      </c>
      <c r="AB4" s="113" t="str">
        <f>TEXT(Z4,"###,###")</f>
        <v>31,074</v>
      </c>
      <c r="AD4" s="114">
        <f>Z4/Y4-1</f>
        <v>2.1931239115009493E-3</v>
      </c>
      <c r="AF4" s="114">
        <f>Z4/V4-1</f>
        <v>0.1016804935120188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14988</v>
      </c>
      <c r="W5" s="112">
        <v>14851</v>
      </c>
      <c r="X5" s="112">
        <v>15460</v>
      </c>
      <c r="Y5" s="112">
        <v>16172</v>
      </c>
      <c r="Z5" s="112">
        <v>16065</v>
      </c>
      <c r="AB5" s="113" t="str">
        <f>TEXT(Z5,"###,###")</f>
        <v>16,065</v>
      </c>
      <c r="AD5" s="114">
        <f t="shared" ref="AD5:AD9" si="0">Z5/Y5-1</f>
        <v>-6.6163739797180376E-3</v>
      </c>
      <c r="AF5" s="114">
        <f t="shared" ref="AF5:AF9" si="1">Z5/V5-1</f>
        <v>7.1857485988791048E-2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13218</v>
      </c>
      <c r="W6" s="112">
        <v>13393</v>
      </c>
      <c r="X6" s="112">
        <v>14088</v>
      </c>
      <c r="Y6" s="112">
        <v>14834</v>
      </c>
      <c r="Z6" s="112">
        <v>15011</v>
      </c>
      <c r="AB6" s="113" t="str">
        <f>TEXT(Z6,"###,###")</f>
        <v>15,011</v>
      </c>
      <c r="AD6" s="114">
        <f t="shared" si="0"/>
        <v>1.1932047997842865E-2</v>
      </c>
      <c r="AF6" s="114">
        <f t="shared" si="1"/>
        <v>0.1356483582992889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20007</v>
      </c>
      <c r="W7" s="112">
        <v>20228</v>
      </c>
      <c r="X7" s="112">
        <v>21120</v>
      </c>
      <c r="Y7" s="112">
        <v>22191</v>
      </c>
      <c r="Z7" s="112">
        <v>22111</v>
      </c>
      <c r="AB7" s="113" t="str">
        <f>TEXT(Z7,"###,###")</f>
        <v>22,111</v>
      </c>
      <c r="AD7" s="114">
        <f t="shared" si="0"/>
        <v>-3.6050651164886149E-3</v>
      </c>
      <c r="AF7" s="114">
        <f t="shared" si="1"/>
        <v>0.10516319288249121</v>
      </c>
    </row>
    <row r="8" spans="1:32" ht="17.25" customHeight="1" x14ac:dyDescent="0.25">
      <c r="A8" s="68" t="s">
        <v>13</v>
      </c>
      <c r="B8" s="69"/>
      <c r="C8" s="31"/>
      <c r="D8" s="70" t="str">
        <f>AB4</f>
        <v>31,074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22,111</v>
      </c>
      <c r="P8" s="71"/>
      <c r="S8" s="111" t="s">
        <v>87</v>
      </c>
      <c r="T8" s="112"/>
      <c r="U8" s="112"/>
      <c r="V8" s="112">
        <v>38755</v>
      </c>
      <c r="W8" s="112">
        <v>39376.239999999998</v>
      </c>
      <c r="X8" s="112">
        <v>40000</v>
      </c>
      <c r="Y8" s="112">
        <v>41381</v>
      </c>
      <c r="Z8" s="112">
        <v>42242</v>
      </c>
      <c r="AB8" s="113" t="str">
        <f>TEXT(Z8,"$###,###")</f>
        <v>$42,242</v>
      </c>
      <c r="AD8" s="114">
        <f t="shared" si="0"/>
        <v>2.0806650395108761E-2</v>
      </c>
      <c r="AF8" s="114">
        <f t="shared" si="1"/>
        <v>8.9975487033931101E-2</v>
      </c>
    </row>
    <row r="9" spans="1:32" x14ac:dyDescent="0.25">
      <c r="A9" s="32" t="s">
        <v>15</v>
      </c>
      <c r="B9" s="75"/>
      <c r="C9" s="76"/>
      <c r="D9" s="77">
        <f>AD104</f>
        <v>70.612087275535814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51.820360906336219</v>
      </c>
      <c r="P9" s="78" t="s">
        <v>88</v>
      </c>
      <c r="S9" s="111" t="s">
        <v>7</v>
      </c>
      <c r="T9" s="112"/>
      <c r="U9" s="112"/>
      <c r="V9" s="112">
        <v>897092986</v>
      </c>
      <c r="W9" s="112">
        <v>936760300</v>
      </c>
      <c r="X9" s="112">
        <v>991989003</v>
      </c>
      <c r="Y9" s="112">
        <v>1072087343</v>
      </c>
      <c r="Z9" s="112">
        <v>1100256265</v>
      </c>
      <c r="AB9" s="113" t="str">
        <f>TEXT(Z9/1000000,"$#,###.0")&amp;" mil"</f>
        <v>$1,100.3 mil</v>
      </c>
      <c r="AD9" s="114">
        <f t="shared" si="0"/>
        <v>2.6274838691011437E-2</v>
      </c>
      <c r="AF9" s="114">
        <f t="shared" si="1"/>
        <v>0.22646847335845743</v>
      </c>
    </row>
    <row r="10" spans="1:32" x14ac:dyDescent="0.25">
      <c r="A10" s="32" t="s">
        <v>18</v>
      </c>
      <c r="B10" s="75"/>
      <c r="C10" s="76"/>
      <c r="D10" s="77">
        <f>AD105</f>
        <v>17.51946965308618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48.175116457871646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87.603455293745185</v>
      </c>
      <c r="P11" s="78" t="s">
        <v>88</v>
      </c>
      <c r="S11" s="111" t="s">
        <v>30</v>
      </c>
      <c r="T11" s="116"/>
      <c r="U11" s="116"/>
      <c r="V11" s="116">
        <v>23414</v>
      </c>
      <c r="W11" s="116">
        <v>23507</v>
      </c>
      <c r="X11" s="116">
        <v>24719</v>
      </c>
      <c r="Y11" s="116">
        <v>25924</v>
      </c>
      <c r="Z11" s="116">
        <v>26093</v>
      </c>
    </row>
    <row r="12" spans="1:32" ht="28.5" customHeight="1" x14ac:dyDescent="0.25">
      <c r="A12" s="32" t="s">
        <v>20</v>
      </c>
      <c r="B12" s="76"/>
      <c r="C12" s="76"/>
      <c r="D12" s="77">
        <f>AD108</f>
        <v>18.03115144493789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22.554384695400479</v>
      </c>
      <c r="P12" s="78" t="s">
        <v>88</v>
      </c>
      <c r="S12" s="111" t="s">
        <v>31</v>
      </c>
      <c r="T12" s="116"/>
      <c r="U12" s="116"/>
      <c r="V12" s="116">
        <v>4790</v>
      </c>
      <c r="W12" s="116">
        <v>4740</v>
      </c>
      <c r="X12" s="116">
        <v>4829</v>
      </c>
      <c r="Y12" s="116">
        <v>5081</v>
      </c>
      <c r="Z12" s="116">
        <v>4987</v>
      </c>
    </row>
    <row r="13" spans="1:32" ht="15" customHeight="1" x14ac:dyDescent="0.25">
      <c r="A13" s="32" t="s">
        <v>21</v>
      </c>
      <c r="B13" s="76"/>
      <c r="C13" s="76"/>
      <c r="D13" s="77">
        <f>AD109</f>
        <v>15.80420930681599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20.525197914655337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15.054492832270611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33.758125764304566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84.945507167729389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1636</v>
      </c>
      <c r="Z15" s="116">
        <v>1763</v>
      </c>
      <c r="AB15" s="121">
        <f t="shared" ref="AB15:AB34" si="2">IF(Z15="np",0,Z15/$Z$34)</f>
        <v>5.6728232189973617E-2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251</v>
      </c>
      <c r="Z16" s="116">
        <v>255</v>
      </c>
      <c r="AB16" s="121">
        <f t="shared" si="2"/>
        <v>8.2051612072848966E-3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2129</v>
      </c>
      <c r="Z17" s="116">
        <v>1893</v>
      </c>
      <c r="AB17" s="121">
        <f t="shared" si="2"/>
        <v>6.0911255550550228E-2</v>
      </c>
    </row>
    <row r="18" spans="1:28" x14ac:dyDescent="0.25">
      <c r="A18" s="67" t="str">
        <f>$S$1&amp;" ("&amp;$V$2&amp;" to "&amp;$Z$2&amp;")"</f>
        <v>Scenic Rim (2014-15 to 2018-19)</v>
      </c>
      <c r="B18" s="67"/>
      <c r="C18" s="67"/>
      <c r="D18" s="67"/>
      <c r="E18" s="67"/>
      <c r="F18" s="67"/>
      <c r="G18" s="67" t="str">
        <f>$S$1&amp;" ("&amp;$V$2&amp;" to "&amp;$Z$2&amp;")"</f>
        <v>Scenic Rim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308</v>
      </c>
      <c r="Z18" s="116">
        <v>315</v>
      </c>
      <c r="AB18" s="121">
        <f t="shared" si="2"/>
        <v>1.0135787373704871E-2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2891</v>
      </c>
      <c r="Z19" s="116">
        <v>2864</v>
      </c>
      <c r="AB19" s="121">
        <f t="shared" si="2"/>
        <v>9.2155222343780166E-2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1075</v>
      </c>
      <c r="Z20" s="116">
        <v>1277</v>
      </c>
      <c r="AB20" s="121">
        <f t="shared" si="2"/>
        <v>4.1090160241971811E-2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2440</v>
      </c>
      <c r="Z21" s="116">
        <v>2426</v>
      </c>
      <c r="AB21" s="121">
        <f t="shared" si="2"/>
        <v>7.806165132891435E-2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1958</v>
      </c>
      <c r="Z22" s="116">
        <v>1981</v>
      </c>
      <c r="AB22" s="121">
        <f t="shared" si="2"/>
        <v>6.3742840594632866E-2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1208</v>
      </c>
      <c r="Z23" s="116">
        <v>1218</v>
      </c>
      <c r="AB23" s="121">
        <f t="shared" si="2"/>
        <v>3.9191711178325504E-2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350</v>
      </c>
      <c r="Z24" s="116">
        <v>414</v>
      </c>
      <c r="AB24" s="121">
        <f t="shared" si="2"/>
        <v>1.3321320548297832E-2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962</v>
      </c>
      <c r="Z25" s="116">
        <v>902</v>
      </c>
      <c r="AB25" s="121">
        <f t="shared" si="2"/>
        <v>2.9023746701846966E-2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699</v>
      </c>
      <c r="Z26" s="116">
        <v>665</v>
      </c>
      <c r="AB26" s="121">
        <f t="shared" si="2"/>
        <v>2.1397773344488061E-2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1531</v>
      </c>
      <c r="Z27" s="116">
        <v>1676</v>
      </c>
      <c r="AB27" s="121">
        <f t="shared" si="2"/>
        <v>5.3928824248664652E-2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2037</v>
      </c>
      <c r="Z28" s="116">
        <v>1923</v>
      </c>
      <c r="AB28" s="121">
        <f t="shared" si="2"/>
        <v>6.1876568633760218E-2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1668</v>
      </c>
      <c r="Z29" s="116">
        <v>1816</v>
      </c>
      <c r="AB29" s="121">
        <f t="shared" si="2"/>
        <v>5.8433618636977928E-2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2389</v>
      </c>
      <c r="Z30" s="116">
        <v>2427</v>
      </c>
      <c r="AB30" s="121">
        <f t="shared" si="2"/>
        <v>7.8093828431688009E-2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2795</v>
      </c>
      <c r="Z31" s="116">
        <v>2961</v>
      </c>
      <c r="AB31" s="121">
        <f t="shared" si="2"/>
        <v>9.527640131282579E-2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606</v>
      </c>
      <c r="Z32" s="116">
        <v>613</v>
      </c>
      <c r="AB32" s="121">
        <f t="shared" si="2"/>
        <v>1.9724564000257416E-2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1248</v>
      </c>
      <c r="Z33" s="116">
        <v>1370</v>
      </c>
      <c r="AB33" s="121">
        <f t="shared" si="2"/>
        <v>4.4082630799922772E-2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31006</v>
      </c>
      <c r="Z34" s="124">
        <v>31078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18784</v>
      </c>
      <c r="AB37" s="136">
        <f>Z37/Z40*100</f>
        <v>84.945507167729389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3329</v>
      </c>
      <c r="AB38" s="136">
        <f>Z38/Z40*100</f>
        <v>15.054492832270611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22113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28</v>
      </c>
      <c r="X44" s="116">
        <v>12</v>
      </c>
      <c r="Y44" s="116">
        <v>22</v>
      </c>
      <c r="Z44" s="116">
        <v>29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355</v>
      </c>
      <c r="X45" s="116">
        <v>426</v>
      </c>
      <c r="Y45" s="116">
        <v>423</v>
      </c>
      <c r="Z45" s="116">
        <v>416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885</v>
      </c>
      <c r="X46" s="116">
        <v>905</v>
      </c>
      <c r="Y46" s="116">
        <v>1011</v>
      </c>
      <c r="Z46" s="116">
        <v>1038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1104</v>
      </c>
      <c r="X47" s="116">
        <v>1178</v>
      </c>
      <c r="Y47" s="116">
        <v>1296</v>
      </c>
      <c r="Z47" s="116">
        <v>1253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1208</v>
      </c>
      <c r="X48" s="116">
        <v>1352</v>
      </c>
      <c r="Y48" s="116">
        <v>1411</v>
      </c>
      <c r="Z48" s="116">
        <v>1350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Scenic Rim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1211</v>
      </c>
      <c r="X49" s="116">
        <v>1255</v>
      </c>
      <c r="Y49" s="116">
        <v>1287</v>
      </c>
      <c r="Z49" s="116">
        <v>1345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1365</v>
      </c>
      <c r="X50" s="116">
        <v>1367</v>
      </c>
      <c r="Y50" s="116">
        <v>1481</v>
      </c>
      <c r="Z50" s="116">
        <v>1448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1606</v>
      </c>
      <c r="X51" s="116">
        <v>1543</v>
      </c>
      <c r="Y51" s="116">
        <v>1514</v>
      </c>
      <c r="Z51" s="116">
        <v>1492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1681</v>
      </c>
      <c r="X52" s="116">
        <v>1714</v>
      </c>
      <c r="Y52" s="116">
        <v>1841</v>
      </c>
      <c r="Z52" s="116">
        <v>1785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1638</v>
      </c>
      <c r="X53" s="116">
        <v>1690</v>
      </c>
      <c r="Y53" s="116">
        <v>1607</v>
      </c>
      <c r="Z53" s="116">
        <v>1620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1472</v>
      </c>
      <c r="X54" s="116">
        <v>1513</v>
      </c>
      <c r="Y54" s="116">
        <v>1619</v>
      </c>
      <c r="Z54" s="116">
        <v>1575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1100</v>
      </c>
      <c r="X55" s="116">
        <v>1215</v>
      </c>
      <c r="Y55" s="116">
        <v>1278</v>
      </c>
      <c r="Z55" s="116">
        <v>1320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665</v>
      </c>
      <c r="X56" s="116">
        <v>685</v>
      </c>
      <c r="Y56" s="116">
        <v>692</v>
      </c>
      <c r="Z56" s="116">
        <v>738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310</v>
      </c>
      <c r="X57" s="116">
        <v>379</v>
      </c>
      <c r="Y57" s="116">
        <v>409</v>
      </c>
      <c r="Z57" s="116">
        <v>385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128</v>
      </c>
      <c r="X58" s="116">
        <v>131</v>
      </c>
      <c r="Y58" s="116">
        <v>153</v>
      </c>
      <c r="Z58" s="116">
        <v>152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60</v>
      </c>
      <c r="X59" s="116">
        <v>59</v>
      </c>
      <c r="Y59" s="116">
        <v>70</v>
      </c>
      <c r="Z59" s="116">
        <v>83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43</v>
      </c>
      <c r="X60" s="116">
        <v>39</v>
      </c>
      <c r="Y60" s="116">
        <v>45</v>
      </c>
      <c r="Z60" s="116">
        <v>40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14851</v>
      </c>
      <c r="X61" s="116">
        <v>15460</v>
      </c>
      <c r="Y61" s="116">
        <v>16172</v>
      </c>
      <c r="Z61" s="116">
        <v>16069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22</v>
      </c>
      <c r="X63" s="116">
        <v>30</v>
      </c>
      <c r="Y63" s="116">
        <v>38</v>
      </c>
      <c r="Z63" s="116">
        <v>38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Scenic Rim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414</v>
      </c>
      <c r="X64" s="116">
        <v>442</v>
      </c>
      <c r="Y64" s="116">
        <v>424</v>
      </c>
      <c r="Z64" s="116">
        <v>458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959</v>
      </c>
      <c r="X65" s="116">
        <v>951</v>
      </c>
      <c r="Y65" s="116">
        <v>986</v>
      </c>
      <c r="Z65" s="116">
        <v>992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988</v>
      </c>
      <c r="X66" s="116">
        <v>1051</v>
      </c>
      <c r="Y66" s="116">
        <v>1247</v>
      </c>
      <c r="Z66" s="116">
        <v>1173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1045</v>
      </c>
      <c r="X67" s="116">
        <v>1188</v>
      </c>
      <c r="Y67" s="116">
        <v>1235</v>
      </c>
      <c r="Z67" s="116">
        <v>1283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1048</v>
      </c>
      <c r="X68" s="116">
        <v>1122</v>
      </c>
      <c r="Y68" s="116">
        <v>1090</v>
      </c>
      <c r="Z68" s="116">
        <v>1146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1129</v>
      </c>
      <c r="X69" s="116">
        <v>1212</v>
      </c>
      <c r="Y69" s="116">
        <v>1298</v>
      </c>
      <c r="Z69" s="116">
        <v>1317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1521</v>
      </c>
      <c r="X70" s="116">
        <v>1478</v>
      </c>
      <c r="Y70" s="116">
        <v>1446</v>
      </c>
      <c r="Z70" s="116">
        <v>1512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1576</v>
      </c>
      <c r="X71" s="116">
        <v>1681</v>
      </c>
      <c r="Y71" s="116">
        <v>1836</v>
      </c>
      <c r="Z71" s="116">
        <v>1850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1537</v>
      </c>
      <c r="X72" s="116">
        <v>1598</v>
      </c>
      <c r="Y72" s="116">
        <v>1655</v>
      </c>
      <c r="Z72" s="116">
        <v>1659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1358</v>
      </c>
      <c r="X73" s="116">
        <v>1387</v>
      </c>
      <c r="Y73" s="116">
        <v>1493</v>
      </c>
      <c r="Z73" s="116">
        <v>1509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930</v>
      </c>
      <c r="X74" s="116">
        <v>1007</v>
      </c>
      <c r="Y74" s="116">
        <v>1052</v>
      </c>
      <c r="Z74" s="116">
        <v>1062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493</v>
      </c>
      <c r="X75" s="116">
        <v>532</v>
      </c>
      <c r="Y75" s="116">
        <v>553</v>
      </c>
      <c r="Z75" s="116">
        <v>561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203</v>
      </c>
      <c r="X76" s="116">
        <v>233</v>
      </c>
      <c r="Y76" s="116">
        <v>274</v>
      </c>
      <c r="Z76" s="116">
        <v>263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105</v>
      </c>
      <c r="X77" s="116">
        <v>97</v>
      </c>
      <c r="Y77" s="116">
        <v>109</v>
      </c>
      <c r="Z77" s="116">
        <v>104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47</v>
      </c>
      <c r="X78" s="116">
        <v>52</v>
      </c>
      <c r="Y78" s="116">
        <v>72</v>
      </c>
      <c r="Z78" s="116">
        <v>65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21</v>
      </c>
      <c r="X79" s="116">
        <v>27</v>
      </c>
      <c r="Y79" s="116">
        <v>28</v>
      </c>
      <c r="Z79" s="116">
        <v>30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13393</v>
      </c>
      <c r="X80" s="116">
        <v>14088</v>
      </c>
      <c r="Y80" s="116">
        <v>14834</v>
      </c>
      <c r="Z80" s="116">
        <v>15013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Scenic Rim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1073</v>
      </c>
      <c r="X83" s="116">
        <v>1136</v>
      </c>
      <c r="Y83" s="116">
        <v>1204</v>
      </c>
      <c r="Z83" s="116">
        <v>1269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891</v>
      </c>
      <c r="X84" s="116">
        <v>920</v>
      </c>
      <c r="Y84" s="116">
        <v>952</v>
      </c>
      <c r="Z84" s="116">
        <v>981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31,074</v>
      </c>
      <c r="D85" s="100">
        <f t="shared" ref="D85:D90" si="4">AD4</f>
        <v>2.1931239115009493E-3</v>
      </c>
      <c r="E85" s="101">
        <f t="shared" ref="E85:E90" si="5">AD4</f>
        <v>2.1931239115009493E-3</v>
      </c>
      <c r="F85" s="100">
        <f t="shared" ref="F85:F90" si="6">AF4</f>
        <v>0.1016804935120188</v>
      </c>
      <c r="G85" s="101">
        <f t="shared" ref="G85:G90" si="7">AF4</f>
        <v>0.1016804935120188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1919</v>
      </c>
      <c r="X85" s="116">
        <v>1974</v>
      </c>
      <c r="Y85" s="116">
        <v>2102</v>
      </c>
      <c r="Z85" s="116">
        <v>2114</v>
      </c>
    </row>
    <row r="86" spans="1:30" ht="15" customHeight="1" x14ac:dyDescent="0.25">
      <c r="A86" s="102" t="s">
        <v>4</v>
      </c>
      <c r="B86" s="51"/>
      <c r="C86" s="61" t="str">
        <f t="shared" si="3"/>
        <v>16,065</v>
      </c>
      <c r="D86" s="100">
        <f t="shared" si="4"/>
        <v>-6.6163739797180376E-3</v>
      </c>
      <c r="E86" s="101">
        <f t="shared" si="5"/>
        <v>-6.6163739797180376E-3</v>
      </c>
      <c r="F86" s="100">
        <f t="shared" si="6"/>
        <v>7.1857485988791048E-2</v>
      </c>
      <c r="G86" s="101">
        <f t="shared" si="7"/>
        <v>7.1857485988791048E-2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508</v>
      </c>
      <c r="X86" s="116">
        <v>537</v>
      </c>
      <c r="Y86" s="116">
        <v>548</v>
      </c>
      <c r="Z86" s="116">
        <v>569</v>
      </c>
    </row>
    <row r="87" spans="1:30" ht="15" customHeight="1" x14ac:dyDescent="0.25">
      <c r="A87" s="102" t="s">
        <v>5</v>
      </c>
      <c r="B87" s="51"/>
      <c r="C87" s="61" t="str">
        <f t="shared" si="3"/>
        <v>15,011</v>
      </c>
      <c r="D87" s="100">
        <f t="shared" si="4"/>
        <v>1.1932047997842865E-2</v>
      </c>
      <c r="E87" s="101">
        <f t="shared" si="5"/>
        <v>1.1932047997842865E-2</v>
      </c>
      <c r="F87" s="100">
        <f t="shared" si="6"/>
        <v>0.1356483582992889</v>
      </c>
      <c r="G87" s="101">
        <f t="shared" si="7"/>
        <v>0.1356483582992889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294</v>
      </c>
      <c r="X87" s="116">
        <v>312</v>
      </c>
      <c r="Y87" s="116">
        <v>337</v>
      </c>
      <c r="Z87" s="116">
        <v>335</v>
      </c>
    </row>
    <row r="88" spans="1:30" ht="15" customHeight="1" x14ac:dyDescent="0.25">
      <c r="A88" s="51" t="s">
        <v>6</v>
      </c>
      <c r="B88" s="51"/>
      <c r="C88" s="61" t="str">
        <f t="shared" si="3"/>
        <v>22,111</v>
      </c>
      <c r="D88" s="100">
        <f t="shared" si="4"/>
        <v>-3.6050651164886149E-3</v>
      </c>
      <c r="E88" s="101">
        <f t="shared" si="5"/>
        <v>-3.6050651164886149E-3</v>
      </c>
      <c r="F88" s="100">
        <f t="shared" si="6"/>
        <v>0.10516319288249121</v>
      </c>
      <c r="G88" s="101">
        <f t="shared" si="7"/>
        <v>0.10516319288249121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425</v>
      </c>
      <c r="X88" s="116">
        <v>441</v>
      </c>
      <c r="Y88" s="116">
        <v>482</v>
      </c>
      <c r="Z88" s="116">
        <v>465</v>
      </c>
    </row>
    <row r="89" spans="1:30" ht="15" customHeight="1" x14ac:dyDescent="0.25">
      <c r="A89" s="51" t="s">
        <v>102</v>
      </c>
      <c r="B89" s="51"/>
      <c r="C89" s="61" t="str">
        <f t="shared" si="3"/>
        <v>$42,242</v>
      </c>
      <c r="D89" s="100">
        <f t="shared" si="4"/>
        <v>2.0806650395108761E-2</v>
      </c>
      <c r="E89" s="101">
        <f t="shared" si="5"/>
        <v>2.0806650395108761E-2</v>
      </c>
      <c r="F89" s="100">
        <f t="shared" si="6"/>
        <v>8.9975487033931101E-2</v>
      </c>
      <c r="G89" s="101">
        <f t="shared" si="7"/>
        <v>8.9975487033931101E-2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1104</v>
      </c>
      <c r="X89" s="116">
        <v>1149</v>
      </c>
      <c r="Y89" s="116">
        <v>1275</v>
      </c>
      <c r="Z89" s="116">
        <v>1290</v>
      </c>
    </row>
    <row r="90" spans="1:30" ht="15" customHeight="1" x14ac:dyDescent="0.25">
      <c r="A90" s="51" t="s">
        <v>7</v>
      </c>
      <c r="B90" s="51"/>
      <c r="C90" s="61" t="str">
        <f t="shared" si="3"/>
        <v>$1,100.3 mil</v>
      </c>
      <c r="D90" s="100">
        <f t="shared" si="4"/>
        <v>2.6274838691011437E-2</v>
      </c>
      <c r="E90" s="101">
        <f t="shared" si="5"/>
        <v>2.6274838691011437E-2</v>
      </c>
      <c r="F90" s="100">
        <f t="shared" si="6"/>
        <v>0.22646847335845743</v>
      </c>
      <c r="G90" s="101">
        <f t="shared" si="7"/>
        <v>0.22646847335845743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1494</v>
      </c>
      <c r="X90" s="116">
        <v>1560</v>
      </c>
      <c r="Y90" s="116">
        <v>1630</v>
      </c>
      <c r="Z90" s="116">
        <v>1624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10560</v>
      </c>
      <c r="X91" s="116">
        <v>10968</v>
      </c>
      <c r="Y91" s="116">
        <v>11558</v>
      </c>
      <c r="Z91" s="116">
        <v>11457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668</v>
      </c>
      <c r="X93" s="116">
        <v>742</v>
      </c>
      <c r="Y93" s="116">
        <v>817</v>
      </c>
      <c r="Z93" s="116">
        <v>844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1489</v>
      </c>
      <c r="X94" s="116">
        <v>1585</v>
      </c>
      <c r="Y94" s="116">
        <v>1658</v>
      </c>
      <c r="Z94" s="116">
        <v>1763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358</v>
      </c>
      <c r="X95" s="116">
        <v>379</v>
      </c>
      <c r="Y95" s="116">
        <v>396</v>
      </c>
      <c r="Z95" s="116">
        <v>393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1350</v>
      </c>
      <c r="X96" s="116">
        <v>1441</v>
      </c>
      <c r="Y96" s="116">
        <v>1603</v>
      </c>
      <c r="Z96" s="116">
        <v>1690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1585</v>
      </c>
      <c r="X97" s="116">
        <v>1759</v>
      </c>
      <c r="Y97" s="116">
        <v>1803</v>
      </c>
      <c r="Z97" s="116">
        <v>1817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850</v>
      </c>
      <c r="X98" s="116">
        <v>868</v>
      </c>
      <c r="Y98" s="116">
        <v>931</v>
      </c>
      <c r="Z98" s="116">
        <v>943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101</v>
      </c>
      <c r="X99" s="116">
        <v>113</v>
      </c>
      <c r="Y99" s="116">
        <v>123</v>
      </c>
      <c r="Z99" s="116">
        <v>120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832</v>
      </c>
      <c r="X100" s="116">
        <v>892</v>
      </c>
      <c r="Y100" s="116">
        <v>919</v>
      </c>
      <c r="Z100" s="116">
        <v>899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9666</v>
      </c>
      <c r="X101" s="116">
        <v>10152</v>
      </c>
      <c r="Y101" s="116">
        <v>10633</v>
      </c>
      <c r="Z101" s="116">
        <v>10656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19010</v>
      </c>
      <c r="X104" s="116">
        <v>20683</v>
      </c>
      <c r="Y104" s="116">
        <v>21676</v>
      </c>
      <c r="Z104" s="116">
        <v>21942</v>
      </c>
      <c r="AB104" s="113" t="str">
        <f>TEXT(Z104,"###,###")</f>
        <v>21,942</v>
      </c>
      <c r="AD104" s="134">
        <f>Z104/($Z$4)*100</f>
        <v>70.612087275535814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5043</v>
      </c>
      <c r="X105" s="116">
        <v>5233</v>
      </c>
      <c r="Y105" s="116">
        <v>5279</v>
      </c>
      <c r="Z105" s="116">
        <v>5444</v>
      </c>
      <c r="AB105" s="113" t="str">
        <f>TEXT(Z105,"###,###")</f>
        <v>5,444</v>
      </c>
      <c r="AD105" s="134">
        <f>Z105/($Z$4)*100</f>
        <v>17.51946965308618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24053</v>
      </c>
      <c r="X106" s="124">
        <v>25916</v>
      </c>
      <c r="Y106" s="124">
        <v>26955</v>
      </c>
      <c r="Z106" s="124">
        <v>27386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4966</v>
      </c>
      <c r="X108" s="116">
        <v>5374</v>
      </c>
      <c r="Y108" s="116">
        <v>6032</v>
      </c>
      <c r="Z108" s="116">
        <v>5603</v>
      </c>
      <c r="AB108" s="113" t="str">
        <f>TEXT(Z108,"###,###")</f>
        <v>5,603</v>
      </c>
      <c r="AD108" s="134">
        <f>Z108/($Z$4)*100</f>
        <v>18.03115144493789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4639</v>
      </c>
      <c r="X109" s="116">
        <v>4878</v>
      </c>
      <c r="Y109" s="116">
        <v>4749</v>
      </c>
      <c r="Z109" s="116">
        <v>4911</v>
      </c>
      <c r="AB109" s="113" t="str">
        <f>TEXT(Z109,"###,###")</f>
        <v>4,911</v>
      </c>
      <c r="AD109" s="134">
        <f>Z109/($Z$4)*100</f>
        <v>15.80420930681599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5355</v>
      </c>
      <c r="X110" s="116">
        <v>6109</v>
      </c>
      <c r="Y110" s="116">
        <v>6315</v>
      </c>
      <c r="Z110" s="116">
        <v>6378</v>
      </c>
      <c r="AB110" s="113" t="str">
        <f>TEXT(Z110,"###,###")</f>
        <v>6,378</v>
      </c>
      <c r="AD110" s="134">
        <f>Z110/($Z$4)*100</f>
        <v>20.525197914655337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9097</v>
      </c>
      <c r="X111" s="116">
        <v>9555</v>
      </c>
      <c r="Y111" s="116">
        <v>9854</v>
      </c>
      <c r="Z111" s="116">
        <v>10490</v>
      </c>
      <c r="AB111" s="113" t="str">
        <f>TEXT(Z111,"###,###")</f>
        <v>10,490</v>
      </c>
      <c r="AD111" s="134">
        <f>Z111/($Z$4)*100</f>
        <v>33.758125764304566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28244</v>
      </c>
      <c r="X112" s="116">
        <v>29548</v>
      </c>
      <c r="Y112" s="116">
        <v>31006</v>
      </c>
      <c r="Z112" s="116">
        <v>31076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40.6</v>
      </c>
      <c r="W118" s="135">
        <v>42.59</v>
      </c>
      <c r="X118" s="135">
        <v>43.66</v>
      </c>
      <c r="Y118" s="135">
        <v>43.77</v>
      </c>
      <c r="Z118" s="135">
        <v>43.76</v>
      </c>
      <c r="AB118" s="113" t="str">
        <f>TEXT(Z118,"##.0")</f>
        <v>43.8</v>
      </c>
    </row>
    <row r="120" spans="19:32" x14ac:dyDescent="0.25">
      <c r="S120" s="105" t="s">
        <v>104</v>
      </c>
      <c r="T120" s="116"/>
      <c r="U120" s="116"/>
      <c r="V120" s="116">
        <v>15215</v>
      </c>
      <c r="W120" s="116">
        <v>15491</v>
      </c>
      <c r="X120" s="116">
        <v>16291</v>
      </c>
      <c r="Y120" s="116">
        <v>17109</v>
      </c>
      <c r="Z120" s="116">
        <v>17127</v>
      </c>
      <c r="AB120" s="113" t="str">
        <f>TEXT(Z120,"###,###")</f>
        <v>17,127</v>
      </c>
    </row>
    <row r="121" spans="19:32" x14ac:dyDescent="0.25">
      <c r="S121" s="105" t="s">
        <v>105</v>
      </c>
      <c r="T121" s="116"/>
      <c r="U121" s="116"/>
      <c r="V121" s="116">
        <v>2632</v>
      </c>
      <c r="W121" s="116">
        <v>2558</v>
      </c>
      <c r="X121" s="116">
        <v>2630</v>
      </c>
      <c r="Y121" s="116">
        <v>2868</v>
      </c>
      <c r="Z121" s="116">
        <v>2744</v>
      </c>
      <c r="AB121" s="113" t="str">
        <f>TEXT(Z121,"###,###")</f>
        <v>2,744</v>
      </c>
    </row>
    <row r="122" spans="19:32" x14ac:dyDescent="0.25">
      <c r="S122" s="105" t="s">
        <v>106</v>
      </c>
      <c r="T122" s="116"/>
      <c r="U122" s="116"/>
      <c r="V122" s="116">
        <v>2162</v>
      </c>
      <c r="W122" s="116">
        <v>2176</v>
      </c>
      <c r="X122" s="116">
        <v>2199</v>
      </c>
      <c r="Y122" s="116">
        <v>2214</v>
      </c>
      <c r="Z122" s="116">
        <v>2243</v>
      </c>
      <c r="AB122" s="113" t="str">
        <f>TEXT(Z122,"###,###")</f>
        <v>2,243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17377</v>
      </c>
      <c r="W124" s="116">
        <v>17667</v>
      </c>
      <c r="X124" s="116">
        <v>18490</v>
      </c>
      <c r="Y124" s="116">
        <v>19323</v>
      </c>
      <c r="Z124" s="116">
        <v>19370</v>
      </c>
      <c r="AB124" s="113" t="str">
        <f>TEXT(Z124,"###,###")</f>
        <v>19,370</v>
      </c>
      <c r="AD124" s="131">
        <f>Z124/$Z$7*100</f>
        <v>87.603455293745185</v>
      </c>
    </row>
    <row r="125" spans="19:32" x14ac:dyDescent="0.25">
      <c r="S125" s="105" t="s">
        <v>108</v>
      </c>
      <c r="T125" s="116"/>
      <c r="U125" s="116"/>
      <c r="V125" s="116">
        <v>4794</v>
      </c>
      <c r="W125" s="116">
        <v>4734</v>
      </c>
      <c r="X125" s="116">
        <v>4829</v>
      </c>
      <c r="Y125" s="116">
        <v>5082</v>
      </c>
      <c r="Z125" s="116">
        <v>4987</v>
      </c>
      <c r="AB125" s="113" t="str">
        <f>TEXT(Z125,"###,###")</f>
        <v>4,987</v>
      </c>
      <c r="AD125" s="131">
        <f>Z125/$Z$7*100</f>
        <v>22.554384695400479</v>
      </c>
    </row>
    <row r="127" spans="19:32" x14ac:dyDescent="0.25">
      <c r="S127" s="105" t="s">
        <v>109</v>
      </c>
      <c r="T127" s="116"/>
      <c r="U127" s="116"/>
      <c r="V127" s="116">
        <v>10559</v>
      </c>
      <c r="W127" s="116">
        <v>10560</v>
      </c>
      <c r="X127" s="116">
        <v>10968</v>
      </c>
      <c r="Y127" s="116">
        <v>11558</v>
      </c>
      <c r="Z127" s="116">
        <v>11458</v>
      </c>
      <c r="AB127" s="113" t="str">
        <f>TEXT(Z127,"###,###")</f>
        <v>11,458</v>
      </c>
      <c r="AD127" s="131">
        <f>Z127/$Z$7*100</f>
        <v>51.820360906336219</v>
      </c>
    </row>
    <row r="128" spans="19:32" x14ac:dyDescent="0.25">
      <c r="S128" s="105" t="s">
        <v>110</v>
      </c>
      <c r="T128" s="116"/>
      <c r="U128" s="116"/>
      <c r="V128" s="116">
        <v>9446</v>
      </c>
      <c r="W128" s="116">
        <v>9668</v>
      </c>
      <c r="X128" s="116">
        <v>10152</v>
      </c>
      <c r="Y128" s="116">
        <v>10633</v>
      </c>
      <c r="Z128" s="116">
        <v>10652</v>
      </c>
      <c r="AB128" s="113" t="str">
        <f>TEXT(Z128,"###,###")</f>
        <v>10,652</v>
      </c>
      <c r="AD128" s="131">
        <f>Z128/$Z$7*100</f>
        <v>48.175116457871646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4560208-5816-4A65-979E-A0A87080B1B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6E426DC4-5925-4B43-B240-90271CF71E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74377194-3DD1-4BD4-B6BA-DFC8FED843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9817186F-F66D-4769-BC9A-06D0F56D951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07313-84F0-496A-8020-A1A1DA062CB3}">
  <sheetPr codeName="Sheet12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Somerset</v>
      </c>
      <c r="T1" s="103"/>
      <c r="U1" s="103"/>
      <c r="V1" s="103"/>
      <c r="W1" s="103"/>
      <c r="X1" s="103"/>
      <c r="Y1" s="104" t="str">
        <f>Y3</f>
        <v>9.63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179</v>
      </c>
      <c r="Y3" s="109" t="s">
        <v>266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9.63 Somerset,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15521</v>
      </c>
      <c r="W4" s="112">
        <v>15422</v>
      </c>
      <c r="X4" s="112">
        <v>16101</v>
      </c>
      <c r="Y4" s="112">
        <v>16848</v>
      </c>
      <c r="Z4" s="112">
        <v>17038</v>
      </c>
      <c r="AB4" s="113" t="str">
        <f>TEXT(Z4,"###,###")</f>
        <v>17,038</v>
      </c>
      <c r="AD4" s="114">
        <f>Z4/Y4-1</f>
        <v>1.1277302943969669E-2</v>
      </c>
      <c r="AF4" s="114">
        <f>Z4/V4-1</f>
        <v>9.7738547773983608E-2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8593</v>
      </c>
      <c r="W5" s="112">
        <v>8536</v>
      </c>
      <c r="X5" s="112">
        <v>9031</v>
      </c>
      <c r="Y5" s="112">
        <v>9268</v>
      </c>
      <c r="Z5" s="112">
        <v>9296</v>
      </c>
      <c r="AB5" s="113" t="str">
        <f>TEXT(Z5,"###,###")</f>
        <v>9,296</v>
      </c>
      <c r="AD5" s="114">
        <f t="shared" ref="AD5:AD9" si="0">Z5/Y5-1</f>
        <v>3.0211480362538623E-3</v>
      </c>
      <c r="AF5" s="114">
        <f t="shared" ref="AF5:AF9" si="1">Z5/V5-1</f>
        <v>8.1810776213196768E-2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6924</v>
      </c>
      <c r="W6" s="112">
        <v>6887</v>
      </c>
      <c r="X6" s="112">
        <v>7070</v>
      </c>
      <c r="Y6" s="112">
        <v>7583</v>
      </c>
      <c r="Z6" s="112">
        <v>7738</v>
      </c>
      <c r="AB6" s="113" t="str">
        <f>TEXT(Z6,"###,###")</f>
        <v>7,738</v>
      </c>
      <c r="AD6" s="114">
        <f t="shared" si="0"/>
        <v>2.0440458921271221E-2</v>
      </c>
      <c r="AF6" s="114">
        <f t="shared" si="1"/>
        <v>0.11756210283073365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11136</v>
      </c>
      <c r="W7" s="112">
        <v>11188</v>
      </c>
      <c r="X7" s="112">
        <v>11634</v>
      </c>
      <c r="Y7" s="112">
        <v>12241</v>
      </c>
      <c r="Z7" s="112">
        <v>12316</v>
      </c>
      <c r="AB7" s="113" t="str">
        <f>TEXT(Z7,"###,###")</f>
        <v>12,316</v>
      </c>
      <c r="AD7" s="114">
        <f t="shared" si="0"/>
        <v>6.1269504125480712E-3</v>
      </c>
      <c r="AF7" s="114">
        <f t="shared" si="1"/>
        <v>0.10596264367816088</v>
      </c>
    </row>
    <row r="8" spans="1:32" ht="17.25" customHeight="1" x14ac:dyDescent="0.25">
      <c r="A8" s="68" t="s">
        <v>13</v>
      </c>
      <c r="B8" s="69"/>
      <c r="C8" s="31"/>
      <c r="D8" s="70" t="str">
        <f>AB4</f>
        <v>17,038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12,316</v>
      </c>
      <c r="P8" s="71"/>
      <c r="S8" s="111" t="s">
        <v>87</v>
      </c>
      <c r="T8" s="112"/>
      <c r="U8" s="112"/>
      <c r="V8" s="112">
        <v>40799.17</v>
      </c>
      <c r="W8" s="112">
        <v>42535</v>
      </c>
      <c r="X8" s="112">
        <v>43620.41</v>
      </c>
      <c r="Y8" s="112">
        <v>45172.5</v>
      </c>
      <c r="Z8" s="112">
        <v>46430.03</v>
      </c>
      <c r="AB8" s="113" t="str">
        <f>TEXT(Z8,"$###,###")</f>
        <v>$46,430</v>
      </c>
      <c r="AD8" s="114">
        <f t="shared" si="0"/>
        <v>2.7838397254966951E-2</v>
      </c>
      <c r="AF8" s="114">
        <f t="shared" si="1"/>
        <v>0.13801408214922017</v>
      </c>
    </row>
    <row r="9" spans="1:32" x14ac:dyDescent="0.25">
      <c r="A9" s="32" t="s">
        <v>15</v>
      </c>
      <c r="B9" s="75"/>
      <c r="C9" s="76"/>
      <c r="D9" s="77">
        <f>AD104</f>
        <v>71.36987909379036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53.864891198441057</v>
      </c>
      <c r="P9" s="78" t="s">
        <v>88</v>
      </c>
      <c r="S9" s="111" t="s">
        <v>7</v>
      </c>
      <c r="T9" s="112"/>
      <c r="U9" s="112"/>
      <c r="V9" s="112">
        <v>497688072</v>
      </c>
      <c r="W9" s="112">
        <v>516861245</v>
      </c>
      <c r="X9" s="112">
        <v>548584889</v>
      </c>
      <c r="Y9" s="112">
        <v>586404750</v>
      </c>
      <c r="Z9" s="112">
        <v>616034149</v>
      </c>
      <c r="AB9" s="113" t="str">
        <f>TEXT(Z9/1000000,"$#,###.0")&amp;" mil"</f>
        <v>$616.0 mil</v>
      </c>
      <c r="AD9" s="114">
        <f t="shared" si="0"/>
        <v>5.0527215204174247E-2</v>
      </c>
      <c r="AF9" s="114">
        <f t="shared" si="1"/>
        <v>0.23779166843283317</v>
      </c>
    </row>
    <row r="10" spans="1:32" x14ac:dyDescent="0.25">
      <c r="A10" s="32" t="s">
        <v>18</v>
      </c>
      <c r="B10" s="75"/>
      <c r="C10" s="76"/>
      <c r="D10" s="77">
        <f>AD105</f>
        <v>17.290761826505456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46.143228320883409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89.598895745371877</v>
      </c>
      <c r="P11" s="78" t="s">
        <v>88</v>
      </c>
      <c r="S11" s="111" t="s">
        <v>30</v>
      </c>
      <c r="T11" s="116"/>
      <c r="U11" s="116"/>
      <c r="V11" s="116">
        <v>13232</v>
      </c>
      <c r="W11" s="116">
        <v>13187</v>
      </c>
      <c r="X11" s="116">
        <v>13815</v>
      </c>
      <c r="Y11" s="116">
        <v>14368</v>
      </c>
      <c r="Z11" s="116">
        <v>14621</v>
      </c>
    </row>
    <row r="12" spans="1:32" ht="28.5" customHeight="1" x14ac:dyDescent="0.25">
      <c r="A12" s="32" t="s">
        <v>20</v>
      </c>
      <c r="B12" s="76"/>
      <c r="C12" s="76"/>
      <c r="D12" s="77">
        <f>AD108</f>
        <v>14.925460734828031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19.63299772653459</v>
      </c>
      <c r="P12" s="78" t="s">
        <v>88</v>
      </c>
      <c r="S12" s="111" t="s">
        <v>31</v>
      </c>
      <c r="T12" s="116"/>
      <c r="U12" s="116"/>
      <c r="V12" s="116">
        <v>2292</v>
      </c>
      <c r="W12" s="116">
        <v>2238</v>
      </c>
      <c r="X12" s="116">
        <v>2286</v>
      </c>
      <c r="Y12" s="116">
        <v>2483</v>
      </c>
      <c r="Z12" s="116">
        <v>2417</v>
      </c>
    </row>
    <row r="13" spans="1:32" ht="15" customHeight="1" x14ac:dyDescent="0.25">
      <c r="A13" s="32" t="s">
        <v>21</v>
      </c>
      <c r="B13" s="76"/>
      <c r="C13" s="76"/>
      <c r="D13" s="77">
        <f>AD109</f>
        <v>13.804437140509448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20.1197323629534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14.32513594675757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39.775795281136283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85.67486405324243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884</v>
      </c>
      <c r="Z15" s="116">
        <v>978</v>
      </c>
      <c r="AB15" s="121">
        <f t="shared" ref="AB15:AB34" si="2">IF(Z15="np",0,Z15/$Z$34)</f>
        <v>5.738763055979345E-2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229</v>
      </c>
      <c r="Z16" s="116">
        <v>209</v>
      </c>
      <c r="AB16" s="121">
        <f t="shared" si="2"/>
        <v>1.2263818800610256E-2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2113</v>
      </c>
      <c r="Z17" s="116">
        <v>2295</v>
      </c>
      <c r="AB17" s="121">
        <f t="shared" si="2"/>
        <v>0.13466729257129445</v>
      </c>
    </row>
    <row r="18" spans="1:28" x14ac:dyDescent="0.25">
      <c r="A18" s="67" t="str">
        <f>$S$1&amp;" ("&amp;$V$2&amp;" to "&amp;$Z$2&amp;")"</f>
        <v>Somerset (2014-15 to 2018-19)</v>
      </c>
      <c r="B18" s="67"/>
      <c r="C18" s="67"/>
      <c r="D18" s="67"/>
      <c r="E18" s="67"/>
      <c r="F18" s="67"/>
      <c r="G18" s="67" t="str">
        <f>$S$1&amp;" ("&amp;$V$2&amp;" to "&amp;$Z$2&amp;")"</f>
        <v>Somerset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177</v>
      </c>
      <c r="Z18" s="116">
        <v>219</v>
      </c>
      <c r="AB18" s="121">
        <f t="shared" si="2"/>
        <v>1.2850604389156202E-2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1314</v>
      </c>
      <c r="Z19" s="116">
        <v>1264</v>
      </c>
      <c r="AB19" s="121">
        <f t="shared" si="2"/>
        <v>7.4169698392207481E-2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501</v>
      </c>
      <c r="Z20" s="116">
        <v>527</v>
      </c>
      <c r="AB20" s="121">
        <f t="shared" si="2"/>
        <v>3.0923600516371316E-2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1372</v>
      </c>
      <c r="Z21" s="116">
        <v>1380</v>
      </c>
      <c r="AB21" s="121">
        <f t="shared" si="2"/>
        <v>8.0976411219340447E-2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780</v>
      </c>
      <c r="Z22" s="116">
        <v>822</v>
      </c>
      <c r="AB22" s="121">
        <f t="shared" si="2"/>
        <v>4.8233775378476708E-2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926</v>
      </c>
      <c r="Z23" s="116">
        <v>831</v>
      </c>
      <c r="AB23" s="121">
        <f t="shared" si="2"/>
        <v>4.8761882408168054E-2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45</v>
      </c>
      <c r="Z24" s="116">
        <v>49</v>
      </c>
      <c r="AB24" s="121">
        <f t="shared" si="2"/>
        <v>2.8752493838751321E-3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428</v>
      </c>
      <c r="Z25" s="116">
        <v>451</v>
      </c>
      <c r="AB25" s="121">
        <f t="shared" si="2"/>
        <v>2.6464030043422133E-2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387</v>
      </c>
      <c r="Z26" s="116">
        <v>350</v>
      </c>
      <c r="AB26" s="121">
        <f t="shared" si="2"/>
        <v>2.0537495599108085E-2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647</v>
      </c>
      <c r="Z27" s="116">
        <v>625</v>
      </c>
      <c r="AB27" s="121">
        <f t="shared" si="2"/>
        <v>3.6674099284121582E-2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1236</v>
      </c>
      <c r="Z28" s="116">
        <v>1203</v>
      </c>
      <c r="AB28" s="121">
        <f t="shared" si="2"/>
        <v>7.0590306302077216E-2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973</v>
      </c>
      <c r="Z29" s="116">
        <v>1026</v>
      </c>
      <c r="AB29" s="121">
        <f t="shared" si="2"/>
        <v>6.0204201384813992E-2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1117</v>
      </c>
      <c r="Z30" s="116">
        <v>1100</v>
      </c>
      <c r="AB30" s="121">
        <f t="shared" si="2"/>
        <v>6.4546414740053987E-2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1504</v>
      </c>
      <c r="Z31" s="116">
        <v>1610</v>
      </c>
      <c r="AB31" s="121">
        <f t="shared" si="2"/>
        <v>9.447247975589719E-2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197</v>
      </c>
      <c r="Z32" s="116">
        <v>204</v>
      </c>
      <c r="AB32" s="121">
        <f t="shared" si="2"/>
        <v>1.1970426006337284E-2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557</v>
      </c>
      <c r="Z33" s="116">
        <v>604</v>
      </c>
      <c r="AB33" s="121">
        <f t="shared" si="2"/>
        <v>3.54418495481751E-2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16848</v>
      </c>
      <c r="Z34" s="124">
        <v>17042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10556</v>
      </c>
      <c r="AB37" s="136">
        <f>Z37/Z40*100</f>
        <v>85.67486405324243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1765</v>
      </c>
      <c r="AB38" s="136">
        <f>Z38/Z40*100</f>
        <v>14.32513594675757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12321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11</v>
      </c>
      <c r="X44" s="116">
        <v>15</v>
      </c>
      <c r="Y44" s="116">
        <v>12</v>
      </c>
      <c r="Z44" s="116">
        <v>10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203</v>
      </c>
      <c r="X45" s="116">
        <v>248</v>
      </c>
      <c r="Y45" s="116">
        <v>237</v>
      </c>
      <c r="Z45" s="116">
        <v>229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559</v>
      </c>
      <c r="X46" s="116">
        <v>521</v>
      </c>
      <c r="Y46" s="116">
        <v>561</v>
      </c>
      <c r="Z46" s="116">
        <v>563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656</v>
      </c>
      <c r="X47" s="116">
        <v>736</v>
      </c>
      <c r="Y47" s="116">
        <v>740</v>
      </c>
      <c r="Z47" s="116">
        <v>804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873</v>
      </c>
      <c r="X48" s="116">
        <v>863</v>
      </c>
      <c r="Y48" s="116">
        <v>885</v>
      </c>
      <c r="Z48" s="116">
        <v>884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Somerset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902</v>
      </c>
      <c r="X49" s="116">
        <v>972</v>
      </c>
      <c r="Y49" s="116">
        <v>945</v>
      </c>
      <c r="Z49" s="116">
        <v>932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781</v>
      </c>
      <c r="X50" s="116">
        <v>879</v>
      </c>
      <c r="Y50" s="116">
        <v>907</v>
      </c>
      <c r="Z50" s="116">
        <v>1009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837</v>
      </c>
      <c r="X51" s="116">
        <v>854</v>
      </c>
      <c r="Y51" s="116">
        <v>857</v>
      </c>
      <c r="Z51" s="116">
        <v>763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897</v>
      </c>
      <c r="X52" s="116">
        <v>924</v>
      </c>
      <c r="Y52" s="116">
        <v>934</v>
      </c>
      <c r="Z52" s="116">
        <v>937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889</v>
      </c>
      <c r="X53" s="116">
        <v>902</v>
      </c>
      <c r="Y53" s="116">
        <v>909</v>
      </c>
      <c r="Z53" s="116">
        <v>945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771</v>
      </c>
      <c r="X54" s="116">
        <v>856</v>
      </c>
      <c r="Y54" s="116">
        <v>896</v>
      </c>
      <c r="Z54" s="116">
        <v>859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629</v>
      </c>
      <c r="X55" s="116">
        <v>656</v>
      </c>
      <c r="Y55" s="116">
        <v>712</v>
      </c>
      <c r="Z55" s="116">
        <v>692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309</v>
      </c>
      <c r="X56" s="116">
        <v>342</v>
      </c>
      <c r="Y56" s="116">
        <v>364</v>
      </c>
      <c r="Z56" s="116">
        <v>402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117</v>
      </c>
      <c r="X57" s="116">
        <v>164</v>
      </c>
      <c r="Y57" s="116">
        <v>170</v>
      </c>
      <c r="Z57" s="116">
        <v>160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66</v>
      </c>
      <c r="X58" s="116">
        <v>59</v>
      </c>
      <c r="Y58" s="116">
        <v>79</v>
      </c>
      <c r="Z58" s="116">
        <v>74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18</v>
      </c>
      <c r="X59" s="116">
        <v>25</v>
      </c>
      <c r="Y59" s="116">
        <v>28</v>
      </c>
      <c r="Z59" s="116">
        <v>24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12</v>
      </c>
      <c r="X60" s="116">
        <v>15</v>
      </c>
      <c r="Y60" s="116">
        <v>23</v>
      </c>
      <c r="Z60" s="116">
        <v>16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8537</v>
      </c>
      <c r="X61" s="116">
        <v>9031</v>
      </c>
      <c r="Y61" s="116">
        <v>9269</v>
      </c>
      <c r="Z61" s="116">
        <v>9297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</v>
      </c>
      <c r="X63" s="116">
        <v>18</v>
      </c>
      <c r="Y63" s="116">
        <v>12</v>
      </c>
      <c r="Z63" s="116">
        <v>17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Somerset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213</v>
      </c>
      <c r="X64" s="116">
        <v>204</v>
      </c>
      <c r="Y64" s="116">
        <v>247</v>
      </c>
      <c r="Z64" s="116">
        <v>276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458</v>
      </c>
      <c r="X65" s="116">
        <v>468</v>
      </c>
      <c r="Y65" s="116">
        <v>500</v>
      </c>
      <c r="Z65" s="116">
        <v>495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560</v>
      </c>
      <c r="X66" s="116">
        <v>539</v>
      </c>
      <c r="Y66" s="116">
        <v>574</v>
      </c>
      <c r="Z66" s="116">
        <v>570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610</v>
      </c>
      <c r="X67" s="116">
        <v>576</v>
      </c>
      <c r="Y67" s="116">
        <v>648</v>
      </c>
      <c r="Z67" s="116">
        <v>692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600</v>
      </c>
      <c r="X68" s="116">
        <v>665</v>
      </c>
      <c r="Y68" s="116">
        <v>713</v>
      </c>
      <c r="Z68" s="116">
        <v>698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584</v>
      </c>
      <c r="X69" s="116">
        <v>663</v>
      </c>
      <c r="Y69" s="116">
        <v>702</v>
      </c>
      <c r="Z69" s="116">
        <v>747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790</v>
      </c>
      <c r="X70" s="116">
        <v>712</v>
      </c>
      <c r="Y70" s="116">
        <v>716</v>
      </c>
      <c r="Z70" s="116">
        <v>718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748</v>
      </c>
      <c r="X71" s="116">
        <v>803</v>
      </c>
      <c r="Y71" s="116">
        <v>878</v>
      </c>
      <c r="Z71" s="116">
        <v>878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804</v>
      </c>
      <c r="X72" s="116">
        <v>827</v>
      </c>
      <c r="Y72" s="116">
        <v>862</v>
      </c>
      <c r="Z72" s="116">
        <v>877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722</v>
      </c>
      <c r="X73" s="116">
        <v>748</v>
      </c>
      <c r="Y73" s="116">
        <v>762</v>
      </c>
      <c r="Z73" s="116">
        <v>810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437</v>
      </c>
      <c r="X74" s="116">
        <v>464</v>
      </c>
      <c r="Y74" s="116">
        <v>543</v>
      </c>
      <c r="Z74" s="116">
        <v>541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214</v>
      </c>
      <c r="X75" s="116">
        <v>221</v>
      </c>
      <c r="Y75" s="116">
        <v>207</v>
      </c>
      <c r="Z75" s="116">
        <v>219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82</v>
      </c>
      <c r="X76" s="116">
        <v>98</v>
      </c>
      <c r="Y76" s="116">
        <v>126</v>
      </c>
      <c r="Z76" s="116">
        <v>123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28</v>
      </c>
      <c r="X77" s="116">
        <v>35</v>
      </c>
      <c r="Y77" s="116">
        <v>50</v>
      </c>
      <c r="Z77" s="116">
        <v>37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15</v>
      </c>
      <c r="X78" s="116">
        <v>12</v>
      </c>
      <c r="Y78" s="116">
        <v>13</v>
      </c>
      <c r="Z78" s="116">
        <v>17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19</v>
      </c>
      <c r="X79" s="116">
        <v>17</v>
      </c>
      <c r="Y79" s="116">
        <v>18</v>
      </c>
      <c r="Z79" s="116">
        <v>18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6886</v>
      </c>
      <c r="X80" s="116">
        <v>7070</v>
      </c>
      <c r="Y80" s="116">
        <v>7583</v>
      </c>
      <c r="Z80" s="116">
        <v>7739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Somerset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471</v>
      </c>
      <c r="X83" s="116">
        <v>522</v>
      </c>
      <c r="Y83" s="116">
        <v>519</v>
      </c>
      <c r="Z83" s="116">
        <v>542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339</v>
      </c>
      <c r="X84" s="116">
        <v>356</v>
      </c>
      <c r="Y84" s="116">
        <v>367</v>
      </c>
      <c r="Z84" s="116">
        <v>375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17,038</v>
      </c>
      <c r="D85" s="100">
        <f t="shared" ref="D85:D90" si="4">AD4</f>
        <v>1.1277302943969669E-2</v>
      </c>
      <c r="E85" s="101">
        <f t="shared" ref="E85:E90" si="5">AD4</f>
        <v>1.1277302943969669E-2</v>
      </c>
      <c r="F85" s="100">
        <f t="shared" ref="F85:F90" si="6">AF4</f>
        <v>9.7738547773983608E-2</v>
      </c>
      <c r="G85" s="101">
        <f t="shared" ref="G85:G90" si="7">AF4</f>
        <v>9.7738547773983608E-2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990</v>
      </c>
      <c r="X85" s="116">
        <v>1067</v>
      </c>
      <c r="Y85" s="116">
        <v>1142</v>
      </c>
      <c r="Z85" s="116">
        <v>1266</v>
      </c>
    </row>
    <row r="86" spans="1:30" ht="15" customHeight="1" x14ac:dyDescent="0.25">
      <c r="A86" s="102" t="s">
        <v>4</v>
      </c>
      <c r="B86" s="51"/>
      <c r="C86" s="61" t="str">
        <f t="shared" si="3"/>
        <v>9,296</v>
      </c>
      <c r="D86" s="100">
        <f t="shared" si="4"/>
        <v>3.0211480362538623E-3</v>
      </c>
      <c r="E86" s="101">
        <f t="shared" si="5"/>
        <v>3.0211480362538623E-3</v>
      </c>
      <c r="F86" s="100">
        <f t="shared" si="6"/>
        <v>8.1810776213196768E-2</v>
      </c>
      <c r="G86" s="101">
        <f t="shared" si="7"/>
        <v>8.1810776213196768E-2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271</v>
      </c>
      <c r="X86" s="116">
        <v>310</v>
      </c>
      <c r="Y86" s="116">
        <v>340</v>
      </c>
      <c r="Z86" s="116">
        <v>333</v>
      </c>
    </row>
    <row r="87" spans="1:30" ht="15" customHeight="1" x14ac:dyDescent="0.25">
      <c r="A87" s="102" t="s">
        <v>5</v>
      </c>
      <c r="B87" s="51"/>
      <c r="C87" s="61" t="str">
        <f t="shared" si="3"/>
        <v>7,738</v>
      </c>
      <c r="D87" s="100">
        <f t="shared" si="4"/>
        <v>2.0440458921271221E-2</v>
      </c>
      <c r="E87" s="101">
        <f t="shared" si="5"/>
        <v>2.0440458921271221E-2</v>
      </c>
      <c r="F87" s="100">
        <f t="shared" si="6"/>
        <v>0.11756210283073365</v>
      </c>
      <c r="G87" s="101">
        <f t="shared" si="7"/>
        <v>0.11756210283073365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187</v>
      </c>
      <c r="X87" s="116">
        <v>199</v>
      </c>
      <c r="Y87" s="116">
        <v>214</v>
      </c>
      <c r="Z87" s="116">
        <v>189</v>
      </c>
    </row>
    <row r="88" spans="1:30" ht="15" customHeight="1" x14ac:dyDescent="0.25">
      <c r="A88" s="51" t="s">
        <v>6</v>
      </c>
      <c r="B88" s="51"/>
      <c r="C88" s="61" t="str">
        <f t="shared" si="3"/>
        <v>12,316</v>
      </c>
      <c r="D88" s="100">
        <f t="shared" si="4"/>
        <v>6.1269504125480712E-3</v>
      </c>
      <c r="E88" s="101">
        <f t="shared" si="5"/>
        <v>6.1269504125480712E-3</v>
      </c>
      <c r="F88" s="100">
        <f t="shared" si="6"/>
        <v>0.10596264367816088</v>
      </c>
      <c r="G88" s="101">
        <f t="shared" si="7"/>
        <v>0.10596264367816088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223</v>
      </c>
      <c r="X88" s="116">
        <v>241</v>
      </c>
      <c r="Y88" s="116">
        <v>248</v>
      </c>
      <c r="Z88" s="116">
        <v>234</v>
      </c>
    </row>
    <row r="89" spans="1:30" ht="15" customHeight="1" x14ac:dyDescent="0.25">
      <c r="A89" s="51" t="s">
        <v>102</v>
      </c>
      <c r="B89" s="51"/>
      <c r="C89" s="61" t="str">
        <f t="shared" si="3"/>
        <v>$46,430</v>
      </c>
      <c r="D89" s="100">
        <f t="shared" si="4"/>
        <v>2.7838397254966951E-2</v>
      </c>
      <c r="E89" s="101">
        <f t="shared" si="5"/>
        <v>2.7838397254966951E-2</v>
      </c>
      <c r="F89" s="100">
        <f t="shared" si="6"/>
        <v>0.13801408214922017</v>
      </c>
      <c r="G89" s="101">
        <f t="shared" si="7"/>
        <v>0.13801408214922017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876</v>
      </c>
      <c r="X89" s="116">
        <v>928</v>
      </c>
      <c r="Y89" s="116">
        <v>946</v>
      </c>
      <c r="Z89" s="116">
        <v>954</v>
      </c>
    </row>
    <row r="90" spans="1:30" ht="15" customHeight="1" x14ac:dyDescent="0.25">
      <c r="A90" s="51" t="s">
        <v>7</v>
      </c>
      <c r="B90" s="51"/>
      <c r="C90" s="61" t="str">
        <f t="shared" si="3"/>
        <v>$616.0 mil</v>
      </c>
      <c r="D90" s="100">
        <f t="shared" si="4"/>
        <v>5.0527215204174247E-2</v>
      </c>
      <c r="E90" s="101">
        <f t="shared" si="5"/>
        <v>5.0527215204174247E-2</v>
      </c>
      <c r="F90" s="100">
        <f t="shared" si="6"/>
        <v>0.23779166843283317</v>
      </c>
      <c r="G90" s="101">
        <f t="shared" si="7"/>
        <v>0.23779166843283317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1234</v>
      </c>
      <c r="X90" s="116">
        <v>1254</v>
      </c>
      <c r="Y90" s="116">
        <v>1273</v>
      </c>
      <c r="Z90" s="116">
        <v>1377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6106</v>
      </c>
      <c r="X91" s="116">
        <v>6397</v>
      </c>
      <c r="Y91" s="116">
        <v>6628</v>
      </c>
      <c r="Z91" s="116">
        <v>6630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317</v>
      </c>
      <c r="X93" s="116">
        <v>353</v>
      </c>
      <c r="Y93" s="116">
        <v>355</v>
      </c>
      <c r="Z93" s="116">
        <v>373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640</v>
      </c>
      <c r="X94" s="116">
        <v>668</v>
      </c>
      <c r="Y94" s="116">
        <v>739</v>
      </c>
      <c r="Z94" s="116">
        <v>758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190</v>
      </c>
      <c r="X95" s="116">
        <v>208</v>
      </c>
      <c r="Y95" s="116">
        <v>203</v>
      </c>
      <c r="Z95" s="116">
        <v>214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796</v>
      </c>
      <c r="X96" s="116">
        <v>888</v>
      </c>
      <c r="Y96" s="116">
        <v>939</v>
      </c>
      <c r="Z96" s="116">
        <v>998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824</v>
      </c>
      <c r="X97" s="116">
        <v>871</v>
      </c>
      <c r="Y97" s="116">
        <v>924</v>
      </c>
      <c r="Z97" s="116">
        <v>919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471</v>
      </c>
      <c r="X98" s="116">
        <v>506</v>
      </c>
      <c r="Y98" s="116">
        <v>554</v>
      </c>
      <c r="Z98" s="116">
        <v>542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66</v>
      </c>
      <c r="X99" s="116">
        <v>78</v>
      </c>
      <c r="Y99" s="116">
        <v>84</v>
      </c>
      <c r="Z99" s="116">
        <v>87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640</v>
      </c>
      <c r="X100" s="116">
        <v>645</v>
      </c>
      <c r="Y100" s="116">
        <v>694</v>
      </c>
      <c r="Z100" s="116">
        <v>725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5086</v>
      </c>
      <c r="X101" s="116">
        <v>5237</v>
      </c>
      <c r="Y101" s="116">
        <v>5618</v>
      </c>
      <c r="Z101" s="116">
        <v>5685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10612</v>
      </c>
      <c r="X104" s="116">
        <v>11448</v>
      </c>
      <c r="Y104" s="116">
        <v>11920</v>
      </c>
      <c r="Z104" s="116">
        <v>12160</v>
      </c>
      <c r="AB104" s="113" t="str">
        <f>TEXT(Z104,"###,###")</f>
        <v>12,160</v>
      </c>
      <c r="AD104" s="134">
        <f>Z104/($Z$4)*100</f>
        <v>71.36987909379036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2771</v>
      </c>
      <c r="X105" s="116">
        <v>2846</v>
      </c>
      <c r="Y105" s="116">
        <v>2876</v>
      </c>
      <c r="Z105" s="116">
        <v>2946</v>
      </c>
      <c r="AB105" s="113" t="str">
        <f>TEXT(Z105,"###,###")</f>
        <v>2,946</v>
      </c>
      <c r="AD105" s="134">
        <f>Z105/($Z$4)*100</f>
        <v>17.290761826505456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13383</v>
      </c>
      <c r="X106" s="124">
        <v>14294</v>
      </c>
      <c r="Y106" s="124">
        <v>14796</v>
      </c>
      <c r="Z106" s="124">
        <v>15106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2350</v>
      </c>
      <c r="X108" s="116">
        <v>2509</v>
      </c>
      <c r="Y108" s="116">
        <v>2873</v>
      </c>
      <c r="Z108" s="116">
        <v>2543</v>
      </c>
      <c r="AB108" s="113" t="str">
        <f>TEXT(Z108,"###,###")</f>
        <v>2,543</v>
      </c>
      <c r="AD108" s="134">
        <f>Z108/($Z$4)*100</f>
        <v>14.925460734828031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2249</v>
      </c>
      <c r="X109" s="116">
        <v>2419</v>
      </c>
      <c r="Y109" s="116">
        <v>2452</v>
      </c>
      <c r="Z109" s="116">
        <v>2352</v>
      </c>
      <c r="AB109" s="113" t="str">
        <f>TEXT(Z109,"###,###")</f>
        <v>2,352</v>
      </c>
      <c r="AD109" s="134">
        <f>Z109/($Z$4)*100</f>
        <v>13.804437140509448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3336</v>
      </c>
      <c r="X110" s="116">
        <v>3426</v>
      </c>
      <c r="Y110" s="116">
        <v>3355</v>
      </c>
      <c r="Z110" s="116">
        <v>3428</v>
      </c>
      <c r="AB110" s="113" t="str">
        <f>TEXT(Z110,"###,###")</f>
        <v>3,428</v>
      </c>
      <c r="AD110" s="134">
        <f>Z110/($Z$4)*100</f>
        <v>20.1197323629534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5452</v>
      </c>
      <c r="X111" s="116">
        <v>5940</v>
      </c>
      <c r="Y111" s="116">
        <v>6125</v>
      </c>
      <c r="Z111" s="116">
        <v>6777</v>
      </c>
      <c r="AB111" s="113" t="str">
        <f>TEXT(Z111,"###,###")</f>
        <v>6,777</v>
      </c>
      <c r="AD111" s="134">
        <f>Z111/($Z$4)*100</f>
        <v>39.775795281136283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15422</v>
      </c>
      <c r="X112" s="116">
        <v>16101</v>
      </c>
      <c r="Y112" s="116">
        <v>16848</v>
      </c>
      <c r="Z112" s="116">
        <v>17037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43.45</v>
      </c>
      <c r="W118" s="135">
        <v>44.45</v>
      </c>
      <c r="X118" s="135">
        <v>42.62</v>
      </c>
      <c r="Y118" s="135">
        <v>42.87</v>
      </c>
      <c r="Z118" s="135">
        <v>42.62</v>
      </c>
      <c r="AB118" s="113" t="str">
        <f>TEXT(Z118,"##.0")</f>
        <v>42.6</v>
      </c>
    </row>
    <row r="120" spans="19:32" x14ac:dyDescent="0.25">
      <c r="S120" s="105" t="s">
        <v>104</v>
      </c>
      <c r="T120" s="116"/>
      <c r="U120" s="116"/>
      <c r="V120" s="116">
        <v>8845</v>
      </c>
      <c r="W120" s="116">
        <v>8953</v>
      </c>
      <c r="X120" s="116">
        <v>9348</v>
      </c>
      <c r="Y120" s="116">
        <v>9759</v>
      </c>
      <c r="Z120" s="116">
        <v>9898</v>
      </c>
      <c r="AB120" s="113" t="str">
        <f>TEXT(Z120,"###,###")</f>
        <v>9,898</v>
      </c>
    </row>
    <row r="121" spans="19:32" x14ac:dyDescent="0.25">
      <c r="S121" s="105" t="s">
        <v>105</v>
      </c>
      <c r="T121" s="116"/>
      <c r="U121" s="116"/>
      <c r="V121" s="116">
        <v>1247</v>
      </c>
      <c r="W121" s="116">
        <v>1198</v>
      </c>
      <c r="X121" s="116">
        <v>1225</v>
      </c>
      <c r="Y121" s="116">
        <v>1388</v>
      </c>
      <c r="Z121" s="116">
        <v>1281</v>
      </c>
      <c r="AB121" s="113" t="str">
        <f>TEXT(Z121,"###,###")</f>
        <v>1,281</v>
      </c>
    </row>
    <row r="122" spans="19:32" x14ac:dyDescent="0.25">
      <c r="S122" s="105" t="s">
        <v>106</v>
      </c>
      <c r="T122" s="116"/>
      <c r="U122" s="116"/>
      <c r="V122" s="116">
        <v>1045</v>
      </c>
      <c r="W122" s="116">
        <v>1041</v>
      </c>
      <c r="X122" s="116">
        <v>1061</v>
      </c>
      <c r="Y122" s="116">
        <v>1096</v>
      </c>
      <c r="Z122" s="116">
        <v>1137</v>
      </c>
      <c r="AB122" s="113" t="str">
        <f>TEXT(Z122,"###,###")</f>
        <v>1,137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9890</v>
      </c>
      <c r="W124" s="116">
        <v>9994</v>
      </c>
      <c r="X124" s="116">
        <v>10409</v>
      </c>
      <c r="Y124" s="116">
        <v>10855</v>
      </c>
      <c r="Z124" s="116">
        <v>11035</v>
      </c>
      <c r="AB124" s="113" t="str">
        <f>TEXT(Z124,"###,###")</f>
        <v>11,035</v>
      </c>
      <c r="AD124" s="131">
        <f>Z124/$Z$7*100</f>
        <v>89.598895745371877</v>
      </c>
    </row>
    <row r="125" spans="19:32" x14ac:dyDescent="0.25">
      <c r="S125" s="105" t="s">
        <v>108</v>
      </c>
      <c r="T125" s="116"/>
      <c r="U125" s="116"/>
      <c r="V125" s="116">
        <v>2292</v>
      </c>
      <c r="W125" s="116">
        <v>2239</v>
      </c>
      <c r="X125" s="116">
        <v>2286</v>
      </c>
      <c r="Y125" s="116">
        <v>2484</v>
      </c>
      <c r="Z125" s="116">
        <v>2418</v>
      </c>
      <c r="AB125" s="113" t="str">
        <f>TEXT(Z125,"###,###")</f>
        <v>2,418</v>
      </c>
      <c r="AD125" s="131">
        <f>Z125/$Z$7*100</f>
        <v>19.63299772653459</v>
      </c>
    </row>
    <row r="127" spans="19:32" x14ac:dyDescent="0.25">
      <c r="S127" s="105" t="s">
        <v>109</v>
      </c>
      <c r="T127" s="116"/>
      <c r="U127" s="116"/>
      <c r="V127" s="116">
        <v>6085</v>
      </c>
      <c r="W127" s="116">
        <v>6106</v>
      </c>
      <c r="X127" s="116">
        <v>6397</v>
      </c>
      <c r="Y127" s="116">
        <v>6625</v>
      </c>
      <c r="Z127" s="116">
        <v>6634</v>
      </c>
      <c r="AB127" s="113" t="str">
        <f>TEXT(Z127,"###,###")</f>
        <v>6,634</v>
      </c>
      <c r="AD127" s="131">
        <f>Z127/$Z$7*100</f>
        <v>53.864891198441057</v>
      </c>
    </row>
    <row r="128" spans="19:32" x14ac:dyDescent="0.25">
      <c r="S128" s="105" t="s">
        <v>110</v>
      </c>
      <c r="T128" s="116"/>
      <c r="U128" s="116"/>
      <c r="V128" s="116">
        <v>5047</v>
      </c>
      <c r="W128" s="116">
        <v>5087</v>
      </c>
      <c r="X128" s="116">
        <v>5237</v>
      </c>
      <c r="Y128" s="116">
        <v>5612</v>
      </c>
      <c r="Z128" s="116">
        <v>5683</v>
      </c>
      <c r="AB128" s="113" t="str">
        <f>TEXT(Z128,"###,###")</f>
        <v>5,683</v>
      </c>
      <c r="AD128" s="131">
        <f>Z128/$Z$7*100</f>
        <v>46.143228320883409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9C4FCC39-554F-4A4A-AEA2-5FD07237B93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250D7B12-6E26-4735-A797-7F6FB2A1E76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5D00489D-A9F5-4F9F-BDF2-D6929D06135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F285142-554C-4EAD-9161-C57C287259B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1A95-5718-47B2-A1D4-EED388939B3F}">
  <sheetPr codeName="Sheet12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South Burnett</v>
      </c>
      <c r="T1" s="103"/>
      <c r="U1" s="103"/>
      <c r="V1" s="103"/>
      <c r="W1" s="103"/>
      <c r="X1" s="103"/>
      <c r="Y1" s="104" t="str">
        <f>Y3</f>
        <v>9.64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180</v>
      </c>
      <c r="Y3" s="109" t="s">
        <v>267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9.64 South Burnett,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20071</v>
      </c>
      <c r="W4" s="112">
        <v>19099</v>
      </c>
      <c r="X4" s="112">
        <v>20193</v>
      </c>
      <c r="Y4" s="112">
        <v>21445</v>
      </c>
      <c r="Z4" s="112">
        <v>21653</v>
      </c>
      <c r="AB4" s="113" t="str">
        <f>TEXT(Z4,"###,###")</f>
        <v>21,653</v>
      </c>
      <c r="AD4" s="114">
        <f>Z4/Y4-1</f>
        <v>9.6992305898810915E-3</v>
      </c>
      <c r="AF4" s="114">
        <f>Z4/V4-1</f>
        <v>7.8820188331423457E-2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10770</v>
      </c>
      <c r="W5" s="112">
        <v>10196</v>
      </c>
      <c r="X5" s="112">
        <v>10754</v>
      </c>
      <c r="Y5" s="112">
        <v>11453</v>
      </c>
      <c r="Z5" s="112">
        <v>11421</v>
      </c>
      <c r="AB5" s="113" t="str">
        <f>TEXT(Z5,"###,###")</f>
        <v>11,421</v>
      </c>
      <c r="AD5" s="114">
        <f t="shared" ref="AD5:AD9" si="0">Z5/Y5-1</f>
        <v>-2.7940277656509638E-3</v>
      </c>
      <c r="AF5" s="114">
        <f t="shared" ref="AF5:AF9" si="1">Z5/V5-1</f>
        <v>6.0445682451253591E-2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9304</v>
      </c>
      <c r="W6" s="112">
        <v>8901</v>
      </c>
      <c r="X6" s="112">
        <v>9439</v>
      </c>
      <c r="Y6" s="112">
        <v>9993</v>
      </c>
      <c r="Z6" s="112">
        <v>10234</v>
      </c>
      <c r="AB6" s="113" t="str">
        <f>TEXT(Z6,"###,###")</f>
        <v>10,234</v>
      </c>
      <c r="AD6" s="114">
        <f t="shared" si="0"/>
        <v>2.4116881817272118E-2</v>
      </c>
      <c r="AF6" s="114">
        <f t="shared" si="1"/>
        <v>9.995700773860694E-2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14111</v>
      </c>
      <c r="W7" s="112">
        <v>13648</v>
      </c>
      <c r="X7" s="112">
        <v>14326</v>
      </c>
      <c r="Y7" s="112">
        <v>15202</v>
      </c>
      <c r="Z7" s="112">
        <v>15104</v>
      </c>
      <c r="AB7" s="113" t="str">
        <f>TEXT(Z7,"###,###")</f>
        <v>15,104</v>
      </c>
      <c r="AD7" s="114">
        <f t="shared" si="0"/>
        <v>-6.4465201947112583E-3</v>
      </c>
      <c r="AF7" s="114">
        <f t="shared" si="1"/>
        <v>7.0370632839628744E-2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21,653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15,104</v>
      </c>
      <c r="P8" s="71"/>
      <c r="S8" s="111" t="s">
        <v>87</v>
      </c>
      <c r="T8" s="112"/>
      <c r="U8" s="112"/>
      <c r="V8" s="112">
        <v>37060</v>
      </c>
      <c r="W8" s="112">
        <v>38384.5</v>
      </c>
      <c r="X8" s="112">
        <v>38623.82</v>
      </c>
      <c r="Y8" s="112">
        <v>39926.94</v>
      </c>
      <c r="Z8" s="112">
        <v>40269</v>
      </c>
      <c r="AB8" s="113" t="str">
        <f>TEXT(Z8,"$###,###")</f>
        <v>$40,269</v>
      </c>
      <c r="AD8" s="114">
        <f t="shared" si="0"/>
        <v>8.5671478956312885E-3</v>
      </c>
      <c r="AF8" s="114">
        <f t="shared" si="1"/>
        <v>8.6589314624932578E-2</v>
      </c>
    </row>
    <row r="9" spans="1:32" x14ac:dyDescent="0.25">
      <c r="A9" s="32" t="s">
        <v>15</v>
      </c>
      <c r="B9" s="75"/>
      <c r="C9" s="76"/>
      <c r="D9" s="77">
        <f>AD104</f>
        <v>67.579550177804464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52.754237288135599</v>
      </c>
      <c r="P9" s="78" t="s">
        <v>88</v>
      </c>
      <c r="S9" s="111" t="s">
        <v>7</v>
      </c>
      <c r="T9" s="112"/>
      <c r="U9" s="112"/>
      <c r="V9" s="112">
        <v>590284088</v>
      </c>
      <c r="W9" s="112">
        <v>602002080</v>
      </c>
      <c r="X9" s="112">
        <v>730426845</v>
      </c>
      <c r="Y9" s="112">
        <v>684213472</v>
      </c>
      <c r="Z9" s="112">
        <v>697221819</v>
      </c>
      <c r="AB9" s="113" t="str">
        <f>TEXT(Z9/1000000,"$#,###.0")&amp;" mil"</f>
        <v>$697.2 mil</v>
      </c>
      <c r="AD9" s="114">
        <f t="shared" si="0"/>
        <v>1.9012117609984669E-2</v>
      </c>
      <c r="AF9" s="114">
        <f t="shared" si="1"/>
        <v>0.18116316054245396</v>
      </c>
    </row>
    <row r="10" spans="1:32" x14ac:dyDescent="0.25">
      <c r="A10" s="32" t="s">
        <v>18</v>
      </c>
      <c r="B10" s="75"/>
      <c r="C10" s="76"/>
      <c r="D10" s="77">
        <f>AD105</f>
        <v>19.373758832494342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47.298728813559322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87.897245762711862</v>
      </c>
      <c r="P11" s="78" t="s">
        <v>88</v>
      </c>
      <c r="S11" s="111" t="s">
        <v>30</v>
      </c>
      <c r="T11" s="116"/>
      <c r="U11" s="116"/>
      <c r="V11" s="116">
        <v>16560</v>
      </c>
      <c r="W11" s="116">
        <v>15746</v>
      </c>
      <c r="X11" s="116">
        <v>16641</v>
      </c>
      <c r="Y11" s="116">
        <v>17595</v>
      </c>
      <c r="Z11" s="116">
        <v>18001</v>
      </c>
    </row>
    <row r="12" spans="1:32" ht="28.5" customHeight="1" x14ac:dyDescent="0.25">
      <c r="A12" s="32" t="s">
        <v>20</v>
      </c>
      <c r="B12" s="76"/>
      <c r="C12" s="76"/>
      <c r="D12" s="77">
        <f>AD108</f>
        <v>16.214843208793241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24.179025423728813</v>
      </c>
      <c r="P12" s="78" t="s">
        <v>88</v>
      </c>
      <c r="S12" s="111" t="s">
        <v>31</v>
      </c>
      <c r="T12" s="116"/>
      <c r="U12" s="116"/>
      <c r="V12" s="116">
        <v>3511</v>
      </c>
      <c r="W12" s="116">
        <v>3355</v>
      </c>
      <c r="X12" s="116">
        <v>3552</v>
      </c>
      <c r="Y12" s="116">
        <v>3848</v>
      </c>
      <c r="Z12" s="116">
        <v>3654</v>
      </c>
    </row>
    <row r="13" spans="1:32" ht="15" customHeight="1" x14ac:dyDescent="0.25">
      <c r="A13" s="32" t="s">
        <v>21</v>
      </c>
      <c r="B13" s="76"/>
      <c r="C13" s="76"/>
      <c r="D13" s="77">
        <f>AD109</f>
        <v>16.311827460398099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43.1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16.039347896365399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15.179989412387506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38.396527040133002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84.820010587612487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1686</v>
      </c>
      <c r="Z15" s="116">
        <v>1881</v>
      </c>
      <c r="AB15" s="121">
        <f t="shared" ref="AB15:AB34" si="2">IF(Z15="np",0,Z15/$Z$34)</f>
        <v>8.6878204239988918E-2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328</v>
      </c>
      <c r="Z16" s="116">
        <v>388</v>
      </c>
      <c r="AB16" s="121">
        <f t="shared" si="2"/>
        <v>1.7920650316382614E-2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2401</v>
      </c>
      <c r="Z17" s="116">
        <v>2375</v>
      </c>
      <c r="AB17" s="121">
        <f t="shared" si="2"/>
        <v>0.10969470232321833</v>
      </c>
    </row>
    <row r="18" spans="1:28" x14ac:dyDescent="0.25">
      <c r="A18" s="67" t="str">
        <f>$S$1&amp;" ("&amp;$V$2&amp;" to "&amp;$Z$2&amp;")"</f>
        <v>South Burnett (2014-15 to 2018-19)</v>
      </c>
      <c r="B18" s="67"/>
      <c r="C18" s="67"/>
      <c r="D18" s="67"/>
      <c r="E18" s="67"/>
      <c r="F18" s="67"/>
      <c r="G18" s="67" t="str">
        <f>$S$1&amp;" ("&amp;$V$2&amp;" to "&amp;$Z$2&amp;")"</f>
        <v>South Burnett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291</v>
      </c>
      <c r="Z18" s="116">
        <v>300</v>
      </c>
      <c r="AB18" s="121">
        <f t="shared" si="2"/>
        <v>1.3856172925038105E-2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1735</v>
      </c>
      <c r="Z19" s="116">
        <v>1615</v>
      </c>
      <c r="AB19" s="121">
        <f t="shared" si="2"/>
        <v>7.4592397579788458E-2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538</v>
      </c>
      <c r="Z20" s="116">
        <v>548</v>
      </c>
      <c r="AB20" s="121">
        <f t="shared" si="2"/>
        <v>2.5310609209736271E-2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1779</v>
      </c>
      <c r="Z21" s="116">
        <v>1911</v>
      </c>
      <c r="AB21" s="121">
        <f t="shared" si="2"/>
        <v>8.8263821532492723E-2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1226</v>
      </c>
      <c r="Z22" s="116">
        <v>1308</v>
      </c>
      <c r="AB22" s="121">
        <f t="shared" si="2"/>
        <v>6.0412913953166135E-2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683</v>
      </c>
      <c r="Z23" s="116">
        <v>641</v>
      </c>
      <c r="AB23" s="121">
        <f t="shared" si="2"/>
        <v>2.9606022816498084E-2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92</v>
      </c>
      <c r="Z24" s="116">
        <v>78</v>
      </c>
      <c r="AB24" s="121">
        <f t="shared" si="2"/>
        <v>3.602604960509907E-3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582</v>
      </c>
      <c r="Z25" s="116">
        <v>560</v>
      </c>
      <c r="AB25" s="121">
        <f t="shared" si="2"/>
        <v>2.5864856126737796E-2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343</v>
      </c>
      <c r="Z26" s="116">
        <v>299</v>
      </c>
      <c r="AB26" s="121">
        <f t="shared" si="2"/>
        <v>1.3809985681954644E-2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687</v>
      </c>
      <c r="Z27" s="116">
        <v>695</v>
      </c>
      <c r="AB27" s="121">
        <f t="shared" si="2"/>
        <v>3.2100133943004941E-2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1169</v>
      </c>
      <c r="Z28" s="116">
        <v>1348</v>
      </c>
      <c r="AB28" s="121">
        <f t="shared" si="2"/>
        <v>6.2260403676504553E-2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1081</v>
      </c>
      <c r="Z29" s="116">
        <v>1131</v>
      </c>
      <c r="AB29" s="121">
        <f t="shared" si="2"/>
        <v>5.2237771927393657E-2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1622</v>
      </c>
      <c r="Z30" s="116">
        <v>1606</v>
      </c>
      <c r="AB30" s="121">
        <f t="shared" si="2"/>
        <v>7.4176712392037325E-2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2208</v>
      </c>
      <c r="Z31" s="116">
        <v>2291</v>
      </c>
      <c r="AB31" s="121">
        <f t="shared" si="2"/>
        <v>0.10581497390420766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161</v>
      </c>
      <c r="Z32" s="116">
        <v>152</v>
      </c>
      <c r="AB32" s="121">
        <f t="shared" si="2"/>
        <v>7.0204609486859727E-3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590</v>
      </c>
      <c r="Z33" s="116">
        <v>642</v>
      </c>
      <c r="AB33" s="121">
        <f t="shared" si="2"/>
        <v>2.9652210059581543E-2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21445</v>
      </c>
      <c r="Z34" s="124">
        <v>21651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12818</v>
      </c>
      <c r="AB37" s="136">
        <f>Z37/Z40*100</f>
        <v>84.820010587612487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2294</v>
      </c>
      <c r="AB38" s="136">
        <f>Z38/Z40*100</f>
        <v>15.179989412387506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15112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26</v>
      </c>
      <c r="X44" s="116">
        <v>19</v>
      </c>
      <c r="Y44" s="116">
        <v>35</v>
      </c>
      <c r="Z44" s="116">
        <v>32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281</v>
      </c>
      <c r="X45" s="116">
        <v>334</v>
      </c>
      <c r="Y45" s="116">
        <v>389</v>
      </c>
      <c r="Z45" s="116">
        <v>378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633</v>
      </c>
      <c r="X46" s="116">
        <v>641</v>
      </c>
      <c r="Y46" s="116">
        <v>718</v>
      </c>
      <c r="Z46" s="116">
        <v>762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851</v>
      </c>
      <c r="X47" s="116">
        <v>930</v>
      </c>
      <c r="Y47" s="116">
        <v>1003</v>
      </c>
      <c r="Z47" s="116">
        <v>908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1000</v>
      </c>
      <c r="X48" s="116">
        <v>1078</v>
      </c>
      <c r="Y48" s="116">
        <v>1140</v>
      </c>
      <c r="Z48" s="116">
        <v>1263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South Burnett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919</v>
      </c>
      <c r="X49" s="116">
        <v>965</v>
      </c>
      <c r="Y49" s="116">
        <v>997</v>
      </c>
      <c r="Z49" s="116">
        <v>1001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849</v>
      </c>
      <c r="X50" s="116">
        <v>909</v>
      </c>
      <c r="Y50" s="116">
        <v>963</v>
      </c>
      <c r="Z50" s="116">
        <v>980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1008</v>
      </c>
      <c r="X51" s="116">
        <v>960</v>
      </c>
      <c r="Y51" s="116">
        <v>981</v>
      </c>
      <c r="Z51" s="116">
        <v>947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1083</v>
      </c>
      <c r="X52" s="116">
        <v>1068</v>
      </c>
      <c r="Y52" s="116">
        <v>1135</v>
      </c>
      <c r="Z52" s="116">
        <v>1096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1032</v>
      </c>
      <c r="X53" s="116">
        <v>1103</v>
      </c>
      <c r="Y53" s="116">
        <v>1115</v>
      </c>
      <c r="Z53" s="116">
        <v>1183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898</v>
      </c>
      <c r="X54" s="116">
        <v>1006</v>
      </c>
      <c r="Y54" s="116">
        <v>1074</v>
      </c>
      <c r="Z54" s="116">
        <v>1089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751</v>
      </c>
      <c r="X55" s="116">
        <v>807</v>
      </c>
      <c r="Y55" s="116">
        <v>861</v>
      </c>
      <c r="Z55" s="116">
        <v>810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480</v>
      </c>
      <c r="X56" s="116">
        <v>479</v>
      </c>
      <c r="Y56" s="116">
        <v>521</v>
      </c>
      <c r="Z56" s="116">
        <v>499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192</v>
      </c>
      <c r="X57" s="116">
        <v>238</v>
      </c>
      <c r="Y57" s="116">
        <v>260</v>
      </c>
      <c r="Z57" s="116">
        <v>264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110</v>
      </c>
      <c r="X58" s="116">
        <v>128</v>
      </c>
      <c r="Y58" s="116">
        <v>143</v>
      </c>
      <c r="Z58" s="116">
        <v>125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50</v>
      </c>
      <c r="X59" s="116">
        <v>55</v>
      </c>
      <c r="Y59" s="116">
        <v>77</v>
      </c>
      <c r="Z59" s="116">
        <v>64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35</v>
      </c>
      <c r="X60" s="116">
        <v>34</v>
      </c>
      <c r="Y60" s="116">
        <v>42</v>
      </c>
      <c r="Z60" s="116">
        <v>35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10196</v>
      </c>
      <c r="X61" s="116">
        <v>10754</v>
      </c>
      <c r="Y61" s="116">
        <v>11453</v>
      </c>
      <c r="Z61" s="116">
        <v>11424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21</v>
      </c>
      <c r="X63" s="116">
        <v>34</v>
      </c>
      <c r="Y63" s="116">
        <v>24</v>
      </c>
      <c r="Z63" s="116">
        <v>58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South Burnett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299</v>
      </c>
      <c r="X64" s="116">
        <v>325</v>
      </c>
      <c r="Y64" s="116">
        <v>347</v>
      </c>
      <c r="Z64" s="116">
        <v>412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625</v>
      </c>
      <c r="X65" s="116">
        <v>656</v>
      </c>
      <c r="Y65" s="116">
        <v>698</v>
      </c>
      <c r="Z65" s="116">
        <v>732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663</v>
      </c>
      <c r="X66" s="116">
        <v>698</v>
      </c>
      <c r="Y66" s="116">
        <v>819</v>
      </c>
      <c r="Z66" s="116">
        <v>773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721</v>
      </c>
      <c r="X67" s="116">
        <v>767</v>
      </c>
      <c r="Y67" s="116">
        <v>773</v>
      </c>
      <c r="Z67" s="116">
        <v>870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711</v>
      </c>
      <c r="X68" s="116">
        <v>719</v>
      </c>
      <c r="Y68" s="116">
        <v>781</v>
      </c>
      <c r="Z68" s="116">
        <v>811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793</v>
      </c>
      <c r="X69" s="116">
        <v>827</v>
      </c>
      <c r="Y69" s="116">
        <v>900</v>
      </c>
      <c r="Z69" s="116">
        <v>877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943</v>
      </c>
      <c r="X70" s="116">
        <v>969</v>
      </c>
      <c r="Y70" s="116">
        <v>983</v>
      </c>
      <c r="Z70" s="116">
        <v>1014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993</v>
      </c>
      <c r="X71" s="116">
        <v>1023</v>
      </c>
      <c r="Y71" s="116">
        <v>1071</v>
      </c>
      <c r="Z71" s="116">
        <v>1071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972</v>
      </c>
      <c r="X72" s="116">
        <v>1048</v>
      </c>
      <c r="Y72" s="116">
        <v>1020</v>
      </c>
      <c r="Z72" s="116">
        <v>1064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904</v>
      </c>
      <c r="X73" s="116">
        <v>1012</v>
      </c>
      <c r="Y73" s="116">
        <v>1082</v>
      </c>
      <c r="Z73" s="116">
        <v>1037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652</v>
      </c>
      <c r="X74" s="116">
        <v>701</v>
      </c>
      <c r="Y74" s="116">
        <v>762</v>
      </c>
      <c r="Z74" s="116">
        <v>795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367</v>
      </c>
      <c r="X75" s="116">
        <v>354</v>
      </c>
      <c r="Y75" s="116">
        <v>365</v>
      </c>
      <c r="Z75" s="116">
        <v>388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124</v>
      </c>
      <c r="X76" s="116">
        <v>171</v>
      </c>
      <c r="Y76" s="116">
        <v>189</v>
      </c>
      <c r="Z76" s="116">
        <v>189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67</v>
      </c>
      <c r="X77" s="116">
        <v>81</v>
      </c>
      <c r="Y77" s="116">
        <v>109</v>
      </c>
      <c r="Z77" s="116">
        <v>82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28</v>
      </c>
      <c r="X78" s="116">
        <v>32</v>
      </c>
      <c r="Y78" s="116">
        <v>47</v>
      </c>
      <c r="Z78" s="116">
        <v>42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22</v>
      </c>
      <c r="X79" s="116">
        <v>22</v>
      </c>
      <c r="Y79" s="116">
        <v>29</v>
      </c>
      <c r="Z79" s="116">
        <v>15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8901</v>
      </c>
      <c r="X80" s="116">
        <v>9439</v>
      </c>
      <c r="Y80" s="116">
        <v>9991</v>
      </c>
      <c r="Z80" s="116">
        <v>10228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South Burnett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481</v>
      </c>
      <c r="X83" s="116">
        <v>548</v>
      </c>
      <c r="Y83" s="116">
        <v>600</v>
      </c>
      <c r="Z83" s="116">
        <v>594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442</v>
      </c>
      <c r="X84" s="116">
        <v>480</v>
      </c>
      <c r="Y84" s="116">
        <v>486</v>
      </c>
      <c r="Z84" s="116">
        <v>497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21,653</v>
      </c>
      <c r="D85" s="100">
        <f t="shared" ref="D85:D90" si="4">AD4</f>
        <v>9.6992305898810915E-3</v>
      </c>
      <c r="E85" s="101">
        <f t="shared" ref="E85:E90" si="5">AD4</f>
        <v>9.6992305898810915E-3</v>
      </c>
      <c r="F85" s="100">
        <f t="shared" ref="F85:F90" si="6">AF4</f>
        <v>7.8820188331423457E-2</v>
      </c>
      <c r="G85" s="101">
        <f t="shared" ref="G85:G90" si="7">AF4</f>
        <v>7.8820188331423457E-2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1202</v>
      </c>
      <c r="X85" s="116">
        <v>1254</v>
      </c>
      <c r="Y85" s="116">
        <v>1335</v>
      </c>
      <c r="Z85" s="116">
        <v>1329</v>
      </c>
    </row>
    <row r="86" spans="1:30" ht="15" customHeight="1" x14ac:dyDescent="0.25">
      <c r="A86" s="102" t="s">
        <v>4</v>
      </c>
      <c r="B86" s="51"/>
      <c r="C86" s="61" t="str">
        <f t="shared" si="3"/>
        <v>11,421</v>
      </c>
      <c r="D86" s="100">
        <f t="shared" si="4"/>
        <v>-2.7940277656509638E-3</v>
      </c>
      <c r="E86" s="101">
        <f t="shared" si="5"/>
        <v>-2.7940277656509638E-3</v>
      </c>
      <c r="F86" s="100">
        <f t="shared" si="6"/>
        <v>6.0445682451253591E-2</v>
      </c>
      <c r="G86" s="101">
        <f t="shared" si="7"/>
        <v>6.0445682451253591E-2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296</v>
      </c>
      <c r="X86" s="116">
        <v>308</v>
      </c>
      <c r="Y86" s="116">
        <v>342</v>
      </c>
      <c r="Z86" s="116">
        <v>360</v>
      </c>
    </row>
    <row r="87" spans="1:30" ht="15" customHeight="1" x14ac:dyDescent="0.25">
      <c r="A87" s="102" t="s">
        <v>5</v>
      </c>
      <c r="B87" s="51"/>
      <c r="C87" s="61" t="str">
        <f t="shared" si="3"/>
        <v>10,234</v>
      </c>
      <c r="D87" s="100">
        <f t="shared" si="4"/>
        <v>2.4116881817272118E-2</v>
      </c>
      <c r="E87" s="101">
        <f t="shared" si="5"/>
        <v>2.4116881817272118E-2</v>
      </c>
      <c r="F87" s="100">
        <f t="shared" si="6"/>
        <v>9.995700773860694E-2</v>
      </c>
      <c r="G87" s="101">
        <f t="shared" si="7"/>
        <v>9.995700773860694E-2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163</v>
      </c>
      <c r="X87" s="116">
        <v>169</v>
      </c>
      <c r="Y87" s="116">
        <v>170</v>
      </c>
      <c r="Z87" s="116">
        <v>180</v>
      </c>
    </row>
    <row r="88" spans="1:30" ht="15" customHeight="1" x14ac:dyDescent="0.25">
      <c r="A88" s="51" t="s">
        <v>6</v>
      </c>
      <c r="B88" s="51"/>
      <c r="C88" s="61" t="str">
        <f t="shared" si="3"/>
        <v>15,104</v>
      </c>
      <c r="D88" s="100">
        <f t="shared" si="4"/>
        <v>-6.4465201947112583E-3</v>
      </c>
      <c r="E88" s="101">
        <f t="shared" si="5"/>
        <v>-6.4465201947112583E-3</v>
      </c>
      <c r="F88" s="100">
        <f t="shared" si="6"/>
        <v>7.0370632839628744E-2</v>
      </c>
      <c r="G88" s="101">
        <f t="shared" si="7"/>
        <v>7.0370632839628744E-2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301</v>
      </c>
      <c r="X88" s="116">
        <v>317</v>
      </c>
      <c r="Y88" s="116">
        <v>329</v>
      </c>
      <c r="Z88" s="116">
        <v>345</v>
      </c>
    </row>
    <row r="89" spans="1:30" ht="15" customHeight="1" x14ac:dyDescent="0.25">
      <c r="A89" s="51" t="s">
        <v>102</v>
      </c>
      <c r="B89" s="51"/>
      <c r="C89" s="61" t="str">
        <f t="shared" si="3"/>
        <v>$40,269</v>
      </c>
      <c r="D89" s="100">
        <f t="shared" si="4"/>
        <v>8.5671478956312885E-3</v>
      </c>
      <c r="E89" s="101">
        <f t="shared" si="5"/>
        <v>8.5671478956312885E-3</v>
      </c>
      <c r="F89" s="100">
        <f t="shared" si="6"/>
        <v>8.6589314624932578E-2</v>
      </c>
      <c r="G89" s="101">
        <f t="shared" si="7"/>
        <v>8.6589314624932578E-2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892</v>
      </c>
      <c r="X89" s="116">
        <v>919</v>
      </c>
      <c r="Y89" s="116">
        <v>992</v>
      </c>
      <c r="Z89" s="116">
        <v>998</v>
      </c>
    </row>
    <row r="90" spans="1:30" ht="15" customHeight="1" x14ac:dyDescent="0.25">
      <c r="A90" s="51" t="s">
        <v>7</v>
      </c>
      <c r="B90" s="51"/>
      <c r="C90" s="61" t="str">
        <f t="shared" si="3"/>
        <v>$697.2 mil</v>
      </c>
      <c r="D90" s="100">
        <f t="shared" si="4"/>
        <v>1.9012117609984669E-2</v>
      </c>
      <c r="E90" s="101">
        <f t="shared" si="5"/>
        <v>1.9012117609984669E-2</v>
      </c>
      <c r="F90" s="100">
        <f t="shared" si="6"/>
        <v>0.18116316054245396</v>
      </c>
      <c r="G90" s="101">
        <f t="shared" si="7"/>
        <v>0.18116316054245396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1387</v>
      </c>
      <c r="X90" s="116">
        <v>1511</v>
      </c>
      <c r="Y90" s="116">
        <v>1699</v>
      </c>
      <c r="Z90" s="116">
        <v>1719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7225</v>
      </c>
      <c r="X91" s="116">
        <v>7601</v>
      </c>
      <c r="Y91" s="116">
        <v>8078</v>
      </c>
      <c r="Z91" s="116">
        <v>7962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328</v>
      </c>
      <c r="X93" s="116">
        <v>364</v>
      </c>
      <c r="Y93" s="116">
        <v>399</v>
      </c>
      <c r="Z93" s="116">
        <v>408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1024</v>
      </c>
      <c r="X94" s="116">
        <v>1043</v>
      </c>
      <c r="Y94" s="116">
        <v>1105</v>
      </c>
      <c r="Z94" s="116">
        <v>1103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192</v>
      </c>
      <c r="X95" s="116">
        <v>214</v>
      </c>
      <c r="Y95" s="116">
        <v>218</v>
      </c>
      <c r="Z95" s="116">
        <v>218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1093</v>
      </c>
      <c r="X96" s="116">
        <v>1163</v>
      </c>
      <c r="Y96" s="116">
        <v>1239</v>
      </c>
      <c r="Z96" s="116">
        <v>1284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881</v>
      </c>
      <c r="X97" s="116">
        <v>983</v>
      </c>
      <c r="Y97" s="116">
        <v>1009</v>
      </c>
      <c r="Z97" s="116">
        <v>1039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670</v>
      </c>
      <c r="X98" s="116">
        <v>698</v>
      </c>
      <c r="Y98" s="116">
        <v>715</v>
      </c>
      <c r="Z98" s="116">
        <v>756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41</v>
      </c>
      <c r="X99" s="116">
        <v>68</v>
      </c>
      <c r="Y99" s="116">
        <v>79</v>
      </c>
      <c r="Z99" s="116">
        <v>83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610</v>
      </c>
      <c r="X100" s="116">
        <v>636</v>
      </c>
      <c r="Y100" s="116">
        <v>742</v>
      </c>
      <c r="Z100" s="116">
        <v>782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6419</v>
      </c>
      <c r="X101" s="116">
        <v>6725</v>
      </c>
      <c r="Y101" s="116">
        <v>7128</v>
      </c>
      <c r="Z101" s="116">
        <v>7142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12238</v>
      </c>
      <c r="X104" s="116">
        <v>13403</v>
      </c>
      <c r="Y104" s="116">
        <v>14193</v>
      </c>
      <c r="Z104" s="116">
        <v>14633</v>
      </c>
      <c r="AB104" s="113" t="str">
        <f>TEXT(Z104,"###,###")</f>
        <v>14,633</v>
      </c>
      <c r="AD104" s="134">
        <f>Z104/($Z$4)*100</f>
        <v>67.579550177804464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3954</v>
      </c>
      <c r="X105" s="116">
        <v>4080</v>
      </c>
      <c r="Y105" s="116">
        <v>4151</v>
      </c>
      <c r="Z105" s="116">
        <v>4195</v>
      </c>
      <c r="AB105" s="113" t="str">
        <f>TEXT(Z105,"###,###")</f>
        <v>4,195</v>
      </c>
      <c r="AD105" s="134">
        <f>Z105/($Z$4)*100</f>
        <v>19.373758832494342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16192</v>
      </c>
      <c r="X106" s="124">
        <v>17483</v>
      </c>
      <c r="Y106" s="124">
        <v>18344</v>
      </c>
      <c r="Z106" s="124">
        <v>18828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2966</v>
      </c>
      <c r="X108" s="116">
        <v>3406</v>
      </c>
      <c r="Y108" s="116">
        <v>3924</v>
      </c>
      <c r="Z108" s="116">
        <v>3511</v>
      </c>
      <c r="AB108" s="113" t="str">
        <f>TEXT(Z108,"###,###")</f>
        <v>3,511</v>
      </c>
      <c r="AD108" s="134">
        <f>Z108/($Z$4)*100</f>
        <v>16.214843208793241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3232</v>
      </c>
      <c r="X109" s="116">
        <v>3295</v>
      </c>
      <c r="Y109" s="116">
        <v>3300</v>
      </c>
      <c r="Z109" s="116">
        <v>3532</v>
      </c>
      <c r="AB109" s="113" t="str">
        <f>TEXT(Z109,"###,###")</f>
        <v>3,532</v>
      </c>
      <c r="AD109" s="134">
        <f>Z109/($Z$4)*100</f>
        <v>16.311827460398099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3035</v>
      </c>
      <c r="X110" s="116">
        <v>3405</v>
      </c>
      <c r="Y110" s="116">
        <v>3347</v>
      </c>
      <c r="Z110" s="116">
        <v>3473</v>
      </c>
      <c r="AB110" s="113" t="str">
        <f>TEXT(Z110,"###,###")</f>
        <v>3,473</v>
      </c>
      <c r="AD110" s="134">
        <f>Z110/($Z$4)*100</f>
        <v>16.039347896365399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6955</v>
      </c>
      <c r="X111" s="116">
        <v>7377</v>
      </c>
      <c r="Y111" s="116">
        <v>7774</v>
      </c>
      <c r="Z111" s="116">
        <v>8314</v>
      </c>
      <c r="AB111" s="113" t="str">
        <f>TEXT(Z111,"###,###")</f>
        <v>8,314</v>
      </c>
      <c r="AD111" s="134">
        <f>Z111/($Z$4)*100</f>
        <v>38.396527040133002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19099</v>
      </c>
      <c r="X112" s="116">
        <v>20193</v>
      </c>
      <c r="Y112" s="116">
        <v>21445</v>
      </c>
      <c r="Z112" s="116">
        <v>21656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40.01</v>
      </c>
      <c r="W118" s="135">
        <v>40.020000000000003</v>
      </c>
      <c r="X118" s="135">
        <v>43.31</v>
      </c>
      <c r="Y118" s="135">
        <v>43.47</v>
      </c>
      <c r="Z118" s="135">
        <v>43.08</v>
      </c>
      <c r="AB118" s="113" t="str">
        <f>TEXT(Z118,"##.0")</f>
        <v>43.1</v>
      </c>
    </row>
    <row r="120" spans="19:32" x14ac:dyDescent="0.25">
      <c r="S120" s="105" t="s">
        <v>104</v>
      </c>
      <c r="T120" s="116"/>
      <c r="U120" s="116"/>
      <c r="V120" s="116">
        <v>10600</v>
      </c>
      <c r="W120" s="116">
        <v>10295</v>
      </c>
      <c r="X120" s="116">
        <v>10774</v>
      </c>
      <c r="Y120" s="116">
        <v>11352</v>
      </c>
      <c r="Z120" s="116">
        <v>11456</v>
      </c>
      <c r="AB120" s="113" t="str">
        <f>TEXT(Z120,"###,###")</f>
        <v>11,456</v>
      </c>
    </row>
    <row r="121" spans="19:32" x14ac:dyDescent="0.25">
      <c r="S121" s="105" t="s">
        <v>105</v>
      </c>
      <c r="T121" s="116"/>
      <c r="U121" s="116"/>
      <c r="V121" s="116">
        <v>1819</v>
      </c>
      <c r="W121" s="116">
        <v>1709</v>
      </c>
      <c r="X121" s="116">
        <v>1829</v>
      </c>
      <c r="Y121" s="116">
        <v>2028</v>
      </c>
      <c r="Z121" s="116">
        <v>1832</v>
      </c>
      <c r="AB121" s="113" t="str">
        <f>TEXT(Z121,"###,###")</f>
        <v>1,832</v>
      </c>
    </row>
    <row r="122" spans="19:32" x14ac:dyDescent="0.25">
      <c r="S122" s="105" t="s">
        <v>106</v>
      </c>
      <c r="T122" s="116"/>
      <c r="U122" s="116"/>
      <c r="V122" s="116">
        <v>1690</v>
      </c>
      <c r="W122" s="116">
        <v>1645</v>
      </c>
      <c r="X122" s="116">
        <v>1723</v>
      </c>
      <c r="Y122" s="116">
        <v>1823</v>
      </c>
      <c r="Z122" s="116">
        <v>1820</v>
      </c>
      <c r="AB122" s="113" t="str">
        <f>TEXT(Z122,"###,###")</f>
        <v>1,820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12290</v>
      </c>
      <c r="W124" s="116">
        <v>11940</v>
      </c>
      <c r="X124" s="116">
        <v>12497</v>
      </c>
      <c r="Y124" s="116">
        <v>13175</v>
      </c>
      <c r="Z124" s="116">
        <v>13276</v>
      </c>
      <c r="AB124" s="113" t="str">
        <f>TEXT(Z124,"###,###")</f>
        <v>13,276</v>
      </c>
      <c r="AD124" s="131">
        <f>Z124/$Z$7*100</f>
        <v>87.897245762711862</v>
      </c>
    </row>
    <row r="125" spans="19:32" x14ac:dyDescent="0.25">
      <c r="S125" s="105" t="s">
        <v>108</v>
      </c>
      <c r="T125" s="116"/>
      <c r="U125" s="116"/>
      <c r="V125" s="116">
        <v>3509</v>
      </c>
      <c r="W125" s="116">
        <v>3354</v>
      </c>
      <c r="X125" s="116">
        <v>3552</v>
      </c>
      <c r="Y125" s="116">
        <v>3851</v>
      </c>
      <c r="Z125" s="116">
        <v>3652</v>
      </c>
      <c r="AB125" s="113" t="str">
        <f>TEXT(Z125,"###,###")</f>
        <v>3,652</v>
      </c>
      <c r="AD125" s="131">
        <f>Z125/$Z$7*100</f>
        <v>24.179025423728813</v>
      </c>
    </row>
    <row r="127" spans="19:32" x14ac:dyDescent="0.25">
      <c r="S127" s="105" t="s">
        <v>109</v>
      </c>
      <c r="T127" s="116"/>
      <c r="U127" s="116"/>
      <c r="V127" s="116">
        <v>7504</v>
      </c>
      <c r="W127" s="116">
        <v>7226</v>
      </c>
      <c r="X127" s="116">
        <v>7601</v>
      </c>
      <c r="Y127" s="116">
        <v>8076</v>
      </c>
      <c r="Z127" s="116">
        <v>7968</v>
      </c>
      <c r="AB127" s="113" t="str">
        <f>TEXT(Z127,"###,###")</f>
        <v>7,968</v>
      </c>
      <c r="AD127" s="131">
        <f>Z127/$Z$7*100</f>
        <v>52.754237288135599</v>
      </c>
    </row>
    <row r="128" spans="19:32" x14ac:dyDescent="0.25">
      <c r="S128" s="105" t="s">
        <v>110</v>
      </c>
      <c r="T128" s="116"/>
      <c r="U128" s="116"/>
      <c r="V128" s="116">
        <v>6610</v>
      </c>
      <c r="W128" s="116">
        <v>6420</v>
      </c>
      <c r="X128" s="116">
        <v>6725</v>
      </c>
      <c r="Y128" s="116">
        <v>7129</v>
      </c>
      <c r="Z128" s="116">
        <v>7144</v>
      </c>
      <c r="AB128" s="113" t="str">
        <f>TEXT(Z128,"###,###")</f>
        <v>7,144</v>
      </c>
      <c r="AD128" s="131">
        <f>Z128/$Z$7*100</f>
        <v>47.298728813559322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06C8B63-4739-40E9-A66A-81068F9877E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E35FD1E2-CCEA-4FD5-A385-2A78F2AAB3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DDFA38A-AF8F-49D4-B2FA-F3822EDCB77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A17265F-A8F2-4968-A1DB-CE1E5C67638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2F8FE-7FE5-4558-A75C-555DD034353F}">
  <sheetPr codeName="Sheet12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Southern Downs</v>
      </c>
      <c r="T1" s="103"/>
      <c r="U1" s="103"/>
      <c r="V1" s="103"/>
      <c r="W1" s="103"/>
      <c r="X1" s="103"/>
      <c r="Y1" s="104" t="str">
        <f>Y3</f>
        <v>9.65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181</v>
      </c>
      <c r="Y3" s="109" t="s">
        <v>268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9.65 Southern Downs,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27951</v>
      </c>
      <c r="W4" s="112">
        <v>27373</v>
      </c>
      <c r="X4" s="112">
        <v>29127</v>
      </c>
      <c r="Y4" s="112">
        <v>30344</v>
      </c>
      <c r="Z4" s="112">
        <v>29053</v>
      </c>
      <c r="AB4" s="113" t="str">
        <f>TEXT(Z4,"###,###")</f>
        <v>29,053</v>
      </c>
      <c r="AD4" s="114">
        <f>Z4/Y4-1</f>
        <v>-4.254547851305035E-2</v>
      </c>
      <c r="AF4" s="114">
        <f>Z4/V4-1</f>
        <v>3.9426138599692351E-2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14882</v>
      </c>
      <c r="W5" s="112">
        <v>14672</v>
      </c>
      <c r="X5" s="112">
        <v>15508</v>
      </c>
      <c r="Y5" s="112">
        <v>15972</v>
      </c>
      <c r="Z5" s="112">
        <v>15248</v>
      </c>
      <c r="AB5" s="113" t="str">
        <f>TEXT(Z5,"###,###")</f>
        <v>15,248</v>
      </c>
      <c r="AD5" s="114">
        <f t="shared" ref="AD5:AD9" si="0">Z5/Y5-1</f>
        <v>-4.5329326321061902E-2</v>
      </c>
      <c r="AF5" s="114">
        <f t="shared" ref="AF5:AF9" si="1">Z5/V5-1</f>
        <v>2.4593468619809267E-2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13069</v>
      </c>
      <c r="W6" s="112">
        <v>12701</v>
      </c>
      <c r="X6" s="112">
        <v>13619</v>
      </c>
      <c r="Y6" s="112">
        <v>14371</v>
      </c>
      <c r="Z6" s="112">
        <v>13804</v>
      </c>
      <c r="AB6" s="113" t="str">
        <f>TEXT(Z6,"###,###")</f>
        <v>13,804</v>
      </c>
      <c r="AD6" s="114">
        <f t="shared" si="0"/>
        <v>-3.9454456892352607E-2</v>
      </c>
      <c r="AF6" s="114">
        <f t="shared" si="1"/>
        <v>5.6239957150508779E-2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18484</v>
      </c>
      <c r="W7" s="112">
        <v>18240</v>
      </c>
      <c r="X7" s="112">
        <v>19215</v>
      </c>
      <c r="Y7" s="112">
        <v>20194</v>
      </c>
      <c r="Z7" s="112">
        <v>19385</v>
      </c>
      <c r="AB7" s="113" t="str">
        <f>TEXT(Z7,"###,###")</f>
        <v>19,385</v>
      </c>
      <c r="AD7" s="114">
        <f t="shared" si="0"/>
        <v>-4.0061404377537913E-2</v>
      </c>
      <c r="AF7" s="114">
        <f t="shared" si="1"/>
        <v>4.8744860419822622E-2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29,053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19,385</v>
      </c>
      <c r="P8" s="71"/>
      <c r="S8" s="111" t="s">
        <v>87</v>
      </c>
      <c r="T8" s="112"/>
      <c r="U8" s="112"/>
      <c r="V8" s="112">
        <v>30179.42</v>
      </c>
      <c r="W8" s="112">
        <v>32949.97</v>
      </c>
      <c r="X8" s="112">
        <v>32527.79</v>
      </c>
      <c r="Y8" s="112">
        <v>34860</v>
      </c>
      <c r="Z8" s="112">
        <v>35242</v>
      </c>
      <c r="AB8" s="113" t="str">
        <f>TEXT(Z8,"$###,###")</f>
        <v>$35,242</v>
      </c>
      <c r="AD8" s="114">
        <f t="shared" si="0"/>
        <v>1.0958118187033961E-2</v>
      </c>
      <c r="AF8" s="114">
        <f t="shared" si="1"/>
        <v>0.16774941334193971</v>
      </c>
    </row>
    <row r="9" spans="1:32" x14ac:dyDescent="0.25">
      <c r="A9" s="32" t="s">
        <v>15</v>
      </c>
      <c r="B9" s="75"/>
      <c r="C9" s="76"/>
      <c r="D9" s="77">
        <f>AD104</f>
        <v>70.202732936357691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52.293010059324217</v>
      </c>
      <c r="P9" s="78" t="s">
        <v>88</v>
      </c>
      <c r="S9" s="111" t="s">
        <v>7</v>
      </c>
      <c r="T9" s="112"/>
      <c r="U9" s="112"/>
      <c r="V9" s="112">
        <v>667589311</v>
      </c>
      <c r="W9" s="112">
        <v>689414713</v>
      </c>
      <c r="X9" s="112">
        <v>730456134</v>
      </c>
      <c r="Y9" s="112">
        <v>788870868</v>
      </c>
      <c r="Z9" s="112">
        <v>786950380</v>
      </c>
      <c r="AB9" s="113" t="str">
        <f>TEXT(Z9/1000000,"$#,###.0")&amp;" mil"</f>
        <v>$787.0 mil</v>
      </c>
      <c r="AD9" s="114">
        <f t="shared" si="0"/>
        <v>-2.4344770201351063E-3</v>
      </c>
      <c r="AF9" s="114">
        <f t="shared" si="1"/>
        <v>0.17879415837441415</v>
      </c>
    </row>
    <row r="10" spans="1:32" x14ac:dyDescent="0.25">
      <c r="A10" s="32" t="s">
        <v>18</v>
      </c>
      <c r="B10" s="75"/>
      <c r="C10" s="76"/>
      <c r="D10" s="77">
        <f>AD105</f>
        <v>15.024265996626854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47.676038173845761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88.233169976786172</v>
      </c>
      <c r="P11" s="78" t="s">
        <v>88</v>
      </c>
      <c r="S11" s="111" t="s">
        <v>30</v>
      </c>
      <c r="T11" s="116"/>
      <c r="U11" s="116"/>
      <c r="V11" s="116">
        <v>23663</v>
      </c>
      <c r="W11" s="116">
        <v>23295</v>
      </c>
      <c r="X11" s="116">
        <v>24694</v>
      </c>
      <c r="Y11" s="116">
        <v>25539</v>
      </c>
      <c r="Z11" s="116">
        <v>24552</v>
      </c>
    </row>
    <row r="12" spans="1:32" ht="28.5" customHeight="1" x14ac:dyDescent="0.25">
      <c r="A12" s="32" t="s">
        <v>20</v>
      </c>
      <c r="B12" s="76"/>
      <c r="C12" s="76"/>
      <c r="D12" s="77">
        <f>AD108</f>
        <v>15.791828726809623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23.22930100593242</v>
      </c>
      <c r="P12" s="78" t="s">
        <v>88</v>
      </c>
      <c r="S12" s="111" t="s">
        <v>31</v>
      </c>
      <c r="T12" s="116"/>
      <c r="U12" s="116"/>
      <c r="V12" s="116">
        <v>4287</v>
      </c>
      <c r="W12" s="116">
        <v>4079</v>
      </c>
      <c r="X12" s="116">
        <v>4433</v>
      </c>
      <c r="Y12" s="116">
        <v>4804</v>
      </c>
      <c r="Z12" s="116">
        <v>4502</v>
      </c>
    </row>
    <row r="13" spans="1:32" ht="15" customHeight="1" x14ac:dyDescent="0.25">
      <c r="A13" s="32" t="s">
        <v>21</v>
      </c>
      <c r="B13" s="76"/>
      <c r="C13" s="76"/>
      <c r="D13" s="77">
        <f>AD109</f>
        <v>15.272088940901114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22.689567342443119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17.293504617448281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31.452862010807834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82.706495382551722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3916</v>
      </c>
      <c r="Z15" s="116">
        <v>3600</v>
      </c>
      <c r="AB15" s="121">
        <f t="shared" ref="AB15:AB34" si="2">IF(Z15="np",0,Z15/$Z$34)</f>
        <v>0.12389441442681626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259</v>
      </c>
      <c r="Z16" s="116">
        <v>285</v>
      </c>
      <c r="AB16" s="121">
        <f t="shared" si="2"/>
        <v>9.8083078087896208E-3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1470</v>
      </c>
      <c r="Z17" s="116">
        <v>1333</v>
      </c>
      <c r="AB17" s="121">
        <f t="shared" si="2"/>
        <v>4.5875348453040574E-2</v>
      </c>
    </row>
    <row r="18" spans="1:28" x14ac:dyDescent="0.25">
      <c r="A18" s="67" t="str">
        <f>$S$1&amp;" ("&amp;$V$2&amp;" to "&amp;$Z$2&amp;")"</f>
        <v>Southern Downs (2014-15 to 2018-19)</v>
      </c>
      <c r="B18" s="67"/>
      <c r="C18" s="67"/>
      <c r="D18" s="67"/>
      <c r="E18" s="67"/>
      <c r="F18" s="67"/>
      <c r="G18" s="67" t="str">
        <f>$S$1&amp;" ("&amp;$V$2&amp;" to "&amp;$Z$2&amp;")"</f>
        <v>Southern Downs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133</v>
      </c>
      <c r="Z18" s="116">
        <v>157</v>
      </c>
      <c r="AB18" s="121">
        <f t="shared" si="2"/>
        <v>5.4031730736139316E-3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1714</v>
      </c>
      <c r="Z19" s="116">
        <v>1680</v>
      </c>
      <c r="AB19" s="121">
        <f t="shared" si="2"/>
        <v>5.7817393399180919E-2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754</v>
      </c>
      <c r="Z20" s="116">
        <v>759</v>
      </c>
      <c r="AB20" s="121">
        <f t="shared" si="2"/>
        <v>2.6121072374987096E-2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2690</v>
      </c>
      <c r="Z21" s="116">
        <v>2644</v>
      </c>
      <c r="AB21" s="121">
        <f t="shared" si="2"/>
        <v>9.0993564373472835E-2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1977</v>
      </c>
      <c r="Z22" s="116">
        <v>1734</v>
      </c>
      <c r="AB22" s="121">
        <f t="shared" si="2"/>
        <v>5.9675809615583164E-2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1346</v>
      </c>
      <c r="Z23" s="116">
        <v>1318</v>
      </c>
      <c r="AB23" s="121">
        <f t="shared" si="2"/>
        <v>4.5359121726262178E-2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158</v>
      </c>
      <c r="Z24" s="116">
        <v>166</v>
      </c>
      <c r="AB24" s="121">
        <f t="shared" si="2"/>
        <v>5.7129091096809722E-3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769</v>
      </c>
      <c r="Z25" s="116">
        <v>771</v>
      </c>
      <c r="AB25" s="121">
        <f t="shared" si="2"/>
        <v>2.6534053756409815E-2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492</v>
      </c>
      <c r="Z26" s="116">
        <v>448</v>
      </c>
      <c r="AB26" s="121">
        <f t="shared" si="2"/>
        <v>1.5417971573114912E-2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1075</v>
      </c>
      <c r="Z27" s="116">
        <v>1051</v>
      </c>
      <c r="AB27" s="121">
        <f t="shared" si="2"/>
        <v>3.6170285989606636E-2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2946</v>
      </c>
      <c r="Z28" s="116">
        <v>2981</v>
      </c>
      <c r="AB28" s="121">
        <f t="shared" si="2"/>
        <v>0.10259145816842757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1148</v>
      </c>
      <c r="Z29" s="116">
        <v>1190</v>
      </c>
      <c r="AB29" s="121">
        <f t="shared" si="2"/>
        <v>4.0953986991086488E-2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1772</v>
      </c>
      <c r="Z30" s="116">
        <v>1737</v>
      </c>
      <c r="AB30" s="121">
        <f t="shared" si="2"/>
        <v>5.9779054960938847E-2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2843</v>
      </c>
      <c r="Z31" s="116">
        <v>2998</v>
      </c>
      <c r="AB31" s="121">
        <f t="shared" si="2"/>
        <v>0.1031765151254431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349</v>
      </c>
      <c r="Z32" s="116">
        <v>345</v>
      </c>
      <c r="AB32" s="121">
        <f t="shared" si="2"/>
        <v>1.1873214715903224E-2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787</v>
      </c>
      <c r="Z33" s="116">
        <v>771</v>
      </c>
      <c r="AB33" s="121">
        <f t="shared" si="2"/>
        <v>2.6534053756409815E-2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30344</v>
      </c>
      <c r="Z34" s="124">
        <v>29057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16031</v>
      </c>
      <c r="AB37" s="136">
        <f>Z37/Z40*100</f>
        <v>82.706495382551722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3352</v>
      </c>
      <c r="AB38" s="136">
        <f>Z38/Z40*100</f>
        <v>17.293504617448281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19383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40</v>
      </c>
      <c r="X44" s="116">
        <v>47</v>
      </c>
      <c r="Y44" s="116">
        <v>40</v>
      </c>
      <c r="Z44" s="116">
        <v>43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466</v>
      </c>
      <c r="X45" s="116">
        <v>518</v>
      </c>
      <c r="Y45" s="116">
        <v>571</v>
      </c>
      <c r="Z45" s="116">
        <v>496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1086</v>
      </c>
      <c r="X46" s="116">
        <v>1167</v>
      </c>
      <c r="Y46" s="116">
        <v>1156</v>
      </c>
      <c r="Z46" s="116">
        <v>1063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1783</v>
      </c>
      <c r="X47" s="116">
        <v>1825</v>
      </c>
      <c r="Y47" s="116">
        <v>1871</v>
      </c>
      <c r="Z47" s="116">
        <v>1663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2154</v>
      </c>
      <c r="X48" s="116">
        <v>2324</v>
      </c>
      <c r="Y48" s="116">
        <v>2154</v>
      </c>
      <c r="Z48" s="116">
        <v>2141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Southern Downs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1389</v>
      </c>
      <c r="X49" s="116">
        <v>1375</v>
      </c>
      <c r="Y49" s="116">
        <v>1332</v>
      </c>
      <c r="Z49" s="116">
        <v>1390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1061</v>
      </c>
      <c r="X50" s="116">
        <v>1086</v>
      </c>
      <c r="Y50" s="116">
        <v>1159</v>
      </c>
      <c r="Z50" s="116">
        <v>1136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1155</v>
      </c>
      <c r="X51" s="116">
        <v>1161</v>
      </c>
      <c r="Y51" s="116">
        <v>1175</v>
      </c>
      <c r="Z51" s="116">
        <v>1079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1247</v>
      </c>
      <c r="X52" s="116">
        <v>1300</v>
      </c>
      <c r="Y52" s="116">
        <v>1351</v>
      </c>
      <c r="Z52" s="116">
        <v>1312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1139</v>
      </c>
      <c r="X53" s="116">
        <v>1261</v>
      </c>
      <c r="Y53" s="116">
        <v>1353</v>
      </c>
      <c r="Z53" s="116">
        <v>1233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1147</v>
      </c>
      <c r="X54" s="116">
        <v>1208</v>
      </c>
      <c r="Y54" s="116">
        <v>1340</v>
      </c>
      <c r="Z54" s="116">
        <v>1288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932</v>
      </c>
      <c r="X55" s="116">
        <v>1033</v>
      </c>
      <c r="Y55" s="116">
        <v>1101</v>
      </c>
      <c r="Z55" s="116">
        <v>1137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633</v>
      </c>
      <c r="X56" s="116">
        <v>669</v>
      </c>
      <c r="Y56" s="116">
        <v>701</v>
      </c>
      <c r="Z56" s="116">
        <v>662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265</v>
      </c>
      <c r="X57" s="116">
        <v>313</v>
      </c>
      <c r="Y57" s="116">
        <v>365</v>
      </c>
      <c r="Z57" s="116">
        <v>354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94</v>
      </c>
      <c r="X58" s="116">
        <v>113</v>
      </c>
      <c r="Y58" s="116">
        <v>145</v>
      </c>
      <c r="Z58" s="116">
        <v>141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62</v>
      </c>
      <c r="X59" s="116">
        <v>73</v>
      </c>
      <c r="Y59" s="116">
        <v>81</v>
      </c>
      <c r="Z59" s="116">
        <v>72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40</v>
      </c>
      <c r="X60" s="116">
        <v>35</v>
      </c>
      <c r="Y60" s="116">
        <v>52</v>
      </c>
      <c r="Z60" s="116">
        <v>43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14672</v>
      </c>
      <c r="X61" s="116">
        <v>15508</v>
      </c>
      <c r="Y61" s="116">
        <v>15972</v>
      </c>
      <c r="Z61" s="116">
        <v>15252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52</v>
      </c>
      <c r="X63" s="116">
        <v>47</v>
      </c>
      <c r="Y63" s="116">
        <v>55</v>
      </c>
      <c r="Z63" s="116">
        <v>59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Southern Downs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431</v>
      </c>
      <c r="X64" s="116">
        <v>501</v>
      </c>
      <c r="Y64" s="116">
        <v>477</v>
      </c>
      <c r="Z64" s="116">
        <v>410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926</v>
      </c>
      <c r="X65" s="116">
        <v>1007</v>
      </c>
      <c r="Y65" s="116">
        <v>1106</v>
      </c>
      <c r="Z65" s="116">
        <v>990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1403</v>
      </c>
      <c r="X66" s="116">
        <v>1487</v>
      </c>
      <c r="Y66" s="116">
        <v>1536</v>
      </c>
      <c r="Z66" s="116">
        <v>1352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1626</v>
      </c>
      <c r="X67" s="116">
        <v>1686</v>
      </c>
      <c r="Y67" s="116">
        <v>1782</v>
      </c>
      <c r="Z67" s="116">
        <v>1719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1157</v>
      </c>
      <c r="X68" s="116">
        <v>1077</v>
      </c>
      <c r="Y68" s="116">
        <v>1202</v>
      </c>
      <c r="Z68" s="116">
        <v>1231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896</v>
      </c>
      <c r="X69" s="116">
        <v>920</v>
      </c>
      <c r="Y69" s="116">
        <v>1008</v>
      </c>
      <c r="Z69" s="116">
        <v>995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1113</v>
      </c>
      <c r="X70" s="116">
        <v>1153</v>
      </c>
      <c r="Y70" s="116">
        <v>1122</v>
      </c>
      <c r="Z70" s="116">
        <v>1094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1146</v>
      </c>
      <c r="X71" s="116">
        <v>1337</v>
      </c>
      <c r="Y71" s="116">
        <v>1375</v>
      </c>
      <c r="Z71" s="116">
        <v>1318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1218</v>
      </c>
      <c r="X72" s="116">
        <v>1273</v>
      </c>
      <c r="Y72" s="116">
        <v>1324</v>
      </c>
      <c r="Z72" s="116">
        <v>1301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1140</v>
      </c>
      <c r="X73" s="116">
        <v>1312</v>
      </c>
      <c r="Y73" s="116">
        <v>1371</v>
      </c>
      <c r="Z73" s="116">
        <v>1373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844</v>
      </c>
      <c r="X74" s="116">
        <v>984</v>
      </c>
      <c r="Y74" s="116">
        <v>1017</v>
      </c>
      <c r="Z74" s="116">
        <v>1006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449</v>
      </c>
      <c r="X75" s="116">
        <v>466</v>
      </c>
      <c r="Y75" s="116">
        <v>562</v>
      </c>
      <c r="Z75" s="116">
        <v>544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141</v>
      </c>
      <c r="X76" s="116">
        <v>190</v>
      </c>
      <c r="Y76" s="116">
        <v>204</v>
      </c>
      <c r="Z76" s="116">
        <v>207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82</v>
      </c>
      <c r="X77" s="116">
        <v>85</v>
      </c>
      <c r="Y77" s="116">
        <v>113</v>
      </c>
      <c r="Z77" s="116">
        <v>88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52</v>
      </c>
      <c r="X78" s="116">
        <v>59</v>
      </c>
      <c r="Y78" s="116">
        <v>74</v>
      </c>
      <c r="Z78" s="116">
        <v>67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36</v>
      </c>
      <c r="X79" s="116">
        <v>34</v>
      </c>
      <c r="Y79" s="116">
        <v>32</v>
      </c>
      <c r="Z79" s="116">
        <v>35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12701</v>
      </c>
      <c r="X80" s="116">
        <v>13619</v>
      </c>
      <c r="Y80" s="116">
        <v>14371</v>
      </c>
      <c r="Z80" s="116">
        <v>13803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Southern Downs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738</v>
      </c>
      <c r="X83" s="116">
        <v>811</v>
      </c>
      <c r="Y83" s="116">
        <v>873</v>
      </c>
      <c r="Z83" s="116">
        <v>845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593</v>
      </c>
      <c r="X84" s="116">
        <v>606</v>
      </c>
      <c r="Y84" s="116">
        <v>635</v>
      </c>
      <c r="Z84" s="116">
        <v>638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29,053</v>
      </c>
      <c r="D85" s="100">
        <f t="shared" ref="D85:D90" si="4">AD4</f>
        <v>-4.254547851305035E-2</v>
      </c>
      <c r="E85" s="101">
        <f t="shared" ref="E85:E90" si="5">AD4</f>
        <v>-4.254547851305035E-2</v>
      </c>
      <c r="F85" s="100">
        <f t="shared" ref="F85:F90" si="6">AF4</f>
        <v>3.9426138599692351E-2</v>
      </c>
      <c r="G85" s="101">
        <f t="shared" ref="G85:G90" si="7">AF4</f>
        <v>3.9426138599692351E-2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1292</v>
      </c>
      <c r="X85" s="116">
        <v>1373</v>
      </c>
      <c r="Y85" s="116">
        <v>1451</v>
      </c>
      <c r="Z85" s="116">
        <v>1419</v>
      </c>
    </row>
    <row r="86" spans="1:30" ht="15" customHeight="1" x14ac:dyDescent="0.25">
      <c r="A86" s="102" t="s">
        <v>4</v>
      </c>
      <c r="B86" s="51"/>
      <c r="C86" s="61" t="str">
        <f t="shared" si="3"/>
        <v>15,248</v>
      </c>
      <c r="D86" s="100">
        <f t="shared" si="4"/>
        <v>-4.5329326321061902E-2</v>
      </c>
      <c r="E86" s="101">
        <f t="shared" si="5"/>
        <v>-4.5329326321061902E-2</v>
      </c>
      <c r="F86" s="100">
        <f t="shared" si="6"/>
        <v>2.4593468619809267E-2</v>
      </c>
      <c r="G86" s="101">
        <f t="shared" si="7"/>
        <v>2.4593468619809267E-2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341</v>
      </c>
      <c r="X86" s="116">
        <v>366</v>
      </c>
      <c r="Y86" s="116">
        <v>401</v>
      </c>
      <c r="Z86" s="116">
        <v>422</v>
      </c>
    </row>
    <row r="87" spans="1:30" ht="15" customHeight="1" x14ac:dyDescent="0.25">
      <c r="A87" s="102" t="s">
        <v>5</v>
      </c>
      <c r="B87" s="51"/>
      <c r="C87" s="61" t="str">
        <f t="shared" si="3"/>
        <v>13,804</v>
      </c>
      <c r="D87" s="100">
        <f t="shared" si="4"/>
        <v>-3.9454456892352607E-2</v>
      </c>
      <c r="E87" s="101">
        <f t="shared" si="5"/>
        <v>-3.9454456892352607E-2</v>
      </c>
      <c r="F87" s="100">
        <f t="shared" si="6"/>
        <v>5.6239957150508779E-2</v>
      </c>
      <c r="G87" s="101">
        <f t="shared" si="7"/>
        <v>5.6239957150508779E-2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222</v>
      </c>
      <c r="X87" s="116">
        <v>223</v>
      </c>
      <c r="Y87" s="116">
        <v>254</v>
      </c>
      <c r="Z87" s="116">
        <v>245</v>
      </c>
    </row>
    <row r="88" spans="1:30" ht="15" customHeight="1" x14ac:dyDescent="0.25">
      <c r="A88" s="51" t="s">
        <v>6</v>
      </c>
      <c r="B88" s="51"/>
      <c r="C88" s="61" t="str">
        <f t="shared" si="3"/>
        <v>19,385</v>
      </c>
      <c r="D88" s="100">
        <f t="shared" si="4"/>
        <v>-4.0061404377537913E-2</v>
      </c>
      <c r="E88" s="101">
        <f t="shared" si="5"/>
        <v>-4.0061404377537913E-2</v>
      </c>
      <c r="F88" s="100">
        <f t="shared" si="6"/>
        <v>4.8744860419822622E-2</v>
      </c>
      <c r="G88" s="101">
        <f t="shared" si="7"/>
        <v>4.8744860419822622E-2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374</v>
      </c>
      <c r="X88" s="116">
        <v>391</v>
      </c>
      <c r="Y88" s="116">
        <v>417</v>
      </c>
      <c r="Z88" s="116">
        <v>395</v>
      </c>
    </row>
    <row r="89" spans="1:30" ht="15" customHeight="1" x14ac:dyDescent="0.25">
      <c r="A89" s="51" t="s">
        <v>102</v>
      </c>
      <c r="B89" s="51"/>
      <c r="C89" s="61" t="str">
        <f t="shared" si="3"/>
        <v>$35,242</v>
      </c>
      <c r="D89" s="100">
        <f t="shared" si="4"/>
        <v>1.0958118187033961E-2</v>
      </c>
      <c r="E89" s="101">
        <f t="shared" si="5"/>
        <v>1.0958118187033961E-2</v>
      </c>
      <c r="F89" s="100">
        <f t="shared" si="6"/>
        <v>0.16774941334193971</v>
      </c>
      <c r="G89" s="101">
        <f t="shared" si="7"/>
        <v>0.16774941334193971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1164</v>
      </c>
      <c r="X89" s="116">
        <v>1239</v>
      </c>
      <c r="Y89" s="116">
        <v>1296</v>
      </c>
      <c r="Z89" s="116">
        <v>1333</v>
      </c>
    </row>
    <row r="90" spans="1:30" ht="15" customHeight="1" x14ac:dyDescent="0.25">
      <c r="A90" s="51" t="s">
        <v>7</v>
      </c>
      <c r="B90" s="51"/>
      <c r="C90" s="61" t="str">
        <f t="shared" si="3"/>
        <v>$787.0 mil</v>
      </c>
      <c r="D90" s="100">
        <f t="shared" si="4"/>
        <v>-2.4344770201351063E-3</v>
      </c>
      <c r="E90" s="101">
        <f t="shared" si="5"/>
        <v>-2.4344770201351063E-3</v>
      </c>
      <c r="F90" s="100">
        <f t="shared" si="6"/>
        <v>0.17879415837441415</v>
      </c>
      <c r="G90" s="101">
        <f t="shared" si="7"/>
        <v>0.17879415837441415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2248</v>
      </c>
      <c r="X90" s="116">
        <v>2127</v>
      </c>
      <c r="Y90" s="116">
        <v>2102</v>
      </c>
      <c r="Z90" s="116">
        <v>2118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9649</v>
      </c>
      <c r="X91" s="116">
        <v>10134</v>
      </c>
      <c r="Y91" s="116">
        <v>10606</v>
      </c>
      <c r="Z91" s="116">
        <v>10141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492</v>
      </c>
      <c r="X93" s="116">
        <v>546</v>
      </c>
      <c r="Y93" s="116">
        <v>605</v>
      </c>
      <c r="Z93" s="116">
        <v>591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1179</v>
      </c>
      <c r="X94" s="116">
        <v>1266</v>
      </c>
      <c r="Y94" s="116">
        <v>1312</v>
      </c>
      <c r="Z94" s="116">
        <v>1316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275</v>
      </c>
      <c r="X95" s="116">
        <v>275</v>
      </c>
      <c r="Y95" s="116">
        <v>303</v>
      </c>
      <c r="Z95" s="116">
        <v>296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1114</v>
      </c>
      <c r="X96" s="116">
        <v>1229</v>
      </c>
      <c r="Y96" s="116">
        <v>1333</v>
      </c>
      <c r="Z96" s="116">
        <v>1412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1137</v>
      </c>
      <c r="X97" s="116">
        <v>1275</v>
      </c>
      <c r="Y97" s="116">
        <v>1322</v>
      </c>
      <c r="Z97" s="116">
        <v>1294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802</v>
      </c>
      <c r="X98" s="116">
        <v>800</v>
      </c>
      <c r="Y98" s="116">
        <v>877</v>
      </c>
      <c r="Z98" s="116">
        <v>839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105</v>
      </c>
      <c r="X99" s="116">
        <v>113</v>
      </c>
      <c r="Y99" s="116">
        <v>113</v>
      </c>
      <c r="Z99" s="116">
        <v>121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1345</v>
      </c>
      <c r="X100" s="116">
        <v>1251</v>
      </c>
      <c r="Y100" s="116">
        <v>1248</v>
      </c>
      <c r="Z100" s="116">
        <v>1223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8591</v>
      </c>
      <c r="X101" s="116">
        <v>9081</v>
      </c>
      <c r="Y101" s="116">
        <v>9589</v>
      </c>
      <c r="Z101" s="116">
        <v>9246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19743</v>
      </c>
      <c r="X104" s="116">
        <v>21443</v>
      </c>
      <c r="Y104" s="116">
        <v>21186</v>
      </c>
      <c r="Z104" s="116">
        <v>20396</v>
      </c>
      <c r="AB104" s="113" t="str">
        <f>TEXT(Z104,"###,###")</f>
        <v>20,396</v>
      </c>
      <c r="AD104" s="134">
        <f>Z104/($Z$4)*100</f>
        <v>70.202732936357691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3928</v>
      </c>
      <c r="X105" s="116">
        <v>4131</v>
      </c>
      <c r="Y105" s="116">
        <v>4304</v>
      </c>
      <c r="Z105" s="116">
        <v>4365</v>
      </c>
      <c r="AB105" s="113" t="str">
        <f>TEXT(Z105,"###,###")</f>
        <v>4,365</v>
      </c>
      <c r="AD105" s="134">
        <f>Z105/($Z$4)*100</f>
        <v>15.024265996626854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23671</v>
      </c>
      <c r="X106" s="124">
        <v>25574</v>
      </c>
      <c r="Y106" s="124">
        <v>25490</v>
      </c>
      <c r="Z106" s="124">
        <v>24761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4884</v>
      </c>
      <c r="X108" s="116">
        <v>5440</v>
      </c>
      <c r="Y108" s="116">
        <v>5442</v>
      </c>
      <c r="Z108" s="116">
        <v>4588</v>
      </c>
      <c r="AB108" s="113" t="str">
        <f>TEXT(Z108,"###,###")</f>
        <v>4,588</v>
      </c>
      <c r="AD108" s="134">
        <f>Z108/($Z$4)*100</f>
        <v>15.791828726809623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4360</v>
      </c>
      <c r="X109" s="116">
        <v>4583</v>
      </c>
      <c r="Y109" s="116">
        <v>4580</v>
      </c>
      <c r="Z109" s="116">
        <v>4437</v>
      </c>
      <c r="AB109" s="113" t="str">
        <f>TEXT(Z109,"###,###")</f>
        <v>4,437</v>
      </c>
      <c r="AD109" s="134">
        <f>Z109/($Z$4)*100</f>
        <v>15.272088940901114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6187</v>
      </c>
      <c r="X110" s="116">
        <v>6803</v>
      </c>
      <c r="Y110" s="116">
        <v>7315</v>
      </c>
      <c r="Z110" s="116">
        <v>6592</v>
      </c>
      <c r="AB110" s="113" t="str">
        <f>TEXT(Z110,"###,###")</f>
        <v>6,592</v>
      </c>
      <c r="AD110" s="134">
        <f>Z110/($Z$4)*100</f>
        <v>22.689567342443119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8242</v>
      </c>
      <c r="X111" s="116">
        <v>8748</v>
      </c>
      <c r="Y111" s="116">
        <v>8153</v>
      </c>
      <c r="Z111" s="116">
        <v>9138</v>
      </c>
      <c r="AB111" s="113" t="str">
        <f>TEXT(Z111,"###,###")</f>
        <v>9,138</v>
      </c>
      <c r="AD111" s="134">
        <f>Z111/($Z$4)*100</f>
        <v>31.452862010807834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27373</v>
      </c>
      <c r="X112" s="116">
        <v>29127</v>
      </c>
      <c r="Y112" s="116">
        <v>30344</v>
      </c>
      <c r="Z112" s="116">
        <v>29055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42.35</v>
      </c>
      <c r="W118" s="135">
        <v>40.4</v>
      </c>
      <c r="X118" s="135">
        <v>41.73</v>
      </c>
      <c r="Y118" s="135">
        <v>42.16</v>
      </c>
      <c r="Z118" s="135">
        <v>42.19</v>
      </c>
      <c r="AB118" s="113" t="str">
        <f>TEXT(Z118,"##.0")</f>
        <v>42.2</v>
      </c>
    </row>
    <row r="120" spans="19:32" x14ac:dyDescent="0.25">
      <c r="S120" s="105" t="s">
        <v>104</v>
      </c>
      <c r="T120" s="116"/>
      <c r="U120" s="116"/>
      <c r="V120" s="116">
        <v>14196</v>
      </c>
      <c r="W120" s="116">
        <v>14162</v>
      </c>
      <c r="X120" s="116">
        <v>14782</v>
      </c>
      <c r="Y120" s="116">
        <v>15389</v>
      </c>
      <c r="Z120" s="116">
        <v>14879</v>
      </c>
      <c r="AB120" s="113" t="str">
        <f>TEXT(Z120,"###,###")</f>
        <v>14,879</v>
      </c>
    </row>
    <row r="121" spans="19:32" x14ac:dyDescent="0.25">
      <c r="S121" s="105" t="s">
        <v>105</v>
      </c>
      <c r="T121" s="116"/>
      <c r="U121" s="116"/>
      <c r="V121" s="116">
        <v>2218</v>
      </c>
      <c r="W121" s="116">
        <v>2156</v>
      </c>
      <c r="X121" s="116">
        <v>2294</v>
      </c>
      <c r="Y121" s="116">
        <v>2527</v>
      </c>
      <c r="Z121" s="116">
        <v>2278</v>
      </c>
      <c r="AB121" s="113" t="str">
        <f>TEXT(Z121,"###,###")</f>
        <v>2,278</v>
      </c>
    </row>
    <row r="122" spans="19:32" x14ac:dyDescent="0.25">
      <c r="S122" s="105" t="s">
        <v>106</v>
      </c>
      <c r="T122" s="116"/>
      <c r="U122" s="116"/>
      <c r="V122" s="116">
        <v>2069</v>
      </c>
      <c r="W122" s="116">
        <v>1922</v>
      </c>
      <c r="X122" s="116">
        <v>2139</v>
      </c>
      <c r="Y122" s="116">
        <v>2275</v>
      </c>
      <c r="Z122" s="116">
        <v>2225</v>
      </c>
      <c r="AB122" s="113" t="str">
        <f>TEXT(Z122,"###,###")</f>
        <v>2,225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16265</v>
      </c>
      <c r="W124" s="116">
        <v>16084</v>
      </c>
      <c r="X124" s="116">
        <v>16921</v>
      </c>
      <c r="Y124" s="116">
        <v>17664</v>
      </c>
      <c r="Z124" s="116">
        <v>17104</v>
      </c>
      <c r="AB124" s="113" t="str">
        <f>TEXT(Z124,"###,###")</f>
        <v>17,104</v>
      </c>
      <c r="AD124" s="131">
        <f>Z124/$Z$7*100</f>
        <v>88.233169976786172</v>
      </c>
    </row>
    <row r="125" spans="19:32" x14ac:dyDescent="0.25">
      <c r="S125" s="105" t="s">
        <v>108</v>
      </c>
      <c r="T125" s="116"/>
      <c r="U125" s="116"/>
      <c r="V125" s="116">
        <v>4287</v>
      </c>
      <c r="W125" s="116">
        <v>4078</v>
      </c>
      <c r="X125" s="116">
        <v>4433</v>
      </c>
      <c r="Y125" s="116">
        <v>4802</v>
      </c>
      <c r="Z125" s="116">
        <v>4503</v>
      </c>
      <c r="AB125" s="113" t="str">
        <f>TEXT(Z125,"###,###")</f>
        <v>4,503</v>
      </c>
      <c r="AD125" s="131">
        <f>Z125/$Z$7*100</f>
        <v>23.22930100593242</v>
      </c>
    </row>
    <row r="127" spans="19:32" x14ac:dyDescent="0.25">
      <c r="S127" s="105" t="s">
        <v>109</v>
      </c>
      <c r="T127" s="116"/>
      <c r="U127" s="116"/>
      <c r="V127" s="116">
        <v>9773</v>
      </c>
      <c r="W127" s="116">
        <v>9648</v>
      </c>
      <c r="X127" s="116">
        <v>10134</v>
      </c>
      <c r="Y127" s="116">
        <v>10606</v>
      </c>
      <c r="Z127" s="116">
        <v>10137</v>
      </c>
      <c r="AB127" s="113" t="str">
        <f>TEXT(Z127,"###,###")</f>
        <v>10,137</v>
      </c>
      <c r="AD127" s="131">
        <f>Z127/$Z$7*100</f>
        <v>52.293010059324217</v>
      </c>
    </row>
    <row r="128" spans="19:32" x14ac:dyDescent="0.25">
      <c r="S128" s="105" t="s">
        <v>110</v>
      </c>
      <c r="T128" s="116"/>
      <c r="U128" s="116"/>
      <c r="V128" s="116">
        <v>8709</v>
      </c>
      <c r="W128" s="116">
        <v>8595</v>
      </c>
      <c r="X128" s="116">
        <v>9081</v>
      </c>
      <c r="Y128" s="116">
        <v>9590</v>
      </c>
      <c r="Z128" s="116">
        <v>9242</v>
      </c>
      <c r="AB128" s="113" t="str">
        <f>TEXT(Z128,"###,###")</f>
        <v>9,242</v>
      </c>
      <c r="AD128" s="131">
        <f>Z128/$Z$7*100</f>
        <v>47.676038173845761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DD11E2E-4F8B-4562-B0DA-65F7481DDA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0BF02EC-692F-45D1-8E37-028302B1C813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206AAA32-9C73-4D1D-9E76-1587662C37C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18A1397-029D-4193-93F1-3704ACEDDA0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780D0-1FC4-4303-919D-F1DA34A2C688}">
  <sheetPr codeName="Sheet13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Sunshine Coast</v>
      </c>
      <c r="T1" s="103"/>
      <c r="U1" s="103"/>
      <c r="V1" s="103"/>
      <c r="W1" s="103"/>
      <c r="X1" s="103"/>
      <c r="Y1" s="104" t="str">
        <f>Y3</f>
        <v>9.66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182</v>
      </c>
      <c r="Y3" s="109" t="s">
        <v>269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9.66 Sunshine Coast,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216569</v>
      </c>
      <c r="W4" s="112">
        <v>220793</v>
      </c>
      <c r="X4" s="112">
        <v>234284</v>
      </c>
      <c r="Y4" s="112">
        <v>244201</v>
      </c>
      <c r="Z4" s="112">
        <v>252579</v>
      </c>
      <c r="AB4" s="113" t="str">
        <f>TEXT(Z4,"###,###")</f>
        <v>252,579</v>
      </c>
      <c r="AD4" s="114">
        <f>Z4/Y4-1</f>
        <v>3.4307803817347216E-2</v>
      </c>
      <c r="AF4" s="114">
        <f>Z4/V4-1</f>
        <v>0.16627495163204342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109833</v>
      </c>
      <c r="W5" s="112">
        <v>111893</v>
      </c>
      <c r="X5" s="112">
        <v>118136</v>
      </c>
      <c r="Y5" s="112">
        <v>122967</v>
      </c>
      <c r="Z5" s="112">
        <v>125176</v>
      </c>
      <c r="AB5" s="113" t="str">
        <f>TEXT(Z5,"###,###")</f>
        <v>125,176</v>
      </c>
      <c r="AD5" s="114">
        <f t="shared" ref="AD5:AD9" si="0">Z5/Y5-1</f>
        <v>1.7964169248660289E-2</v>
      </c>
      <c r="AF5" s="114">
        <f t="shared" ref="AF5:AF9" si="1">Z5/V5-1</f>
        <v>0.13969389891926842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106736</v>
      </c>
      <c r="W6" s="112">
        <v>108900</v>
      </c>
      <c r="X6" s="112">
        <v>116148</v>
      </c>
      <c r="Y6" s="112">
        <v>121233</v>
      </c>
      <c r="Z6" s="112">
        <v>127406</v>
      </c>
      <c r="AB6" s="113" t="str">
        <f>TEXT(Z6,"###,###")</f>
        <v>127,406</v>
      </c>
      <c r="AD6" s="114">
        <f t="shared" si="0"/>
        <v>5.0918479291941932E-2</v>
      </c>
      <c r="AF6" s="114">
        <f t="shared" si="1"/>
        <v>0.19365537400689559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152451</v>
      </c>
      <c r="W7" s="112">
        <v>156943</v>
      </c>
      <c r="X7" s="112">
        <v>164502</v>
      </c>
      <c r="Y7" s="112">
        <v>172072</v>
      </c>
      <c r="Z7" s="112">
        <v>177084</v>
      </c>
      <c r="AB7" s="113" t="str">
        <f>TEXT(Z7,"###,###")</f>
        <v>177,084</v>
      </c>
      <c r="AD7" s="114">
        <f t="shared" si="0"/>
        <v>2.9127342042865711E-2</v>
      </c>
      <c r="AF7" s="114">
        <f t="shared" si="1"/>
        <v>0.16157978629198899</v>
      </c>
    </row>
    <row r="8" spans="1:32" ht="17.25" customHeight="1" x14ac:dyDescent="0.25">
      <c r="A8" s="68" t="s">
        <v>13</v>
      </c>
      <c r="B8" s="69"/>
      <c r="C8" s="31"/>
      <c r="D8" s="70" t="str">
        <f>AB4</f>
        <v>252,579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177,084</v>
      </c>
      <c r="P8" s="71"/>
      <c r="S8" s="111" t="s">
        <v>87</v>
      </c>
      <c r="T8" s="112"/>
      <c r="U8" s="112"/>
      <c r="V8" s="112">
        <v>37000</v>
      </c>
      <c r="W8" s="112">
        <v>38258.480000000003</v>
      </c>
      <c r="X8" s="112">
        <v>38754.480000000003</v>
      </c>
      <c r="Y8" s="112">
        <v>40286</v>
      </c>
      <c r="Z8" s="112">
        <v>41456.35</v>
      </c>
      <c r="AB8" s="113" t="str">
        <f>TEXT(Z8,"$###,###")</f>
        <v>$41,456</v>
      </c>
      <c r="AD8" s="114">
        <f t="shared" si="0"/>
        <v>2.9051035099041833E-2</v>
      </c>
      <c r="AF8" s="114">
        <f t="shared" si="1"/>
        <v>0.12044189189189192</v>
      </c>
    </row>
    <row r="9" spans="1:32" x14ac:dyDescent="0.25">
      <c r="A9" s="32" t="s">
        <v>15</v>
      </c>
      <c r="B9" s="75"/>
      <c r="C9" s="76"/>
      <c r="D9" s="77">
        <f>AD104</f>
        <v>74.227865341140784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49.754353865961917</v>
      </c>
      <c r="P9" s="78" t="s">
        <v>88</v>
      </c>
      <c r="S9" s="111" t="s">
        <v>7</v>
      </c>
      <c r="T9" s="112"/>
      <c r="U9" s="112"/>
      <c r="V9" s="112">
        <v>7566405068</v>
      </c>
      <c r="W9" s="112">
        <v>7979412459</v>
      </c>
      <c r="X9" s="112">
        <v>8479499878</v>
      </c>
      <c r="Y9" s="112">
        <v>9159671650</v>
      </c>
      <c r="Z9" s="112">
        <v>9711449904</v>
      </c>
      <c r="AB9" s="113" t="str">
        <f>TEXT(Z9/1000000,"$#,###.0")&amp;" mil"</f>
        <v>$9,711.4 mil</v>
      </c>
      <c r="AD9" s="114">
        <f t="shared" si="0"/>
        <v>6.0239960020837646E-2</v>
      </c>
      <c r="AF9" s="114">
        <f t="shared" si="1"/>
        <v>0.28349590283923187</v>
      </c>
    </row>
    <row r="10" spans="1:32" x14ac:dyDescent="0.25">
      <c r="A10" s="32" t="s">
        <v>18</v>
      </c>
      <c r="B10" s="75"/>
      <c r="C10" s="76"/>
      <c r="D10" s="77">
        <f>AD105</f>
        <v>17.086535301826359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50.246775541550903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90.781775880373161</v>
      </c>
      <c r="P11" s="78" t="s">
        <v>88</v>
      </c>
      <c r="S11" s="111" t="s">
        <v>30</v>
      </c>
      <c r="T11" s="116"/>
      <c r="U11" s="116"/>
      <c r="V11" s="116">
        <v>190464</v>
      </c>
      <c r="W11" s="116">
        <v>193591</v>
      </c>
      <c r="X11" s="116">
        <v>205735</v>
      </c>
      <c r="Y11" s="116">
        <v>214547</v>
      </c>
      <c r="Z11" s="116">
        <v>221975</v>
      </c>
    </row>
    <row r="12" spans="1:32" ht="28.5" customHeight="1" x14ac:dyDescent="0.25">
      <c r="A12" s="32" t="s">
        <v>20</v>
      </c>
      <c r="B12" s="76"/>
      <c r="C12" s="76"/>
      <c r="D12" s="77">
        <f>AD108</f>
        <v>17.60716449110971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17.28106435364008</v>
      </c>
      <c r="P12" s="78" t="s">
        <v>88</v>
      </c>
      <c r="S12" s="111" t="s">
        <v>31</v>
      </c>
      <c r="T12" s="116"/>
      <c r="U12" s="116"/>
      <c r="V12" s="116">
        <v>26105</v>
      </c>
      <c r="W12" s="116">
        <v>27202</v>
      </c>
      <c r="X12" s="116">
        <v>28549</v>
      </c>
      <c r="Y12" s="116">
        <v>29654</v>
      </c>
      <c r="Z12" s="116">
        <v>30602</v>
      </c>
    </row>
    <row r="13" spans="1:32" ht="15" customHeight="1" x14ac:dyDescent="0.25">
      <c r="A13" s="32" t="s">
        <v>21</v>
      </c>
      <c r="B13" s="76"/>
      <c r="C13" s="76"/>
      <c r="D13" s="77">
        <f>AD109</f>
        <v>16.593224298140381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20.215457342059313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16.039733678188831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36.898950427391036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83.960266321811176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3914</v>
      </c>
      <c r="Z15" s="116">
        <v>3976</v>
      </c>
      <c r="AB15" s="121">
        <f t="shared" ref="AB15:AB34" si="2">IF(Z15="np",0,Z15/$Z$34)</f>
        <v>1.5741422587516134E-2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2626</v>
      </c>
      <c r="Z16" s="116">
        <v>2877</v>
      </c>
      <c r="AB16" s="121">
        <f t="shared" si="2"/>
        <v>1.1390360358220301E-2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11304</v>
      </c>
      <c r="Z17" s="116">
        <v>11370</v>
      </c>
      <c r="AB17" s="121">
        <f t="shared" si="2"/>
        <v>4.5015084210276265E-2</v>
      </c>
    </row>
    <row r="18" spans="1:28" x14ac:dyDescent="0.25">
      <c r="A18" s="67" t="str">
        <f>$S$1&amp;" ("&amp;$V$2&amp;" to "&amp;$Z$2&amp;")"</f>
        <v>Sunshine Coast (2014-15 to 2018-19)</v>
      </c>
      <c r="B18" s="67"/>
      <c r="C18" s="67"/>
      <c r="D18" s="67"/>
      <c r="E18" s="67"/>
      <c r="F18" s="67"/>
      <c r="G18" s="67" t="str">
        <f>$S$1&amp;" ("&amp;$V$2&amp;" to "&amp;$Z$2&amp;")"</f>
        <v>Sunshine Coast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1515</v>
      </c>
      <c r="Z18" s="116">
        <v>1710</v>
      </c>
      <c r="AB18" s="121">
        <f t="shared" si="2"/>
        <v>6.7700786279307314E-3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25717</v>
      </c>
      <c r="Z19" s="116">
        <v>26089</v>
      </c>
      <c r="AB19" s="121">
        <f t="shared" si="2"/>
        <v>0.10328922884449407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6318</v>
      </c>
      <c r="Z20" s="116">
        <v>6663</v>
      </c>
      <c r="AB20" s="121">
        <f t="shared" si="2"/>
        <v>2.6379551987077463E-2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23580</v>
      </c>
      <c r="Z21" s="116">
        <v>24566</v>
      </c>
      <c r="AB21" s="121">
        <f t="shared" si="2"/>
        <v>9.7259503844296116E-2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20571</v>
      </c>
      <c r="Z22" s="116">
        <v>21498</v>
      </c>
      <c r="AB22" s="121">
        <f t="shared" si="2"/>
        <v>8.5112953417108103E-2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7192</v>
      </c>
      <c r="Z23" s="116">
        <v>7165</v>
      </c>
      <c r="AB23" s="121">
        <f t="shared" si="2"/>
        <v>2.8367025362060639E-2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2213</v>
      </c>
      <c r="Z24" s="116">
        <v>2187</v>
      </c>
      <c r="AB24" s="121">
        <f t="shared" si="2"/>
        <v>8.6585742451956195E-3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9263</v>
      </c>
      <c r="Z25" s="116">
        <v>9915</v>
      </c>
      <c r="AB25" s="121">
        <f t="shared" si="2"/>
        <v>3.9254578711072047E-2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6431</v>
      </c>
      <c r="Z26" s="116">
        <v>6412</v>
      </c>
      <c r="AB26" s="121">
        <f t="shared" si="2"/>
        <v>2.5385815299585876E-2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15143</v>
      </c>
      <c r="Z27" s="116">
        <v>16201</v>
      </c>
      <c r="AB27" s="121">
        <f t="shared" si="2"/>
        <v>6.4141546111757763E-2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19672</v>
      </c>
      <c r="Z28" s="116">
        <v>20087</v>
      </c>
      <c r="AB28" s="121">
        <f t="shared" si="2"/>
        <v>7.9526648771488073E-2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8953</v>
      </c>
      <c r="Z29" s="116">
        <v>10081</v>
      </c>
      <c r="AB29" s="121">
        <f t="shared" si="2"/>
        <v>3.9911791022321466E-2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19777</v>
      </c>
      <c r="Z30" s="116">
        <v>19955</v>
      </c>
      <c r="AB30" s="121">
        <f t="shared" si="2"/>
        <v>7.9004046210735521E-2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32607</v>
      </c>
      <c r="Z31" s="116">
        <v>35225</v>
      </c>
      <c r="AB31" s="121">
        <f t="shared" si="2"/>
        <v>0.13945966062506435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4229</v>
      </c>
      <c r="Z32" s="116">
        <v>4646</v>
      </c>
      <c r="AB32" s="121">
        <f t="shared" si="2"/>
        <v>1.8394026494366188E-2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9624</v>
      </c>
      <c r="Z33" s="116">
        <v>10389</v>
      </c>
      <c r="AB33" s="121">
        <f t="shared" si="2"/>
        <v>4.1131196997410739E-2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244201</v>
      </c>
      <c r="Z34" s="124">
        <v>252582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148676</v>
      </c>
      <c r="AB37" s="136">
        <f>Z37/Z40*100</f>
        <v>83.960266321811176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28403</v>
      </c>
      <c r="AB38" s="136">
        <f>Z38/Z40*100</f>
        <v>16.039733678188831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177079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198</v>
      </c>
      <c r="X44" s="116">
        <v>174</v>
      </c>
      <c r="Y44" s="116">
        <v>192</v>
      </c>
      <c r="Z44" s="116">
        <v>204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3090</v>
      </c>
      <c r="X45" s="116">
        <v>3316</v>
      </c>
      <c r="Y45" s="116">
        <v>3260</v>
      </c>
      <c r="Z45" s="116">
        <v>3470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7020</v>
      </c>
      <c r="X46" s="116">
        <v>7310</v>
      </c>
      <c r="Y46" s="116">
        <v>7909</v>
      </c>
      <c r="Z46" s="116">
        <v>7651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10066</v>
      </c>
      <c r="X47" s="116">
        <v>10611</v>
      </c>
      <c r="Y47" s="116">
        <v>10667</v>
      </c>
      <c r="Z47" s="116">
        <v>10965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11780</v>
      </c>
      <c r="X48" s="116">
        <v>12701</v>
      </c>
      <c r="Y48" s="116">
        <v>13358</v>
      </c>
      <c r="Z48" s="116">
        <v>13658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Sunshine Coast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11759</v>
      </c>
      <c r="X49" s="116">
        <v>12466</v>
      </c>
      <c r="Y49" s="116">
        <v>12871</v>
      </c>
      <c r="Z49" s="116">
        <v>13149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11091</v>
      </c>
      <c r="X50" s="116">
        <v>11895</v>
      </c>
      <c r="Y50" s="116">
        <v>12536</v>
      </c>
      <c r="Z50" s="116">
        <v>13000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12108</v>
      </c>
      <c r="X51" s="116">
        <v>12209</v>
      </c>
      <c r="Y51" s="116">
        <v>12160</v>
      </c>
      <c r="Z51" s="116">
        <v>12200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11725</v>
      </c>
      <c r="X52" s="116">
        <v>12631</v>
      </c>
      <c r="Y52" s="116">
        <v>13451</v>
      </c>
      <c r="Z52" s="116">
        <v>13584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10547</v>
      </c>
      <c r="X53" s="116">
        <v>10827</v>
      </c>
      <c r="Y53" s="116">
        <v>11157</v>
      </c>
      <c r="Z53" s="116">
        <v>11502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9378</v>
      </c>
      <c r="X54" s="116">
        <v>10022</v>
      </c>
      <c r="Y54" s="116">
        <v>10638</v>
      </c>
      <c r="Z54" s="116">
        <v>10506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6870</v>
      </c>
      <c r="X55" s="116">
        <v>7287</v>
      </c>
      <c r="Y55" s="116">
        <v>7534</v>
      </c>
      <c r="Z55" s="116">
        <v>7929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3758</v>
      </c>
      <c r="X56" s="116">
        <v>3894</v>
      </c>
      <c r="Y56" s="116">
        <v>4186</v>
      </c>
      <c r="Z56" s="116">
        <v>4341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1389</v>
      </c>
      <c r="X57" s="116">
        <v>1588</v>
      </c>
      <c r="Y57" s="116">
        <v>1777</v>
      </c>
      <c r="Z57" s="116">
        <v>1843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578</v>
      </c>
      <c r="X58" s="116">
        <v>638</v>
      </c>
      <c r="Y58" s="116">
        <v>616</v>
      </c>
      <c r="Z58" s="116">
        <v>626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316</v>
      </c>
      <c r="X59" s="116">
        <v>347</v>
      </c>
      <c r="Y59" s="116">
        <v>355</v>
      </c>
      <c r="Z59" s="116">
        <v>329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226</v>
      </c>
      <c r="X60" s="116">
        <v>214</v>
      </c>
      <c r="Y60" s="116">
        <v>232</v>
      </c>
      <c r="Z60" s="116">
        <v>218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111893</v>
      </c>
      <c r="X61" s="116">
        <v>118136</v>
      </c>
      <c r="Y61" s="116">
        <v>122967</v>
      </c>
      <c r="Z61" s="116">
        <v>125173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212</v>
      </c>
      <c r="X63" s="116">
        <v>253</v>
      </c>
      <c r="Y63" s="116">
        <v>264</v>
      </c>
      <c r="Z63" s="116">
        <v>321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Sunshine Coast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3782</v>
      </c>
      <c r="X64" s="116">
        <v>3928</v>
      </c>
      <c r="Y64" s="116">
        <v>3985</v>
      </c>
      <c r="Z64" s="116">
        <v>4189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7677</v>
      </c>
      <c r="X65" s="116">
        <v>8346</v>
      </c>
      <c r="Y65" s="116">
        <v>8615</v>
      </c>
      <c r="Z65" s="116">
        <v>8701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10012</v>
      </c>
      <c r="X66" s="116">
        <v>10265</v>
      </c>
      <c r="Y66" s="116">
        <v>11058</v>
      </c>
      <c r="Z66" s="116">
        <v>11742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10881</v>
      </c>
      <c r="X67" s="116">
        <v>11727</v>
      </c>
      <c r="Y67" s="116">
        <v>12292</v>
      </c>
      <c r="Z67" s="116">
        <v>13111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10122</v>
      </c>
      <c r="X68" s="116">
        <v>11006</v>
      </c>
      <c r="Y68" s="116">
        <v>11395</v>
      </c>
      <c r="Z68" s="116">
        <v>12311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9613</v>
      </c>
      <c r="X69" s="116">
        <v>10633</v>
      </c>
      <c r="Y69" s="116">
        <v>11372</v>
      </c>
      <c r="Z69" s="116">
        <v>12340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11845</v>
      </c>
      <c r="X70" s="116">
        <v>12091</v>
      </c>
      <c r="Y70" s="116">
        <v>12067</v>
      </c>
      <c r="Z70" s="116">
        <v>12293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11844</v>
      </c>
      <c r="X71" s="116">
        <v>13025</v>
      </c>
      <c r="Y71" s="116">
        <v>13685</v>
      </c>
      <c r="Z71" s="116">
        <v>14419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11893</v>
      </c>
      <c r="X72" s="116">
        <v>12191</v>
      </c>
      <c r="Y72" s="116">
        <v>12240</v>
      </c>
      <c r="Z72" s="116">
        <v>12445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9648</v>
      </c>
      <c r="X73" s="116">
        <v>10508</v>
      </c>
      <c r="Y73" s="116">
        <v>11107</v>
      </c>
      <c r="Z73" s="116">
        <v>11734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6381</v>
      </c>
      <c r="X74" s="116">
        <v>6840</v>
      </c>
      <c r="Y74" s="116">
        <v>7488</v>
      </c>
      <c r="Z74" s="116">
        <v>7986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2856</v>
      </c>
      <c r="X75" s="116">
        <v>3026</v>
      </c>
      <c r="Y75" s="116">
        <v>3183</v>
      </c>
      <c r="Z75" s="116">
        <v>3429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931</v>
      </c>
      <c r="X76" s="116">
        <v>1128</v>
      </c>
      <c r="Y76" s="116">
        <v>1222</v>
      </c>
      <c r="Z76" s="116">
        <v>1241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567</v>
      </c>
      <c r="X77" s="116">
        <v>553</v>
      </c>
      <c r="Y77" s="116">
        <v>546</v>
      </c>
      <c r="Z77" s="116">
        <v>536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338</v>
      </c>
      <c r="X78" s="116">
        <v>330</v>
      </c>
      <c r="Y78" s="116">
        <v>337</v>
      </c>
      <c r="Z78" s="116">
        <v>303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306</v>
      </c>
      <c r="X79" s="116">
        <v>298</v>
      </c>
      <c r="Y79" s="116">
        <v>317</v>
      </c>
      <c r="Z79" s="116">
        <v>287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108900</v>
      </c>
      <c r="X80" s="116">
        <v>116148</v>
      </c>
      <c r="Y80" s="116">
        <v>121233</v>
      </c>
      <c r="Z80" s="116">
        <v>127407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Sunshine Coast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9043</v>
      </c>
      <c r="X83" s="116">
        <v>9689</v>
      </c>
      <c r="Y83" s="116">
        <v>10267</v>
      </c>
      <c r="Z83" s="116">
        <v>10479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9828</v>
      </c>
      <c r="X84" s="116">
        <v>10426</v>
      </c>
      <c r="Y84" s="116">
        <v>10924</v>
      </c>
      <c r="Z84" s="116">
        <v>11572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252,579</v>
      </c>
      <c r="D85" s="100">
        <f t="shared" ref="D85:D90" si="4">AD4</f>
        <v>3.4307803817347216E-2</v>
      </c>
      <c r="E85" s="101">
        <f t="shared" ref="E85:E90" si="5">AD4</f>
        <v>3.4307803817347216E-2</v>
      </c>
      <c r="F85" s="100">
        <f t="shared" ref="F85:F90" si="6">AF4</f>
        <v>0.16627495163204342</v>
      </c>
      <c r="G85" s="101">
        <f t="shared" ref="G85:G90" si="7">AF4</f>
        <v>0.16627495163204342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15506</v>
      </c>
      <c r="X85" s="116">
        <v>16342</v>
      </c>
      <c r="Y85" s="116">
        <v>17204</v>
      </c>
      <c r="Z85" s="116">
        <v>17791</v>
      </c>
    </row>
    <row r="86" spans="1:30" ht="15" customHeight="1" x14ac:dyDescent="0.25">
      <c r="A86" s="102" t="s">
        <v>4</v>
      </c>
      <c r="B86" s="51"/>
      <c r="C86" s="61" t="str">
        <f t="shared" si="3"/>
        <v>125,176</v>
      </c>
      <c r="D86" s="100">
        <f t="shared" si="4"/>
        <v>1.7964169248660289E-2</v>
      </c>
      <c r="E86" s="101">
        <f t="shared" si="5"/>
        <v>1.7964169248660289E-2</v>
      </c>
      <c r="F86" s="100">
        <f t="shared" si="6"/>
        <v>0.13969389891926842</v>
      </c>
      <c r="G86" s="101">
        <f t="shared" si="7"/>
        <v>0.13969389891926842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4412</v>
      </c>
      <c r="X86" s="116">
        <v>4878</v>
      </c>
      <c r="Y86" s="116">
        <v>5332</v>
      </c>
      <c r="Z86" s="116">
        <v>5540</v>
      </c>
    </row>
    <row r="87" spans="1:30" ht="15" customHeight="1" x14ac:dyDescent="0.25">
      <c r="A87" s="102" t="s">
        <v>5</v>
      </c>
      <c r="B87" s="51"/>
      <c r="C87" s="61" t="str">
        <f t="shared" si="3"/>
        <v>127,406</v>
      </c>
      <c r="D87" s="100">
        <f t="shared" si="4"/>
        <v>5.0918479291941932E-2</v>
      </c>
      <c r="E87" s="101">
        <f t="shared" si="5"/>
        <v>5.0918479291941932E-2</v>
      </c>
      <c r="F87" s="100">
        <f t="shared" si="6"/>
        <v>0.19365537400689559</v>
      </c>
      <c r="G87" s="101">
        <f t="shared" si="7"/>
        <v>0.19365537400689559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2799</v>
      </c>
      <c r="X87" s="116">
        <v>3016</v>
      </c>
      <c r="Y87" s="116">
        <v>3107</v>
      </c>
      <c r="Z87" s="116">
        <v>3199</v>
      </c>
    </row>
    <row r="88" spans="1:30" ht="15" customHeight="1" x14ac:dyDescent="0.25">
      <c r="A88" s="51" t="s">
        <v>6</v>
      </c>
      <c r="B88" s="51"/>
      <c r="C88" s="61" t="str">
        <f t="shared" si="3"/>
        <v>177,084</v>
      </c>
      <c r="D88" s="100">
        <f t="shared" si="4"/>
        <v>2.9127342042865711E-2</v>
      </c>
      <c r="E88" s="101">
        <f t="shared" si="5"/>
        <v>2.9127342042865711E-2</v>
      </c>
      <c r="F88" s="100">
        <f t="shared" si="6"/>
        <v>0.16157978629198899</v>
      </c>
      <c r="G88" s="101">
        <f t="shared" si="7"/>
        <v>0.16157978629198899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4620</v>
      </c>
      <c r="X88" s="116">
        <v>4821</v>
      </c>
      <c r="Y88" s="116">
        <v>5187</v>
      </c>
      <c r="Z88" s="116">
        <v>5279</v>
      </c>
    </row>
    <row r="89" spans="1:30" ht="15" customHeight="1" x14ac:dyDescent="0.25">
      <c r="A89" s="51" t="s">
        <v>102</v>
      </c>
      <c r="B89" s="51"/>
      <c r="C89" s="61" t="str">
        <f t="shared" si="3"/>
        <v>$41,456</v>
      </c>
      <c r="D89" s="100">
        <f t="shared" si="4"/>
        <v>2.9051035099041833E-2</v>
      </c>
      <c r="E89" s="101">
        <f t="shared" si="5"/>
        <v>2.9051035099041833E-2</v>
      </c>
      <c r="F89" s="100">
        <f t="shared" si="6"/>
        <v>0.12044189189189192</v>
      </c>
      <c r="G89" s="101">
        <f t="shared" si="7"/>
        <v>0.12044189189189192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5885</v>
      </c>
      <c r="X89" s="116">
        <v>6048</v>
      </c>
      <c r="Y89" s="116">
        <v>6421</v>
      </c>
      <c r="Z89" s="116">
        <v>6663</v>
      </c>
    </row>
    <row r="90" spans="1:30" ht="15" customHeight="1" x14ac:dyDescent="0.25">
      <c r="A90" s="51" t="s">
        <v>7</v>
      </c>
      <c r="B90" s="51"/>
      <c r="C90" s="61" t="str">
        <f t="shared" si="3"/>
        <v>$9,711.4 mil</v>
      </c>
      <c r="D90" s="100">
        <f t="shared" si="4"/>
        <v>6.0239960020837646E-2</v>
      </c>
      <c r="E90" s="101">
        <f t="shared" si="5"/>
        <v>6.0239960020837646E-2</v>
      </c>
      <c r="F90" s="100">
        <f t="shared" si="6"/>
        <v>0.28349590283923187</v>
      </c>
      <c r="G90" s="101">
        <f t="shared" si="7"/>
        <v>0.28349590283923187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8308</v>
      </c>
      <c r="X90" s="116">
        <v>8712</v>
      </c>
      <c r="Y90" s="116">
        <v>9533</v>
      </c>
      <c r="Z90" s="116">
        <v>9843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79275</v>
      </c>
      <c r="X91" s="116">
        <v>82680</v>
      </c>
      <c r="Y91" s="116">
        <v>86336</v>
      </c>
      <c r="Z91" s="116">
        <v>88104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6218</v>
      </c>
      <c r="X93" s="116">
        <v>6994</v>
      </c>
      <c r="Y93" s="116">
        <v>7517</v>
      </c>
      <c r="Z93" s="116">
        <v>7875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14658</v>
      </c>
      <c r="X94" s="116">
        <v>15951</v>
      </c>
      <c r="Y94" s="116">
        <v>16913</v>
      </c>
      <c r="Z94" s="116">
        <v>17886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2536</v>
      </c>
      <c r="X95" s="116">
        <v>2663</v>
      </c>
      <c r="Y95" s="116">
        <v>2885</v>
      </c>
      <c r="Z95" s="116">
        <v>3057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11464</v>
      </c>
      <c r="X96" s="116">
        <v>12548</v>
      </c>
      <c r="Y96" s="116">
        <v>13812</v>
      </c>
      <c r="Z96" s="116">
        <v>14803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13366</v>
      </c>
      <c r="X97" s="116">
        <v>14677</v>
      </c>
      <c r="Y97" s="116">
        <v>15110</v>
      </c>
      <c r="Z97" s="116">
        <v>15504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8507</v>
      </c>
      <c r="X98" s="116">
        <v>8849</v>
      </c>
      <c r="Y98" s="116">
        <v>9233</v>
      </c>
      <c r="Z98" s="116">
        <v>9594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553</v>
      </c>
      <c r="X99" s="116">
        <v>619</v>
      </c>
      <c r="Y99" s="116">
        <v>710</v>
      </c>
      <c r="Z99" s="116">
        <v>776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3757</v>
      </c>
      <c r="X100" s="116">
        <v>4054</v>
      </c>
      <c r="Y100" s="116">
        <v>4320</v>
      </c>
      <c r="Z100" s="116">
        <v>4604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77668</v>
      </c>
      <c r="X101" s="116">
        <v>81822</v>
      </c>
      <c r="Y101" s="116">
        <v>85735</v>
      </c>
      <c r="Z101" s="116">
        <v>88980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157201</v>
      </c>
      <c r="X104" s="116">
        <v>173026</v>
      </c>
      <c r="Y104" s="116">
        <v>181053</v>
      </c>
      <c r="Z104" s="116">
        <v>187484</v>
      </c>
      <c r="AB104" s="113" t="str">
        <f>TEXT(Z104,"###,###")</f>
        <v>187,484</v>
      </c>
      <c r="AD104" s="134">
        <f>Z104/($Z$4)*100</f>
        <v>74.227865341140784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38007</v>
      </c>
      <c r="X105" s="116">
        <v>39646</v>
      </c>
      <c r="Y105" s="116">
        <v>40862</v>
      </c>
      <c r="Z105" s="116">
        <v>43157</v>
      </c>
      <c r="AB105" s="113" t="str">
        <f>TEXT(Z105,"###,###")</f>
        <v>43,157</v>
      </c>
      <c r="AD105" s="134">
        <f>Z105/($Z$4)*100</f>
        <v>17.086535301826359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195208</v>
      </c>
      <c r="X106" s="124">
        <v>212672</v>
      </c>
      <c r="Y106" s="124">
        <v>221915</v>
      </c>
      <c r="Z106" s="124">
        <v>230641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34901</v>
      </c>
      <c r="X108" s="116">
        <v>40456</v>
      </c>
      <c r="Y108" s="116">
        <v>48138</v>
      </c>
      <c r="Z108" s="116">
        <v>44472</v>
      </c>
      <c r="AB108" s="113" t="str">
        <f>TEXT(Z108,"###,###")</f>
        <v>44,472</v>
      </c>
      <c r="AD108" s="134">
        <f>Z108/($Z$4)*100</f>
        <v>17.60716449110971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36717</v>
      </c>
      <c r="X109" s="116">
        <v>40292</v>
      </c>
      <c r="Y109" s="116">
        <v>40862</v>
      </c>
      <c r="Z109" s="116">
        <v>41911</v>
      </c>
      <c r="AB109" s="113" t="str">
        <f>TEXT(Z109,"###,###")</f>
        <v>41,911</v>
      </c>
      <c r="AD109" s="134">
        <f>Z109/($Z$4)*100</f>
        <v>16.593224298140381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42894</v>
      </c>
      <c r="X110" s="116">
        <v>45883</v>
      </c>
      <c r="Y110" s="116">
        <v>45899</v>
      </c>
      <c r="Z110" s="116">
        <v>51060</v>
      </c>
      <c r="AB110" s="113" t="str">
        <f>TEXT(Z110,"###,###")</f>
        <v>51,060</v>
      </c>
      <c r="AD110" s="134">
        <f>Z110/($Z$4)*100</f>
        <v>20.215457342059313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80696</v>
      </c>
      <c r="X111" s="116">
        <v>86041</v>
      </c>
      <c r="Y111" s="116">
        <v>87016</v>
      </c>
      <c r="Z111" s="116">
        <v>93199</v>
      </c>
      <c r="AB111" s="113" t="str">
        <f>TEXT(Z111,"###,###")</f>
        <v>93,199</v>
      </c>
      <c r="AD111" s="134">
        <f>Z111/($Z$4)*100</f>
        <v>36.898950427391036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220793</v>
      </c>
      <c r="X112" s="116">
        <v>234284</v>
      </c>
      <c r="Y112" s="116">
        <v>244201</v>
      </c>
      <c r="Z112" s="116">
        <v>252578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39.659999999999997</v>
      </c>
      <c r="W118" s="135">
        <v>42.63</v>
      </c>
      <c r="X118" s="135">
        <v>41.73</v>
      </c>
      <c r="Y118" s="135">
        <v>41.77</v>
      </c>
      <c r="Z118" s="135">
        <v>41.68</v>
      </c>
      <c r="AB118" s="113" t="str">
        <f>TEXT(Z118,"##.0")</f>
        <v>41.7</v>
      </c>
    </row>
    <row r="120" spans="19:32" x14ac:dyDescent="0.25">
      <c r="S120" s="105" t="s">
        <v>104</v>
      </c>
      <c r="T120" s="116"/>
      <c r="U120" s="116"/>
      <c r="V120" s="116">
        <v>126346</v>
      </c>
      <c r="W120" s="116">
        <v>129741</v>
      </c>
      <c r="X120" s="116">
        <v>135953</v>
      </c>
      <c r="Y120" s="116">
        <v>142418</v>
      </c>
      <c r="Z120" s="116">
        <v>146478</v>
      </c>
      <c r="AB120" s="113" t="str">
        <f>TEXT(Z120,"###,###")</f>
        <v>146,478</v>
      </c>
    </row>
    <row r="121" spans="19:32" x14ac:dyDescent="0.25">
      <c r="S121" s="105" t="s">
        <v>105</v>
      </c>
      <c r="T121" s="116"/>
      <c r="U121" s="116"/>
      <c r="V121" s="116">
        <v>14522</v>
      </c>
      <c r="W121" s="116">
        <v>14920</v>
      </c>
      <c r="X121" s="116">
        <v>15480</v>
      </c>
      <c r="Y121" s="116">
        <v>16003</v>
      </c>
      <c r="Z121" s="116">
        <v>16320</v>
      </c>
      <c r="AB121" s="113" t="str">
        <f>TEXT(Z121,"###,###")</f>
        <v>16,320</v>
      </c>
    </row>
    <row r="122" spans="19:32" x14ac:dyDescent="0.25">
      <c r="S122" s="105" t="s">
        <v>106</v>
      </c>
      <c r="T122" s="116"/>
      <c r="U122" s="116"/>
      <c r="V122" s="116">
        <v>11583</v>
      </c>
      <c r="W122" s="116">
        <v>12282</v>
      </c>
      <c r="X122" s="116">
        <v>13069</v>
      </c>
      <c r="Y122" s="116">
        <v>13651</v>
      </c>
      <c r="Z122" s="116">
        <v>14282</v>
      </c>
      <c r="AB122" s="113" t="str">
        <f>TEXT(Z122,"###,###")</f>
        <v>14,282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137929</v>
      </c>
      <c r="W124" s="116">
        <v>142023</v>
      </c>
      <c r="X124" s="116">
        <v>149022</v>
      </c>
      <c r="Y124" s="116">
        <v>156069</v>
      </c>
      <c r="Z124" s="116">
        <v>160760</v>
      </c>
      <c r="AB124" s="113" t="str">
        <f>TEXT(Z124,"###,###")</f>
        <v>160,760</v>
      </c>
      <c r="AD124" s="131">
        <f>Z124/$Z$7*100</f>
        <v>90.781775880373161</v>
      </c>
    </row>
    <row r="125" spans="19:32" x14ac:dyDescent="0.25">
      <c r="S125" s="105" t="s">
        <v>108</v>
      </c>
      <c r="T125" s="116"/>
      <c r="U125" s="116"/>
      <c r="V125" s="116">
        <v>26105</v>
      </c>
      <c r="W125" s="116">
        <v>27202</v>
      </c>
      <c r="X125" s="116">
        <v>28549</v>
      </c>
      <c r="Y125" s="116">
        <v>29654</v>
      </c>
      <c r="Z125" s="116">
        <v>30602</v>
      </c>
      <c r="AB125" s="113" t="str">
        <f>TEXT(Z125,"###,###")</f>
        <v>30,602</v>
      </c>
      <c r="AD125" s="131">
        <f>Z125/$Z$7*100</f>
        <v>17.28106435364008</v>
      </c>
    </row>
    <row r="127" spans="19:32" x14ac:dyDescent="0.25">
      <c r="S127" s="105" t="s">
        <v>109</v>
      </c>
      <c r="T127" s="116"/>
      <c r="U127" s="116"/>
      <c r="V127" s="116">
        <v>77594</v>
      </c>
      <c r="W127" s="116">
        <v>79275</v>
      </c>
      <c r="X127" s="116">
        <v>82680</v>
      </c>
      <c r="Y127" s="116">
        <v>86336</v>
      </c>
      <c r="Z127" s="116">
        <v>88107</v>
      </c>
      <c r="AB127" s="113" t="str">
        <f>TEXT(Z127,"###,###")</f>
        <v>88,107</v>
      </c>
      <c r="AD127" s="131">
        <f>Z127/$Z$7*100</f>
        <v>49.754353865961917</v>
      </c>
    </row>
    <row r="128" spans="19:32" x14ac:dyDescent="0.25">
      <c r="S128" s="105" t="s">
        <v>110</v>
      </c>
      <c r="T128" s="116"/>
      <c r="U128" s="116"/>
      <c r="V128" s="116">
        <v>74857</v>
      </c>
      <c r="W128" s="116">
        <v>77668</v>
      </c>
      <c r="X128" s="116">
        <v>81822</v>
      </c>
      <c r="Y128" s="116">
        <v>85735</v>
      </c>
      <c r="Z128" s="116">
        <v>88979</v>
      </c>
      <c r="AB128" s="113" t="str">
        <f>TEXT(Z128,"###,###")</f>
        <v>88,979</v>
      </c>
      <c r="AD128" s="131">
        <f>Z128/$Z$7*100</f>
        <v>50.246775541550903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DB89D42-D193-4945-A071-6499CDA7B30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1418F892-348F-4D9B-8228-F095A1A45F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FEEB568-94E9-4D0F-89BA-BAA81B7C683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75159F97-C8EE-4586-B229-24D16DD3CF8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67B43-6508-49A7-9E62-1415B0836A56}">
  <sheetPr codeName="Sheet13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Tablelands</v>
      </c>
      <c r="T1" s="103"/>
      <c r="U1" s="103"/>
      <c r="V1" s="103"/>
      <c r="W1" s="103"/>
      <c r="X1" s="103"/>
      <c r="Y1" s="104" t="str">
        <f>Y3</f>
        <v>9.67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183</v>
      </c>
      <c r="Y3" s="109" t="s">
        <v>270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9.67 Tablelands,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18044</v>
      </c>
      <c r="W4" s="112">
        <v>18269</v>
      </c>
      <c r="X4" s="112">
        <v>19273</v>
      </c>
      <c r="Y4" s="112">
        <v>21322</v>
      </c>
      <c r="Z4" s="112">
        <v>20508</v>
      </c>
      <c r="AB4" s="113" t="str">
        <f>TEXT(Z4,"###,###")</f>
        <v>20,508</v>
      </c>
      <c r="AD4" s="114">
        <f>Z4/Y4-1</f>
        <v>-3.8176531282243742E-2</v>
      </c>
      <c r="AF4" s="114">
        <f>Z4/V4-1</f>
        <v>0.13655508756373314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9780</v>
      </c>
      <c r="W5" s="112">
        <v>9804</v>
      </c>
      <c r="X5" s="112">
        <v>10344</v>
      </c>
      <c r="Y5" s="112">
        <v>11465</v>
      </c>
      <c r="Z5" s="112">
        <v>10941</v>
      </c>
      <c r="AB5" s="113" t="str">
        <f>TEXT(Z5,"###,###")</f>
        <v>10,941</v>
      </c>
      <c r="AD5" s="114">
        <f t="shared" ref="AD5:AD9" si="0">Z5/Y5-1</f>
        <v>-4.5704317488006962E-2</v>
      </c>
      <c r="AF5" s="114">
        <f t="shared" ref="AF5:AF9" si="1">Z5/V5-1</f>
        <v>0.11871165644171788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8266</v>
      </c>
      <c r="W6" s="112">
        <v>8468</v>
      </c>
      <c r="X6" s="112">
        <v>8929</v>
      </c>
      <c r="Y6" s="112">
        <v>9854</v>
      </c>
      <c r="Z6" s="112">
        <v>9574</v>
      </c>
      <c r="AB6" s="113" t="str">
        <f>TEXT(Z6,"###,###")</f>
        <v>9,574</v>
      </c>
      <c r="AD6" s="114">
        <f t="shared" si="0"/>
        <v>-2.8414856910899178E-2</v>
      </c>
      <c r="AF6" s="114">
        <f t="shared" si="1"/>
        <v>0.15823856762642152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11803</v>
      </c>
      <c r="W7" s="112">
        <v>11877</v>
      </c>
      <c r="X7" s="112">
        <v>12652</v>
      </c>
      <c r="Y7" s="112">
        <v>14072</v>
      </c>
      <c r="Z7" s="112">
        <v>13635</v>
      </c>
      <c r="AB7" s="113" t="str">
        <f>TEXT(Z7,"###,###")</f>
        <v>13,635</v>
      </c>
      <c r="AD7" s="114">
        <f t="shared" si="0"/>
        <v>-3.1054576463899974E-2</v>
      </c>
      <c r="AF7" s="114">
        <f t="shared" si="1"/>
        <v>0.15521477590443111</v>
      </c>
    </row>
    <row r="8" spans="1:32" ht="17.25" customHeight="1" x14ac:dyDescent="0.25">
      <c r="A8" s="68" t="s">
        <v>13</v>
      </c>
      <c r="B8" s="69"/>
      <c r="C8" s="31"/>
      <c r="D8" s="70" t="str">
        <f>AB4</f>
        <v>20,508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13,635</v>
      </c>
      <c r="P8" s="71"/>
      <c r="S8" s="111" t="s">
        <v>87</v>
      </c>
      <c r="T8" s="112"/>
      <c r="U8" s="112"/>
      <c r="V8" s="112">
        <v>31037.93</v>
      </c>
      <c r="W8" s="112">
        <v>31412.35</v>
      </c>
      <c r="X8" s="112">
        <v>33552.25</v>
      </c>
      <c r="Y8" s="112">
        <v>34840.910000000003</v>
      </c>
      <c r="Z8" s="112">
        <v>35043.53</v>
      </c>
      <c r="AB8" s="113" t="str">
        <f>TEXT(Z8,"$###,###")</f>
        <v>$35,044</v>
      </c>
      <c r="AD8" s="114">
        <f t="shared" si="0"/>
        <v>5.8155771476691154E-3</v>
      </c>
      <c r="AF8" s="114">
        <f t="shared" si="1"/>
        <v>0.12905499819092303</v>
      </c>
    </row>
    <row r="9" spans="1:32" x14ac:dyDescent="0.25">
      <c r="A9" s="32" t="s">
        <v>15</v>
      </c>
      <c r="B9" s="75"/>
      <c r="C9" s="76"/>
      <c r="D9" s="77">
        <f>AD104</f>
        <v>71.615954749366111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52.915291529152917</v>
      </c>
      <c r="P9" s="78" t="s">
        <v>88</v>
      </c>
      <c r="S9" s="111" t="s">
        <v>7</v>
      </c>
      <c r="T9" s="112"/>
      <c r="U9" s="112"/>
      <c r="V9" s="112">
        <v>481508057</v>
      </c>
      <c r="W9" s="112">
        <v>484636293</v>
      </c>
      <c r="X9" s="112">
        <v>546343873</v>
      </c>
      <c r="Y9" s="112">
        <v>614669220</v>
      </c>
      <c r="Z9" s="112">
        <v>608567612</v>
      </c>
      <c r="AB9" s="113" t="str">
        <f>TEXT(Z9/1000000,"$#,###.0")&amp;" mil"</f>
        <v>$608.6 mil</v>
      </c>
      <c r="AD9" s="114">
        <f t="shared" si="0"/>
        <v>-9.9266529077216559E-3</v>
      </c>
      <c r="AF9" s="114">
        <f t="shared" si="1"/>
        <v>0.26387835707596485</v>
      </c>
    </row>
    <row r="10" spans="1:32" x14ac:dyDescent="0.25">
      <c r="A10" s="32" t="s">
        <v>18</v>
      </c>
      <c r="B10" s="75"/>
      <c r="C10" s="76"/>
      <c r="D10" s="77">
        <f>AD105</f>
        <v>16.744685000975227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47.05537220388706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87.473414008067479</v>
      </c>
      <c r="P11" s="78" t="s">
        <v>88</v>
      </c>
      <c r="S11" s="111" t="s">
        <v>30</v>
      </c>
      <c r="T11" s="116"/>
      <c r="U11" s="116"/>
      <c r="V11" s="116">
        <v>15230</v>
      </c>
      <c r="W11" s="116">
        <v>15558</v>
      </c>
      <c r="X11" s="116">
        <v>16334</v>
      </c>
      <c r="Y11" s="116">
        <v>17927</v>
      </c>
      <c r="Z11" s="116">
        <v>17516</v>
      </c>
    </row>
    <row r="12" spans="1:32" ht="28.5" customHeight="1" x14ac:dyDescent="0.25">
      <c r="A12" s="32" t="s">
        <v>20</v>
      </c>
      <c r="B12" s="76"/>
      <c r="C12" s="76"/>
      <c r="D12" s="77">
        <f>AD108</f>
        <v>18.036863662960794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21.92885955262193</v>
      </c>
      <c r="P12" s="78" t="s">
        <v>88</v>
      </c>
      <c r="S12" s="111" t="s">
        <v>31</v>
      </c>
      <c r="T12" s="116"/>
      <c r="U12" s="116"/>
      <c r="V12" s="116">
        <v>2813</v>
      </c>
      <c r="W12" s="116">
        <v>2711</v>
      </c>
      <c r="X12" s="116">
        <v>2939</v>
      </c>
      <c r="Y12" s="116">
        <v>3394</v>
      </c>
      <c r="Z12" s="116">
        <v>2994</v>
      </c>
    </row>
    <row r="13" spans="1:32" ht="15" customHeight="1" x14ac:dyDescent="0.25">
      <c r="A13" s="32" t="s">
        <v>21</v>
      </c>
      <c r="B13" s="76"/>
      <c r="C13" s="76"/>
      <c r="D13" s="77">
        <f>AD109</f>
        <v>16.920226253169496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22.815486639360248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17.33900542760745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30.597815486639362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82.660994572392539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3700</v>
      </c>
      <c r="Z15" s="116">
        <v>3506</v>
      </c>
      <c r="AB15" s="121">
        <f t="shared" ref="AB15:AB34" si="2">IF(Z15="np",0,Z15/$Z$34)</f>
        <v>0.17094100438810336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457</v>
      </c>
      <c r="Z16" s="116">
        <v>464</v>
      </c>
      <c r="AB16" s="121">
        <f t="shared" si="2"/>
        <v>2.2623110677718185E-2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974</v>
      </c>
      <c r="Z17" s="116">
        <v>821</v>
      </c>
      <c r="AB17" s="121">
        <f t="shared" si="2"/>
        <v>4.002925402242808E-2</v>
      </c>
    </row>
    <row r="18" spans="1:28" x14ac:dyDescent="0.25">
      <c r="A18" s="67" t="str">
        <f>$S$1&amp;" ("&amp;$V$2&amp;" to "&amp;$Z$2&amp;")"</f>
        <v>Tablelands (2014-15 to 2018-19)</v>
      </c>
      <c r="B18" s="67"/>
      <c r="C18" s="67"/>
      <c r="D18" s="67"/>
      <c r="E18" s="67"/>
      <c r="F18" s="67"/>
      <c r="G18" s="67" t="str">
        <f>$S$1&amp;" ("&amp;$V$2&amp;" to "&amp;$Z$2&amp;")"</f>
        <v>Tablelands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214</v>
      </c>
      <c r="Z18" s="116">
        <v>217</v>
      </c>
      <c r="AB18" s="121">
        <f t="shared" si="2"/>
        <v>1.0580204778156996E-2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1534</v>
      </c>
      <c r="Z19" s="116">
        <v>1366</v>
      </c>
      <c r="AB19" s="121">
        <f t="shared" si="2"/>
        <v>6.6601657727937594E-2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436</v>
      </c>
      <c r="Z20" s="116">
        <v>459</v>
      </c>
      <c r="AB20" s="121">
        <f t="shared" si="2"/>
        <v>2.2379327157484155E-2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1690</v>
      </c>
      <c r="Z21" s="116">
        <v>1676</v>
      </c>
      <c r="AB21" s="121">
        <f t="shared" si="2"/>
        <v>8.171623598244758E-2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1264</v>
      </c>
      <c r="Z22" s="116">
        <v>1301</v>
      </c>
      <c r="AB22" s="121">
        <f t="shared" si="2"/>
        <v>6.3432471964895168E-2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630</v>
      </c>
      <c r="Z23" s="116">
        <v>601</v>
      </c>
      <c r="AB23" s="121">
        <f t="shared" si="2"/>
        <v>2.9302779132130669E-2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55</v>
      </c>
      <c r="Z24" s="116">
        <v>61</v>
      </c>
      <c r="AB24" s="121">
        <f t="shared" si="2"/>
        <v>2.9741589468551925E-3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381</v>
      </c>
      <c r="Z25" s="116">
        <v>383</v>
      </c>
      <c r="AB25" s="121">
        <f t="shared" si="2"/>
        <v>1.8673817649926865E-2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468</v>
      </c>
      <c r="Z26" s="116">
        <v>364</v>
      </c>
      <c r="AB26" s="121">
        <f t="shared" si="2"/>
        <v>1.7747440273037544E-2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802</v>
      </c>
      <c r="Z27" s="116">
        <v>822</v>
      </c>
      <c r="AB27" s="121">
        <f t="shared" si="2"/>
        <v>4.0078010726474891E-2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1380</v>
      </c>
      <c r="Z28" s="116">
        <v>1392</v>
      </c>
      <c r="AB28" s="121">
        <f t="shared" si="2"/>
        <v>6.7869332033154553E-2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964</v>
      </c>
      <c r="Z29" s="116">
        <v>1005</v>
      </c>
      <c r="AB29" s="121">
        <f t="shared" si="2"/>
        <v>4.9000487567040465E-2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1562</v>
      </c>
      <c r="Z30" s="116">
        <v>1710</v>
      </c>
      <c r="AB30" s="121">
        <f t="shared" si="2"/>
        <v>8.3373963920038999E-2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2122</v>
      </c>
      <c r="Z31" s="116">
        <v>2015</v>
      </c>
      <c r="AB31" s="121">
        <f t="shared" si="2"/>
        <v>9.8244758654314965E-2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226</v>
      </c>
      <c r="Z32" s="116">
        <v>192</v>
      </c>
      <c r="AB32" s="121">
        <f t="shared" si="2"/>
        <v>9.361287176986836E-3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657</v>
      </c>
      <c r="Z33" s="116">
        <v>637</v>
      </c>
      <c r="AB33" s="121">
        <f t="shared" si="2"/>
        <v>3.1058020477815699E-2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21322</v>
      </c>
      <c r="Z34" s="124">
        <v>20510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11270</v>
      </c>
      <c r="AB37" s="136">
        <f>Z37/Z40*100</f>
        <v>82.660994572392539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2364</v>
      </c>
      <c r="AB38" s="136">
        <f>Z38/Z40*100</f>
        <v>17.33900542760745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13634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19</v>
      </c>
      <c r="X44" s="116">
        <v>19</v>
      </c>
      <c r="Y44" s="116">
        <v>17</v>
      </c>
      <c r="Z44" s="116">
        <v>16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260</v>
      </c>
      <c r="X45" s="116">
        <v>240</v>
      </c>
      <c r="Y45" s="116">
        <v>274</v>
      </c>
      <c r="Z45" s="116">
        <v>263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770</v>
      </c>
      <c r="X46" s="116">
        <v>882</v>
      </c>
      <c r="Y46" s="116">
        <v>885</v>
      </c>
      <c r="Z46" s="116">
        <v>819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1419</v>
      </c>
      <c r="X47" s="116">
        <v>1293</v>
      </c>
      <c r="Y47" s="116">
        <v>1424</v>
      </c>
      <c r="Z47" s="116">
        <v>1199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1318</v>
      </c>
      <c r="X48" s="116">
        <v>1274</v>
      </c>
      <c r="Y48" s="116">
        <v>1475</v>
      </c>
      <c r="Z48" s="116">
        <v>1583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Tablelands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727</v>
      </c>
      <c r="X49" s="116">
        <v>843</v>
      </c>
      <c r="Y49" s="116">
        <v>906</v>
      </c>
      <c r="Z49" s="116">
        <v>978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659</v>
      </c>
      <c r="X50" s="116">
        <v>713</v>
      </c>
      <c r="Y50" s="116">
        <v>819</v>
      </c>
      <c r="Z50" s="116">
        <v>803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815</v>
      </c>
      <c r="X51" s="116">
        <v>785</v>
      </c>
      <c r="Y51" s="116">
        <v>858</v>
      </c>
      <c r="Z51" s="116">
        <v>801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854</v>
      </c>
      <c r="X52" s="116">
        <v>969</v>
      </c>
      <c r="Y52" s="116">
        <v>1021</v>
      </c>
      <c r="Z52" s="116">
        <v>961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826</v>
      </c>
      <c r="X53" s="116">
        <v>902</v>
      </c>
      <c r="Y53" s="116">
        <v>998</v>
      </c>
      <c r="Z53" s="116">
        <v>949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759</v>
      </c>
      <c r="X54" s="116">
        <v>897</v>
      </c>
      <c r="Y54" s="116">
        <v>979</v>
      </c>
      <c r="Z54" s="116">
        <v>945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696</v>
      </c>
      <c r="X55" s="116">
        <v>746</v>
      </c>
      <c r="Y55" s="116">
        <v>816</v>
      </c>
      <c r="Z55" s="116">
        <v>756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398</v>
      </c>
      <c r="X56" s="116">
        <v>448</v>
      </c>
      <c r="Y56" s="116">
        <v>545</v>
      </c>
      <c r="Z56" s="116">
        <v>492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160</v>
      </c>
      <c r="X57" s="116">
        <v>197</v>
      </c>
      <c r="Y57" s="116">
        <v>241</v>
      </c>
      <c r="Z57" s="116">
        <v>226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69</v>
      </c>
      <c r="X58" s="116">
        <v>94</v>
      </c>
      <c r="Y58" s="116">
        <v>105</v>
      </c>
      <c r="Z58" s="116">
        <v>101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23</v>
      </c>
      <c r="X59" s="116">
        <v>25</v>
      </c>
      <c r="Y59" s="116">
        <v>46</v>
      </c>
      <c r="Z59" s="116">
        <v>37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20</v>
      </c>
      <c r="X60" s="116">
        <v>16</v>
      </c>
      <c r="Y60" s="116">
        <v>15</v>
      </c>
      <c r="Z60" s="116">
        <v>13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9799</v>
      </c>
      <c r="X61" s="116">
        <v>10344</v>
      </c>
      <c r="Y61" s="116">
        <v>11465</v>
      </c>
      <c r="Z61" s="116">
        <v>10940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43</v>
      </c>
      <c r="X63" s="116">
        <v>30</v>
      </c>
      <c r="Y63" s="116">
        <v>22</v>
      </c>
      <c r="Z63" s="116">
        <v>26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Tablelands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303</v>
      </c>
      <c r="X64" s="116">
        <v>288</v>
      </c>
      <c r="Y64" s="116">
        <v>299</v>
      </c>
      <c r="Z64" s="116">
        <v>286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655</v>
      </c>
      <c r="X65" s="116">
        <v>666</v>
      </c>
      <c r="Y65" s="116">
        <v>740</v>
      </c>
      <c r="Z65" s="116">
        <v>728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885</v>
      </c>
      <c r="X66" s="116">
        <v>835</v>
      </c>
      <c r="Y66" s="116">
        <v>938</v>
      </c>
      <c r="Z66" s="116">
        <v>894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842</v>
      </c>
      <c r="X67" s="116">
        <v>854</v>
      </c>
      <c r="Y67" s="116">
        <v>1004</v>
      </c>
      <c r="Z67" s="116">
        <v>1009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645</v>
      </c>
      <c r="X68" s="116">
        <v>718</v>
      </c>
      <c r="Y68" s="116">
        <v>745</v>
      </c>
      <c r="Z68" s="116">
        <v>790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602</v>
      </c>
      <c r="X69" s="116">
        <v>646</v>
      </c>
      <c r="Y69" s="116">
        <v>756</v>
      </c>
      <c r="Z69" s="116">
        <v>729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802</v>
      </c>
      <c r="X70" s="116">
        <v>783</v>
      </c>
      <c r="Y70" s="116">
        <v>809</v>
      </c>
      <c r="Z70" s="116">
        <v>778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872</v>
      </c>
      <c r="X71" s="116">
        <v>952</v>
      </c>
      <c r="Y71" s="116">
        <v>1076</v>
      </c>
      <c r="Z71" s="116">
        <v>980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892</v>
      </c>
      <c r="X72" s="116">
        <v>970</v>
      </c>
      <c r="Y72" s="116">
        <v>1009</v>
      </c>
      <c r="Z72" s="116">
        <v>993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822</v>
      </c>
      <c r="X73" s="116">
        <v>912</v>
      </c>
      <c r="Y73" s="116">
        <v>984</v>
      </c>
      <c r="Z73" s="116">
        <v>974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647</v>
      </c>
      <c r="X74" s="116">
        <v>724</v>
      </c>
      <c r="Y74" s="116">
        <v>781</v>
      </c>
      <c r="Z74" s="116">
        <v>735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271</v>
      </c>
      <c r="X75" s="116">
        <v>334</v>
      </c>
      <c r="Y75" s="116">
        <v>383</v>
      </c>
      <c r="Z75" s="116">
        <v>395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103</v>
      </c>
      <c r="X76" s="116">
        <v>128</v>
      </c>
      <c r="Y76" s="116">
        <v>171</v>
      </c>
      <c r="Z76" s="116">
        <v>157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47</v>
      </c>
      <c r="X77" s="116">
        <v>48</v>
      </c>
      <c r="Y77" s="116">
        <v>60</v>
      </c>
      <c r="Z77" s="116">
        <v>57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26</v>
      </c>
      <c r="X78" s="116">
        <v>22</v>
      </c>
      <c r="Y78" s="116">
        <v>36</v>
      </c>
      <c r="Z78" s="116">
        <v>23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17</v>
      </c>
      <c r="X79" s="116">
        <v>19</v>
      </c>
      <c r="Y79" s="116">
        <v>25</v>
      </c>
      <c r="Z79" s="116">
        <v>15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8467</v>
      </c>
      <c r="X80" s="116">
        <v>8929</v>
      </c>
      <c r="Y80" s="116">
        <v>9857</v>
      </c>
      <c r="Z80" s="116">
        <v>9573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Tablelands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450</v>
      </c>
      <c r="X83" s="116">
        <v>512</v>
      </c>
      <c r="Y83" s="116">
        <v>564</v>
      </c>
      <c r="Z83" s="116">
        <v>536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486</v>
      </c>
      <c r="X84" s="116">
        <v>532</v>
      </c>
      <c r="Y84" s="116">
        <v>567</v>
      </c>
      <c r="Z84" s="116">
        <v>544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20,508</v>
      </c>
      <c r="D85" s="100">
        <f t="shared" ref="D85:D90" si="4">AD4</f>
        <v>-3.8176531282243742E-2</v>
      </c>
      <c r="E85" s="101">
        <f t="shared" ref="E85:E90" si="5">AD4</f>
        <v>-3.8176531282243742E-2</v>
      </c>
      <c r="F85" s="100">
        <f t="shared" ref="F85:F90" si="6">AF4</f>
        <v>0.13655508756373314</v>
      </c>
      <c r="G85" s="101">
        <f t="shared" ref="G85:G90" si="7">AF4</f>
        <v>0.13655508756373314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940</v>
      </c>
      <c r="X85" s="116">
        <v>1010</v>
      </c>
      <c r="Y85" s="116">
        <v>1143</v>
      </c>
      <c r="Z85" s="116">
        <v>1141</v>
      </c>
    </row>
    <row r="86" spans="1:30" ht="15" customHeight="1" x14ac:dyDescent="0.25">
      <c r="A86" s="102" t="s">
        <v>4</v>
      </c>
      <c r="B86" s="51"/>
      <c r="C86" s="61" t="str">
        <f t="shared" si="3"/>
        <v>10,941</v>
      </c>
      <c r="D86" s="100">
        <f t="shared" si="4"/>
        <v>-4.5704317488006962E-2</v>
      </c>
      <c r="E86" s="101">
        <f t="shared" si="5"/>
        <v>-4.5704317488006962E-2</v>
      </c>
      <c r="F86" s="100">
        <f t="shared" si="6"/>
        <v>0.11871165644171788</v>
      </c>
      <c r="G86" s="101">
        <f t="shared" si="7"/>
        <v>0.11871165644171788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352</v>
      </c>
      <c r="X86" s="116">
        <v>388</v>
      </c>
      <c r="Y86" s="116">
        <v>406</v>
      </c>
      <c r="Z86" s="116">
        <v>426</v>
      </c>
    </row>
    <row r="87" spans="1:30" ht="15" customHeight="1" x14ac:dyDescent="0.25">
      <c r="A87" s="102" t="s">
        <v>5</v>
      </c>
      <c r="B87" s="51"/>
      <c r="C87" s="61" t="str">
        <f t="shared" si="3"/>
        <v>9,574</v>
      </c>
      <c r="D87" s="100">
        <f t="shared" si="4"/>
        <v>-2.8414856910899178E-2</v>
      </c>
      <c r="E87" s="101">
        <f t="shared" si="5"/>
        <v>-2.8414856910899178E-2</v>
      </c>
      <c r="F87" s="100">
        <f t="shared" si="6"/>
        <v>0.15823856762642152</v>
      </c>
      <c r="G87" s="101">
        <f t="shared" si="7"/>
        <v>0.15823856762642152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149</v>
      </c>
      <c r="X87" s="116">
        <v>159</v>
      </c>
      <c r="Y87" s="116">
        <v>163</v>
      </c>
      <c r="Z87" s="116">
        <v>159</v>
      </c>
    </row>
    <row r="88" spans="1:30" ht="15" customHeight="1" x14ac:dyDescent="0.25">
      <c r="A88" s="51" t="s">
        <v>6</v>
      </c>
      <c r="B88" s="51"/>
      <c r="C88" s="61" t="str">
        <f t="shared" si="3"/>
        <v>13,635</v>
      </c>
      <c r="D88" s="100">
        <f t="shared" si="4"/>
        <v>-3.1054576463899974E-2</v>
      </c>
      <c r="E88" s="101">
        <f t="shared" si="5"/>
        <v>-3.1054576463899974E-2</v>
      </c>
      <c r="F88" s="100">
        <f t="shared" si="6"/>
        <v>0.15521477590443111</v>
      </c>
      <c r="G88" s="101">
        <f t="shared" si="7"/>
        <v>0.15521477590443111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209</v>
      </c>
      <c r="X88" s="116">
        <v>215</v>
      </c>
      <c r="Y88" s="116">
        <v>229</v>
      </c>
      <c r="Z88" s="116">
        <v>250</v>
      </c>
    </row>
    <row r="89" spans="1:30" ht="15" customHeight="1" x14ac:dyDescent="0.25">
      <c r="A89" s="51" t="s">
        <v>102</v>
      </c>
      <c r="B89" s="51"/>
      <c r="C89" s="61" t="str">
        <f t="shared" si="3"/>
        <v>$35,044</v>
      </c>
      <c r="D89" s="100">
        <f t="shared" si="4"/>
        <v>5.8155771476691154E-3</v>
      </c>
      <c r="E89" s="101">
        <f t="shared" si="5"/>
        <v>5.8155771476691154E-3</v>
      </c>
      <c r="F89" s="100">
        <f t="shared" si="6"/>
        <v>0.12905499819092303</v>
      </c>
      <c r="G89" s="101">
        <f t="shared" si="7"/>
        <v>0.12905499819092303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715</v>
      </c>
      <c r="X89" s="116">
        <v>711</v>
      </c>
      <c r="Y89" s="116">
        <v>795</v>
      </c>
      <c r="Z89" s="116">
        <v>786</v>
      </c>
    </row>
    <row r="90" spans="1:30" ht="15" customHeight="1" x14ac:dyDescent="0.25">
      <c r="A90" s="51" t="s">
        <v>7</v>
      </c>
      <c r="B90" s="51"/>
      <c r="C90" s="61" t="str">
        <f t="shared" si="3"/>
        <v>$608.6 mil</v>
      </c>
      <c r="D90" s="100">
        <f t="shared" si="4"/>
        <v>-9.9266529077216559E-3</v>
      </c>
      <c r="E90" s="101">
        <f t="shared" si="5"/>
        <v>-9.9266529077216559E-3</v>
      </c>
      <c r="F90" s="100">
        <f t="shared" si="6"/>
        <v>0.26387835707596485</v>
      </c>
      <c r="G90" s="101">
        <f t="shared" si="7"/>
        <v>0.26387835707596485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1084</v>
      </c>
      <c r="X90" s="116">
        <v>1045</v>
      </c>
      <c r="Y90" s="116">
        <v>1109</v>
      </c>
      <c r="Z90" s="116">
        <v>1086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6217</v>
      </c>
      <c r="X91" s="116">
        <v>6603</v>
      </c>
      <c r="Y91" s="116">
        <v>7466</v>
      </c>
      <c r="Z91" s="116">
        <v>7216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354</v>
      </c>
      <c r="X93" s="116">
        <v>389</v>
      </c>
      <c r="Y93" s="116">
        <v>406</v>
      </c>
      <c r="Z93" s="116">
        <v>402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921</v>
      </c>
      <c r="X94" s="116">
        <v>1007</v>
      </c>
      <c r="Y94" s="116">
        <v>1110</v>
      </c>
      <c r="Z94" s="116">
        <v>1059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177</v>
      </c>
      <c r="X95" s="116">
        <v>188</v>
      </c>
      <c r="Y95" s="116">
        <v>206</v>
      </c>
      <c r="Z95" s="116">
        <v>226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801</v>
      </c>
      <c r="X96" s="116">
        <v>910</v>
      </c>
      <c r="Y96" s="116">
        <v>984</v>
      </c>
      <c r="Z96" s="116">
        <v>995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818</v>
      </c>
      <c r="X97" s="116">
        <v>898</v>
      </c>
      <c r="Y97" s="116">
        <v>964</v>
      </c>
      <c r="Z97" s="116">
        <v>949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531</v>
      </c>
      <c r="X98" s="116">
        <v>584</v>
      </c>
      <c r="Y98" s="116">
        <v>621</v>
      </c>
      <c r="Z98" s="116">
        <v>609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47</v>
      </c>
      <c r="X99" s="116">
        <v>62</v>
      </c>
      <c r="Y99" s="116">
        <v>56</v>
      </c>
      <c r="Z99" s="116">
        <v>67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616</v>
      </c>
      <c r="X100" s="116">
        <v>560</v>
      </c>
      <c r="Y100" s="116">
        <v>593</v>
      </c>
      <c r="Z100" s="116">
        <v>613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5663</v>
      </c>
      <c r="X101" s="116">
        <v>6049</v>
      </c>
      <c r="Y101" s="116">
        <v>6609</v>
      </c>
      <c r="Z101" s="116">
        <v>6413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12653</v>
      </c>
      <c r="X104" s="116">
        <v>13711</v>
      </c>
      <c r="Y104" s="116">
        <v>15225</v>
      </c>
      <c r="Z104" s="116">
        <v>14687</v>
      </c>
      <c r="AB104" s="113" t="str">
        <f>TEXT(Z104,"###,###")</f>
        <v>14,687</v>
      </c>
      <c r="AD104" s="134">
        <f>Z104/($Z$4)*100</f>
        <v>71.615954749366111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3218</v>
      </c>
      <c r="X105" s="116">
        <v>3338</v>
      </c>
      <c r="Y105" s="116">
        <v>3483</v>
      </c>
      <c r="Z105" s="116">
        <v>3434</v>
      </c>
      <c r="AB105" s="113" t="str">
        <f>TEXT(Z105,"###,###")</f>
        <v>3,434</v>
      </c>
      <c r="AD105" s="134">
        <f>Z105/($Z$4)*100</f>
        <v>16.744685000975227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15871</v>
      </c>
      <c r="X106" s="124">
        <v>17049</v>
      </c>
      <c r="Y106" s="124">
        <v>18708</v>
      </c>
      <c r="Z106" s="124">
        <v>18121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2908</v>
      </c>
      <c r="X108" s="116">
        <v>3389</v>
      </c>
      <c r="Y108" s="116">
        <v>4136</v>
      </c>
      <c r="Z108" s="116">
        <v>3699</v>
      </c>
      <c r="AB108" s="113" t="str">
        <f>TEXT(Z108,"###,###")</f>
        <v>3,699</v>
      </c>
      <c r="AD108" s="134">
        <f>Z108/($Z$4)*100</f>
        <v>18.036863662960794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3202</v>
      </c>
      <c r="X109" s="116">
        <v>3474</v>
      </c>
      <c r="Y109" s="116">
        <v>3590</v>
      </c>
      <c r="Z109" s="116">
        <v>3470</v>
      </c>
      <c r="AB109" s="113" t="str">
        <f>TEXT(Z109,"###,###")</f>
        <v>3,470</v>
      </c>
      <c r="AD109" s="134">
        <f>Z109/($Z$4)*100</f>
        <v>16.920226253169496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4712</v>
      </c>
      <c r="X110" s="116">
        <v>4715</v>
      </c>
      <c r="Y110" s="116">
        <v>4855</v>
      </c>
      <c r="Z110" s="116">
        <v>4679</v>
      </c>
      <c r="AB110" s="113" t="str">
        <f>TEXT(Z110,"###,###")</f>
        <v>4,679</v>
      </c>
      <c r="AD110" s="134">
        <f>Z110/($Z$4)*100</f>
        <v>22.815486639360248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5049</v>
      </c>
      <c r="X111" s="116">
        <v>5471</v>
      </c>
      <c r="Y111" s="116">
        <v>6119</v>
      </c>
      <c r="Z111" s="116">
        <v>6275</v>
      </c>
      <c r="AB111" s="113" t="str">
        <f>TEXT(Z111,"###,###")</f>
        <v>6,275</v>
      </c>
      <c r="AD111" s="134">
        <f>Z111/($Z$4)*100</f>
        <v>30.597815486639362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18269</v>
      </c>
      <c r="X112" s="116">
        <v>19273</v>
      </c>
      <c r="Y112" s="116">
        <v>21322</v>
      </c>
      <c r="Z112" s="116">
        <v>20510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40.619999999999997</v>
      </c>
      <c r="W118" s="135">
        <v>39.29</v>
      </c>
      <c r="X118" s="135">
        <v>42.97</v>
      </c>
      <c r="Y118" s="135">
        <v>43.35</v>
      </c>
      <c r="Z118" s="135">
        <v>42.82</v>
      </c>
      <c r="AB118" s="113" t="str">
        <f>TEXT(Z118,"##.0")</f>
        <v>42.8</v>
      </c>
    </row>
    <row r="120" spans="19:32" x14ac:dyDescent="0.25">
      <c r="S120" s="105" t="s">
        <v>104</v>
      </c>
      <c r="T120" s="116"/>
      <c r="U120" s="116"/>
      <c r="V120" s="116">
        <v>8986</v>
      </c>
      <c r="W120" s="116">
        <v>9163</v>
      </c>
      <c r="X120" s="116">
        <v>9713</v>
      </c>
      <c r="Y120" s="116">
        <v>10677</v>
      </c>
      <c r="Z120" s="116">
        <v>10638</v>
      </c>
      <c r="AB120" s="113" t="str">
        <f>TEXT(Z120,"###,###")</f>
        <v>10,638</v>
      </c>
    </row>
    <row r="121" spans="19:32" x14ac:dyDescent="0.25">
      <c r="S121" s="105" t="s">
        <v>105</v>
      </c>
      <c r="T121" s="116"/>
      <c r="U121" s="116"/>
      <c r="V121" s="116">
        <v>1635</v>
      </c>
      <c r="W121" s="116">
        <v>1517</v>
      </c>
      <c r="X121" s="116">
        <v>1650</v>
      </c>
      <c r="Y121" s="116">
        <v>2005</v>
      </c>
      <c r="Z121" s="116">
        <v>1701</v>
      </c>
      <c r="AB121" s="113" t="str">
        <f>TEXT(Z121,"###,###")</f>
        <v>1,701</v>
      </c>
    </row>
    <row r="122" spans="19:32" x14ac:dyDescent="0.25">
      <c r="S122" s="105" t="s">
        <v>106</v>
      </c>
      <c r="T122" s="116"/>
      <c r="U122" s="116"/>
      <c r="V122" s="116">
        <v>1176</v>
      </c>
      <c r="W122" s="116">
        <v>1195</v>
      </c>
      <c r="X122" s="116">
        <v>1289</v>
      </c>
      <c r="Y122" s="116">
        <v>1395</v>
      </c>
      <c r="Z122" s="116">
        <v>1289</v>
      </c>
      <c r="AB122" s="113" t="str">
        <f>TEXT(Z122,"###,###")</f>
        <v>1,289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10162</v>
      </c>
      <c r="W124" s="116">
        <v>10358</v>
      </c>
      <c r="X124" s="116">
        <v>11002</v>
      </c>
      <c r="Y124" s="116">
        <v>12072</v>
      </c>
      <c r="Z124" s="116">
        <v>11927</v>
      </c>
      <c r="AB124" s="113" t="str">
        <f>TEXT(Z124,"###,###")</f>
        <v>11,927</v>
      </c>
      <c r="AD124" s="131">
        <f>Z124/$Z$7*100</f>
        <v>87.473414008067479</v>
      </c>
    </row>
    <row r="125" spans="19:32" x14ac:dyDescent="0.25">
      <c r="S125" s="105" t="s">
        <v>108</v>
      </c>
      <c r="T125" s="116"/>
      <c r="U125" s="116"/>
      <c r="V125" s="116">
        <v>2811</v>
      </c>
      <c r="W125" s="116">
        <v>2712</v>
      </c>
      <c r="X125" s="116">
        <v>2939</v>
      </c>
      <c r="Y125" s="116">
        <v>3400</v>
      </c>
      <c r="Z125" s="116">
        <v>2990</v>
      </c>
      <c r="AB125" s="113" t="str">
        <f>TEXT(Z125,"###,###")</f>
        <v>2,990</v>
      </c>
      <c r="AD125" s="131">
        <f>Z125/$Z$7*100</f>
        <v>21.92885955262193</v>
      </c>
    </row>
    <row r="127" spans="19:32" x14ac:dyDescent="0.25">
      <c r="S127" s="105" t="s">
        <v>109</v>
      </c>
      <c r="T127" s="116"/>
      <c r="U127" s="116"/>
      <c r="V127" s="116">
        <v>6285</v>
      </c>
      <c r="W127" s="116">
        <v>6215</v>
      </c>
      <c r="X127" s="116">
        <v>6603</v>
      </c>
      <c r="Y127" s="116">
        <v>7461</v>
      </c>
      <c r="Z127" s="116">
        <v>7215</v>
      </c>
      <c r="AB127" s="113" t="str">
        <f>TEXT(Z127,"###,###")</f>
        <v>7,215</v>
      </c>
      <c r="AD127" s="131">
        <f>Z127/$Z$7*100</f>
        <v>52.915291529152917</v>
      </c>
    </row>
    <row r="128" spans="19:32" x14ac:dyDescent="0.25">
      <c r="S128" s="105" t="s">
        <v>110</v>
      </c>
      <c r="T128" s="116"/>
      <c r="U128" s="116"/>
      <c r="V128" s="116">
        <v>5520</v>
      </c>
      <c r="W128" s="116">
        <v>5662</v>
      </c>
      <c r="X128" s="116">
        <v>6049</v>
      </c>
      <c r="Y128" s="116">
        <v>6609</v>
      </c>
      <c r="Z128" s="116">
        <v>6416</v>
      </c>
      <c r="AB128" s="113" t="str">
        <f>TEXT(Z128,"###,###")</f>
        <v>6,416</v>
      </c>
      <c r="AD128" s="131">
        <f>Z128/$Z$7*100</f>
        <v>47.05537220388706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FE94212-EC12-4A93-82F8-2BFB020DA4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47807E4-FB56-44B0-8A85-AFA871D1028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FD6D8BB1-06E4-493A-9DFB-7C250CE5C6F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32E48396-91B7-46CE-9727-DB25F308F17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25840-2EE6-49E5-8B8D-988B70263439}">
  <sheetPr codeName="Sheet13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Toowoomba</v>
      </c>
      <c r="T1" s="103"/>
      <c r="U1" s="103"/>
      <c r="V1" s="103"/>
      <c r="W1" s="103"/>
      <c r="X1" s="103"/>
      <c r="Y1" s="104" t="str">
        <f>Y3</f>
        <v>9.68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184</v>
      </c>
      <c r="Y3" s="109" t="s">
        <v>271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9.68 Toowoomba,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119661</v>
      </c>
      <c r="W4" s="112">
        <v>116897</v>
      </c>
      <c r="X4" s="112">
        <v>124930</v>
      </c>
      <c r="Y4" s="112">
        <v>130561</v>
      </c>
      <c r="Z4" s="112">
        <v>130287</v>
      </c>
      <c r="AB4" s="113" t="str">
        <f>TEXT(Z4,"###,###")</f>
        <v>130,287</v>
      </c>
      <c r="AD4" s="114">
        <f>Z4/Y4-1</f>
        <v>-2.0986358866736943E-3</v>
      </c>
      <c r="AF4" s="114">
        <f>Z4/V4-1</f>
        <v>8.8800862436382744E-2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62256</v>
      </c>
      <c r="W5" s="112">
        <v>60694</v>
      </c>
      <c r="X5" s="112">
        <v>64716</v>
      </c>
      <c r="Y5" s="112">
        <v>67993</v>
      </c>
      <c r="Z5" s="112">
        <v>66647</v>
      </c>
      <c r="AB5" s="113" t="str">
        <f>TEXT(Z5,"###,###")</f>
        <v>66,647</v>
      </c>
      <c r="AD5" s="114">
        <f t="shared" ref="AD5:AD9" si="0">Z5/Y5-1</f>
        <v>-1.9796155486594191E-2</v>
      </c>
      <c r="AF5" s="114">
        <f t="shared" ref="AF5:AF9" si="1">Z5/V5-1</f>
        <v>7.0531354407607383E-2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57405</v>
      </c>
      <c r="W6" s="112">
        <v>56202</v>
      </c>
      <c r="X6" s="112">
        <v>60214</v>
      </c>
      <c r="Y6" s="112">
        <v>62567</v>
      </c>
      <c r="Z6" s="112">
        <v>63638</v>
      </c>
      <c r="AB6" s="113" t="str">
        <f>TEXT(Z6,"###,###")</f>
        <v>63,638</v>
      </c>
      <c r="AD6" s="114">
        <f t="shared" si="0"/>
        <v>1.7117649879329289E-2</v>
      </c>
      <c r="AF6" s="114">
        <f t="shared" si="1"/>
        <v>0.10857939203902101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84069</v>
      </c>
      <c r="W7" s="112">
        <v>83074</v>
      </c>
      <c r="X7" s="112">
        <v>86416</v>
      </c>
      <c r="Y7" s="112">
        <v>90644</v>
      </c>
      <c r="Z7" s="112">
        <v>90664</v>
      </c>
      <c r="AB7" s="113" t="str">
        <f>TEXT(Z7,"###,###")</f>
        <v>90,664</v>
      </c>
      <c r="AD7" s="114">
        <f t="shared" si="0"/>
        <v>2.2064339614313866E-4</v>
      </c>
      <c r="AF7" s="114">
        <f t="shared" si="1"/>
        <v>7.8447465772163438E-2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130,287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90,664</v>
      </c>
      <c r="P8" s="71"/>
      <c r="S8" s="111" t="s">
        <v>87</v>
      </c>
      <c r="T8" s="112"/>
      <c r="U8" s="112"/>
      <c r="V8" s="112">
        <v>39886.86</v>
      </c>
      <c r="W8" s="112">
        <v>41764</v>
      </c>
      <c r="X8" s="112">
        <v>41589.300000000003</v>
      </c>
      <c r="Y8" s="112">
        <v>43301</v>
      </c>
      <c r="Z8" s="112">
        <v>44596.5</v>
      </c>
      <c r="AB8" s="113" t="str">
        <f>TEXT(Z8,"$###,###")</f>
        <v>$44,597</v>
      </c>
      <c r="AD8" s="114">
        <f t="shared" si="0"/>
        <v>2.9918477633311014E-2</v>
      </c>
      <c r="AF8" s="114">
        <f t="shared" si="1"/>
        <v>0.11807497506697695</v>
      </c>
    </row>
    <row r="9" spans="1:32" x14ac:dyDescent="0.25">
      <c r="A9" s="32" t="s">
        <v>15</v>
      </c>
      <c r="B9" s="75"/>
      <c r="C9" s="76"/>
      <c r="D9" s="77">
        <f>AD104</f>
        <v>71.902799204832419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51.511073855113388</v>
      </c>
      <c r="P9" s="78" t="s">
        <v>88</v>
      </c>
      <c r="S9" s="111" t="s">
        <v>7</v>
      </c>
      <c r="T9" s="112"/>
      <c r="U9" s="112"/>
      <c r="V9" s="112">
        <v>4226459454</v>
      </c>
      <c r="W9" s="112">
        <v>4304219263</v>
      </c>
      <c r="X9" s="112">
        <v>4516097143</v>
      </c>
      <c r="Y9" s="112">
        <v>4836153238</v>
      </c>
      <c r="Z9" s="112">
        <v>4981336810</v>
      </c>
      <c r="AB9" s="113" t="str">
        <f>TEXT(Z9/1000000,"$#,###.0")&amp;" mil"</f>
        <v>$4,981.3 mil</v>
      </c>
      <c r="AD9" s="114">
        <f t="shared" si="0"/>
        <v>3.002046561701599E-2</v>
      </c>
      <c r="AF9" s="114">
        <f t="shared" si="1"/>
        <v>0.17860749977988544</v>
      </c>
    </row>
    <row r="10" spans="1:32" x14ac:dyDescent="0.25">
      <c r="A10" s="32" t="s">
        <v>18</v>
      </c>
      <c r="B10" s="75"/>
      <c r="C10" s="76"/>
      <c r="D10" s="77">
        <f>AD105</f>
        <v>19.342681925288019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48.497749933821581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92.746845495455759</v>
      </c>
      <c r="P11" s="78" t="s">
        <v>88</v>
      </c>
      <c r="S11" s="111" t="s">
        <v>30</v>
      </c>
      <c r="T11" s="116"/>
      <c r="U11" s="116"/>
      <c r="V11" s="116">
        <v>106381</v>
      </c>
      <c r="W11" s="116">
        <v>103825</v>
      </c>
      <c r="X11" s="116">
        <v>111241</v>
      </c>
      <c r="Y11" s="116">
        <v>115732</v>
      </c>
      <c r="Z11" s="116">
        <v>116099</v>
      </c>
    </row>
    <row r="12" spans="1:32" ht="28.5" customHeight="1" x14ac:dyDescent="0.25">
      <c r="A12" s="32" t="s">
        <v>20</v>
      </c>
      <c r="B12" s="76"/>
      <c r="C12" s="76"/>
      <c r="D12" s="77">
        <f>AD108</f>
        <v>13.589997467130258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15.652298597017559</v>
      </c>
      <c r="P12" s="78" t="s">
        <v>88</v>
      </c>
      <c r="S12" s="111" t="s">
        <v>31</v>
      </c>
      <c r="T12" s="116"/>
      <c r="U12" s="116"/>
      <c r="V12" s="116">
        <v>13280</v>
      </c>
      <c r="W12" s="116">
        <v>13072</v>
      </c>
      <c r="X12" s="116">
        <v>13689</v>
      </c>
      <c r="Y12" s="116">
        <v>14829</v>
      </c>
      <c r="Z12" s="116">
        <v>14185</v>
      </c>
    </row>
    <row r="13" spans="1:32" ht="15" customHeight="1" x14ac:dyDescent="0.25">
      <c r="A13" s="32" t="s">
        <v>21</v>
      </c>
      <c r="B13" s="76"/>
      <c r="C13" s="76"/>
      <c r="D13" s="77">
        <f>AD109</f>
        <v>14.771235810172925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22.534097799473471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17.028246219683016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40.352452662199603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82.971753780316988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5126</v>
      </c>
      <c r="Z15" s="116">
        <v>5533</v>
      </c>
      <c r="AB15" s="121">
        <f t="shared" ref="AB15:AB34" si="2">IF(Z15="np",0,Z15/$Z$34)</f>
        <v>4.2467130763149612E-2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1439</v>
      </c>
      <c r="Z16" s="116">
        <v>1547</v>
      </c>
      <c r="AB16" s="121">
        <f t="shared" si="2"/>
        <v>1.187360406480977E-2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8824</v>
      </c>
      <c r="Z17" s="116">
        <v>8771</v>
      </c>
      <c r="AB17" s="121">
        <f t="shared" si="2"/>
        <v>6.7319574177405611E-2</v>
      </c>
    </row>
    <row r="18" spans="1:28" x14ac:dyDescent="0.25">
      <c r="A18" s="67" t="str">
        <f>$S$1&amp;" ("&amp;$V$2&amp;" to "&amp;$Z$2&amp;")"</f>
        <v>Toowoomba (2014-15 to 2018-19)</v>
      </c>
      <c r="B18" s="67"/>
      <c r="C18" s="67"/>
      <c r="D18" s="67"/>
      <c r="E18" s="67"/>
      <c r="F18" s="67"/>
      <c r="G18" s="67" t="str">
        <f>$S$1&amp;" ("&amp;$V$2&amp;" to "&amp;$Z$2&amp;")"</f>
        <v>Toowoomba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976</v>
      </c>
      <c r="Z18" s="116">
        <v>974</v>
      </c>
      <c r="AB18" s="121">
        <f t="shared" si="2"/>
        <v>7.4756886613605135E-3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9956</v>
      </c>
      <c r="Z19" s="116">
        <v>9215</v>
      </c>
      <c r="AB19" s="121">
        <f t="shared" si="2"/>
        <v>7.0727382971701377E-2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3957</v>
      </c>
      <c r="Z20" s="116">
        <v>3886</v>
      </c>
      <c r="AB20" s="121">
        <f t="shared" si="2"/>
        <v>2.9826002195120081E-2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11955</v>
      </c>
      <c r="Z21" s="116">
        <v>11421</v>
      </c>
      <c r="AB21" s="121">
        <f t="shared" si="2"/>
        <v>8.7658973512729388E-2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8373</v>
      </c>
      <c r="Z22" s="116">
        <v>8433</v>
      </c>
      <c r="AB22" s="121">
        <f t="shared" si="2"/>
        <v>6.4725341356522803E-2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4942</v>
      </c>
      <c r="Z23" s="116">
        <v>4725</v>
      </c>
      <c r="AB23" s="121">
        <f t="shared" si="2"/>
        <v>3.6265532777133909E-2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653</v>
      </c>
      <c r="Z24" s="116">
        <v>618</v>
      </c>
      <c r="AB24" s="121">
        <f t="shared" si="2"/>
        <v>4.7433014298981493E-3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4137</v>
      </c>
      <c r="Z25" s="116">
        <v>4136</v>
      </c>
      <c r="AB25" s="121">
        <f t="shared" si="2"/>
        <v>3.1744813453169492E-2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2469</v>
      </c>
      <c r="Z26" s="116">
        <v>2302</v>
      </c>
      <c r="AB26" s="121">
        <f t="shared" si="2"/>
        <v>1.7668414064118999E-2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6346</v>
      </c>
      <c r="Z27" s="116">
        <v>6327</v>
      </c>
      <c r="AB27" s="121">
        <f t="shared" si="2"/>
        <v>4.8561275318714549E-2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9703</v>
      </c>
      <c r="Z28" s="116">
        <v>10278</v>
      </c>
      <c r="AB28" s="121">
        <f t="shared" si="2"/>
        <v>7.8886168440927482E-2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6429</v>
      </c>
      <c r="Z29" s="116">
        <v>7047</v>
      </c>
      <c r="AB29" s="121">
        <f t="shared" si="2"/>
        <v>5.4087451741896858E-2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12296</v>
      </c>
      <c r="Z30" s="116">
        <v>11961</v>
      </c>
      <c r="AB30" s="121">
        <f t="shared" si="2"/>
        <v>9.1803605830116125E-2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17644</v>
      </c>
      <c r="Z31" s="116">
        <v>18961</v>
      </c>
      <c r="AB31" s="121">
        <f t="shared" si="2"/>
        <v>0.14553032105549971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1573</v>
      </c>
      <c r="Z32" s="116">
        <v>1655</v>
      </c>
      <c r="AB32" s="121">
        <f t="shared" si="2"/>
        <v>1.2702530528287116E-2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5006</v>
      </c>
      <c r="Z33" s="116">
        <v>5173</v>
      </c>
      <c r="AB33" s="121">
        <f t="shared" si="2"/>
        <v>3.9704042551558461E-2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130561</v>
      </c>
      <c r="Z34" s="124">
        <v>130289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75228</v>
      </c>
      <c r="AB37" s="136">
        <f>Z37/Z40*100</f>
        <v>82.971753780316988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15439</v>
      </c>
      <c r="AB38" s="136">
        <f>Z38/Z40*100</f>
        <v>17.028246219683016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90667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144</v>
      </c>
      <c r="X44" s="116">
        <v>158</v>
      </c>
      <c r="Y44" s="116">
        <v>139</v>
      </c>
      <c r="Z44" s="116">
        <v>167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1793</v>
      </c>
      <c r="X45" s="116">
        <v>2035</v>
      </c>
      <c r="Y45" s="116">
        <v>2124</v>
      </c>
      <c r="Z45" s="116">
        <v>1956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4230</v>
      </c>
      <c r="X46" s="116">
        <v>4398</v>
      </c>
      <c r="Y46" s="116">
        <v>4908</v>
      </c>
      <c r="Z46" s="116">
        <v>4651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6111</v>
      </c>
      <c r="X47" s="116">
        <v>6456</v>
      </c>
      <c r="Y47" s="116">
        <v>6723</v>
      </c>
      <c r="Z47" s="116">
        <v>6337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7267</v>
      </c>
      <c r="X48" s="116">
        <v>7756</v>
      </c>
      <c r="Y48" s="116">
        <v>8254</v>
      </c>
      <c r="Z48" s="116">
        <v>8358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Toowoomba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6647</v>
      </c>
      <c r="X49" s="116">
        <v>7202</v>
      </c>
      <c r="Y49" s="116">
        <v>7548</v>
      </c>
      <c r="Z49" s="116">
        <v>7420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5559</v>
      </c>
      <c r="X50" s="116">
        <v>6104</v>
      </c>
      <c r="Y50" s="116">
        <v>6333</v>
      </c>
      <c r="Z50" s="116">
        <v>6485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5779</v>
      </c>
      <c r="X51" s="116">
        <v>6006</v>
      </c>
      <c r="Y51" s="116">
        <v>6048</v>
      </c>
      <c r="Z51" s="116">
        <v>5962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5787</v>
      </c>
      <c r="X52" s="116">
        <v>6169</v>
      </c>
      <c r="Y52" s="116">
        <v>6403</v>
      </c>
      <c r="Z52" s="116">
        <v>6186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5295</v>
      </c>
      <c r="X53" s="116">
        <v>5358</v>
      </c>
      <c r="Y53" s="116">
        <v>5484</v>
      </c>
      <c r="Z53" s="116">
        <v>5325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4908</v>
      </c>
      <c r="X54" s="116">
        <v>5212</v>
      </c>
      <c r="Y54" s="116">
        <v>5555</v>
      </c>
      <c r="Z54" s="116">
        <v>5431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3558</v>
      </c>
      <c r="X55" s="116">
        <v>3952</v>
      </c>
      <c r="Y55" s="116">
        <v>4054</v>
      </c>
      <c r="Z55" s="116">
        <v>4179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2093</v>
      </c>
      <c r="X56" s="116">
        <v>2203</v>
      </c>
      <c r="Y56" s="116">
        <v>2322</v>
      </c>
      <c r="Z56" s="116">
        <v>2302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846</v>
      </c>
      <c r="X57" s="116">
        <v>943</v>
      </c>
      <c r="Y57" s="116">
        <v>1124</v>
      </c>
      <c r="Z57" s="116">
        <v>1068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364</v>
      </c>
      <c r="X58" s="116">
        <v>418</v>
      </c>
      <c r="Y58" s="116">
        <v>492</v>
      </c>
      <c r="Z58" s="116">
        <v>453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202</v>
      </c>
      <c r="X59" s="116">
        <v>203</v>
      </c>
      <c r="Y59" s="116">
        <v>259</v>
      </c>
      <c r="Z59" s="116">
        <v>211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126</v>
      </c>
      <c r="X60" s="116">
        <v>140</v>
      </c>
      <c r="Y60" s="116">
        <v>158</v>
      </c>
      <c r="Z60" s="116">
        <v>143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60694</v>
      </c>
      <c r="X61" s="116">
        <v>64716</v>
      </c>
      <c r="Y61" s="116">
        <v>67993</v>
      </c>
      <c r="Z61" s="116">
        <v>66646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191</v>
      </c>
      <c r="X63" s="116">
        <v>195</v>
      </c>
      <c r="Y63" s="116">
        <v>203</v>
      </c>
      <c r="Z63" s="116">
        <v>191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Toowoomba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2042</v>
      </c>
      <c r="X64" s="116">
        <v>2279</v>
      </c>
      <c r="Y64" s="116">
        <v>2298</v>
      </c>
      <c r="Z64" s="116">
        <v>2280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4282</v>
      </c>
      <c r="X65" s="116">
        <v>4520</v>
      </c>
      <c r="Y65" s="116">
        <v>4726</v>
      </c>
      <c r="Z65" s="116">
        <v>4797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5411</v>
      </c>
      <c r="X66" s="116">
        <v>5717</v>
      </c>
      <c r="Y66" s="116">
        <v>5991</v>
      </c>
      <c r="Z66" s="116">
        <v>6005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6044</v>
      </c>
      <c r="X67" s="116">
        <v>6539</v>
      </c>
      <c r="Y67" s="116">
        <v>6990</v>
      </c>
      <c r="Z67" s="116">
        <v>7368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5514</v>
      </c>
      <c r="X68" s="116">
        <v>5941</v>
      </c>
      <c r="Y68" s="116">
        <v>6182</v>
      </c>
      <c r="Z68" s="116">
        <v>6380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5038</v>
      </c>
      <c r="X69" s="116">
        <v>5442</v>
      </c>
      <c r="Y69" s="116">
        <v>5729</v>
      </c>
      <c r="Z69" s="116">
        <v>5968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5567</v>
      </c>
      <c r="X70" s="116">
        <v>5790</v>
      </c>
      <c r="Y70" s="116">
        <v>5823</v>
      </c>
      <c r="Z70" s="116">
        <v>5808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5766</v>
      </c>
      <c r="X71" s="116">
        <v>6270</v>
      </c>
      <c r="Y71" s="116">
        <v>6419</v>
      </c>
      <c r="Z71" s="116">
        <v>6547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5384</v>
      </c>
      <c r="X72" s="116">
        <v>5729</v>
      </c>
      <c r="Y72" s="116">
        <v>5715</v>
      </c>
      <c r="Z72" s="116">
        <v>5723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4970</v>
      </c>
      <c r="X73" s="116">
        <v>5236</v>
      </c>
      <c r="Y73" s="116">
        <v>5453</v>
      </c>
      <c r="Z73" s="116">
        <v>5418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3165</v>
      </c>
      <c r="X74" s="116">
        <v>3523</v>
      </c>
      <c r="Y74" s="116">
        <v>3682</v>
      </c>
      <c r="Z74" s="116">
        <v>3810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1528</v>
      </c>
      <c r="X75" s="116">
        <v>1672</v>
      </c>
      <c r="Y75" s="116">
        <v>1765</v>
      </c>
      <c r="Z75" s="116">
        <v>1868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620</v>
      </c>
      <c r="X76" s="116">
        <v>678</v>
      </c>
      <c r="Y76" s="116">
        <v>778</v>
      </c>
      <c r="Z76" s="116">
        <v>766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344</v>
      </c>
      <c r="X77" s="116">
        <v>336</v>
      </c>
      <c r="Y77" s="116">
        <v>383</v>
      </c>
      <c r="Z77" s="116">
        <v>347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195</v>
      </c>
      <c r="X78" s="116">
        <v>191</v>
      </c>
      <c r="Y78" s="116">
        <v>226</v>
      </c>
      <c r="Z78" s="116">
        <v>214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158</v>
      </c>
      <c r="X79" s="116">
        <v>156</v>
      </c>
      <c r="Y79" s="116">
        <v>187</v>
      </c>
      <c r="Z79" s="116">
        <v>154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56202</v>
      </c>
      <c r="X80" s="116">
        <v>60214</v>
      </c>
      <c r="Y80" s="116">
        <v>62567</v>
      </c>
      <c r="Z80" s="116">
        <v>63639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Toowoomba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4267</v>
      </c>
      <c r="X83" s="116">
        <v>4491</v>
      </c>
      <c r="Y83" s="116">
        <v>4714</v>
      </c>
      <c r="Z83" s="116">
        <v>4612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5091</v>
      </c>
      <c r="X84" s="116">
        <v>5261</v>
      </c>
      <c r="Y84" s="116">
        <v>5474</v>
      </c>
      <c r="Z84" s="116">
        <v>5540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130,287</v>
      </c>
      <c r="D85" s="100">
        <f t="shared" ref="D85:D90" si="4">AD4</f>
        <v>-2.0986358866736943E-3</v>
      </c>
      <c r="E85" s="101">
        <f t="shared" ref="E85:E90" si="5">AD4</f>
        <v>-2.0986358866736943E-3</v>
      </c>
      <c r="F85" s="100">
        <f t="shared" ref="F85:F90" si="6">AF4</f>
        <v>8.8800862436382744E-2</v>
      </c>
      <c r="G85" s="101">
        <f t="shared" ref="G85:G90" si="7">AF4</f>
        <v>8.8800862436382744E-2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8300</v>
      </c>
      <c r="X85" s="116">
        <v>8568</v>
      </c>
      <c r="Y85" s="116">
        <v>9010</v>
      </c>
      <c r="Z85" s="116">
        <v>9120</v>
      </c>
    </row>
    <row r="86" spans="1:30" ht="15" customHeight="1" x14ac:dyDescent="0.25">
      <c r="A86" s="102" t="s">
        <v>4</v>
      </c>
      <c r="B86" s="51"/>
      <c r="C86" s="61" t="str">
        <f t="shared" si="3"/>
        <v>66,647</v>
      </c>
      <c r="D86" s="100">
        <f t="shared" si="4"/>
        <v>-1.9796155486594191E-2</v>
      </c>
      <c r="E86" s="101">
        <f t="shared" si="5"/>
        <v>-1.9796155486594191E-2</v>
      </c>
      <c r="F86" s="100">
        <f t="shared" si="6"/>
        <v>7.0531354407607383E-2</v>
      </c>
      <c r="G86" s="101">
        <f t="shared" si="7"/>
        <v>7.0531354407607383E-2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2118</v>
      </c>
      <c r="X86" s="116">
        <v>2277</v>
      </c>
      <c r="Y86" s="116">
        <v>2526</v>
      </c>
      <c r="Z86" s="116">
        <v>2760</v>
      </c>
    </row>
    <row r="87" spans="1:30" ht="15" customHeight="1" x14ac:dyDescent="0.25">
      <c r="A87" s="102" t="s">
        <v>5</v>
      </c>
      <c r="B87" s="51"/>
      <c r="C87" s="61" t="str">
        <f t="shared" si="3"/>
        <v>63,638</v>
      </c>
      <c r="D87" s="100">
        <f t="shared" si="4"/>
        <v>1.7117649879329289E-2</v>
      </c>
      <c r="E87" s="101">
        <f t="shared" si="5"/>
        <v>1.7117649879329289E-2</v>
      </c>
      <c r="F87" s="100">
        <f t="shared" si="6"/>
        <v>0.10857939203902101</v>
      </c>
      <c r="G87" s="101">
        <f t="shared" si="7"/>
        <v>0.10857939203902101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1736</v>
      </c>
      <c r="X87" s="116">
        <v>1904</v>
      </c>
      <c r="Y87" s="116">
        <v>1923</v>
      </c>
      <c r="Z87" s="116">
        <v>1878</v>
      </c>
    </row>
    <row r="88" spans="1:30" ht="15" customHeight="1" x14ac:dyDescent="0.25">
      <c r="A88" s="51" t="s">
        <v>6</v>
      </c>
      <c r="B88" s="51"/>
      <c r="C88" s="61" t="str">
        <f t="shared" si="3"/>
        <v>90,664</v>
      </c>
      <c r="D88" s="100">
        <f t="shared" si="4"/>
        <v>2.2064339614313866E-4</v>
      </c>
      <c r="E88" s="101">
        <f t="shared" si="5"/>
        <v>2.2064339614313866E-4</v>
      </c>
      <c r="F88" s="100">
        <f t="shared" si="6"/>
        <v>7.8447465772163438E-2</v>
      </c>
      <c r="G88" s="101">
        <f t="shared" si="7"/>
        <v>7.8447465772163438E-2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2208</v>
      </c>
      <c r="X88" s="116">
        <v>2323</v>
      </c>
      <c r="Y88" s="116">
        <v>2457</v>
      </c>
      <c r="Z88" s="116">
        <v>2487</v>
      </c>
    </row>
    <row r="89" spans="1:30" ht="15" customHeight="1" x14ac:dyDescent="0.25">
      <c r="A89" s="51" t="s">
        <v>102</v>
      </c>
      <c r="B89" s="51"/>
      <c r="C89" s="61" t="str">
        <f t="shared" si="3"/>
        <v>$44,597</v>
      </c>
      <c r="D89" s="100">
        <f t="shared" si="4"/>
        <v>2.9918477633311014E-2</v>
      </c>
      <c r="E89" s="101">
        <f t="shared" si="5"/>
        <v>2.9918477633311014E-2</v>
      </c>
      <c r="F89" s="100">
        <f t="shared" si="6"/>
        <v>0.11807497506697695</v>
      </c>
      <c r="G89" s="101">
        <f t="shared" si="7"/>
        <v>0.11807497506697695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4330</v>
      </c>
      <c r="X89" s="116">
        <v>4523</v>
      </c>
      <c r="Y89" s="116">
        <v>4793</v>
      </c>
      <c r="Z89" s="116">
        <v>4861</v>
      </c>
    </row>
    <row r="90" spans="1:30" ht="15" customHeight="1" x14ac:dyDescent="0.25">
      <c r="A90" s="51" t="s">
        <v>7</v>
      </c>
      <c r="B90" s="51"/>
      <c r="C90" s="61" t="str">
        <f t="shared" si="3"/>
        <v>$4,981.3 mil</v>
      </c>
      <c r="D90" s="100">
        <f t="shared" si="4"/>
        <v>3.002046561701599E-2</v>
      </c>
      <c r="E90" s="101">
        <f t="shared" si="5"/>
        <v>3.002046561701599E-2</v>
      </c>
      <c r="F90" s="100">
        <f t="shared" si="6"/>
        <v>0.17860749977988544</v>
      </c>
      <c r="G90" s="101">
        <f t="shared" si="7"/>
        <v>0.17860749977988544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6193</v>
      </c>
      <c r="X90" s="116">
        <v>6414</v>
      </c>
      <c r="Y90" s="116">
        <v>7000</v>
      </c>
      <c r="Z90" s="116">
        <v>7261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43150</v>
      </c>
      <c r="X91" s="116">
        <v>44783</v>
      </c>
      <c r="Y91" s="116">
        <v>47029</v>
      </c>
      <c r="Z91" s="116">
        <v>46701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2566</v>
      </c>
      <c r="X93" s="116">
        <v>2907</v>
      </c>
      <c r="Y93" s="116">
        <v>3121</v>
      </c>
      <c r="Z93" s="116">
        <v>3203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7992</v>
      </c>
      <c r="X94" s="116">
        <v>8449</v>
      </c>
      <c r="Y94" s="116">
        <v>8871</v>
      </c>
      <c r="Z94" s="116">
        <v>9095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1298</v>
      </c>
      <c r="X95" s="116">
        <v>1299</v>
      </c>
      <c r="Y95" s="116">
        <v>1343</v>
      </c>
      <c r="Z95" s="116">
        <v>1413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5538</v>
      </c>
      <c r="X96" s="116">
        <v>6037</v>
      </c>
      <c r="Y96" s="116">
        <v>6610</v>
      </c>
      <c r="Z96" s="116">
        <v>7073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7317</v>
      </c>
      <c r="X97" s="116">
        <v>7922</v>
      </c>
      <c r="Y97" s="116">
        <v>8124</v>
      </c>
      <c r="Z97" s="116">
        <v>8183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3940</v>
      </c>
      <c r="X98" s="116">
        <v>4237</v>
      </c>
      <c r="Y98" s="116">
        <v>4421</v>
      </c>
      <c r="Z98" s="116">
        <v>4438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292</v>
      </c>
      <c r="X99" s="116">
        <v>312</v>
      </c>
      <c r="Y99" s="116">
        <v>377</v>
      </c>
      <c r="Z99" s="116">
        <v>371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2961</v>
      </c>
      <c r="X100" s="116">
        <v>3130</v>
      </c>
      <c r="Y100" s="116">
        <v>3394</v>
      </c>
      <c r="Z100" s="116">
        <v>3505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39923</v>
      </c>
      <c r="X101" s="116">
        <v>41633</v>
      </c>
      <c r="Y101" s="116">
        <v>43614</v>
      </c>
      <c r="Z101" s="116">
        <v>43968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80893</v>
      </c>
      <c r="X104" s="116">
        <v>89728</v>
      </c>
      <c r="Y104" s="116">
        <v>93607</v>
      </c>
      <c r="Z104" s="116">
        <v>93680</v>
      </c>
      <c r="AB104" s="113" t="str">
        <f>TEXT(Z104,"###,###")</f>
        <v>93,680</v>
      </c>
      <c r="AD104" s="134">
        <f>Z104/($Z$4)*100</f>
        <v>71.902799204832419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24055</v>
      </c>
      <c r="X105" s="116">
        <v>24421</v>
      </c>
      <c r="Y105" s="116">
        <v>24592</v>
      </c>
      <c r="Z105" s="116">
        <v>25201</v>
      </c>
      <c r="AB105" s="113" t="str">
        <f>TEXT(Z105,"###,###")</f>
        <v>25,201</v>
      </c>
      <c r="AD105" s="134">
        <f>Z105/($Z$4)*100</f>
        <v>19.342681925288019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104948</v>
      </c>
      <c r="X106" s="124">
        <v>114149</v>
      </c>
      <c r="Y106" s="124">
        <v>118199</v>
      </c>
      <c r="Z106" s="124">
        <v>118881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16052</v>
      </c>
      <c r="X108" s="116">
        <v>17308</v>
      </c>
      <c r="Y108" s="116">
        <v>20173</v>
      </c>
      <c r="Z108" s="116">
        <v>17706</v>
      </c>
      <c r="AB108" s="113" t="str">
        <f>TEXT(Z108,"###,###")</f>
        <v>17,706</v>
      </c>
      <c r="AD108" s="134">
        <f>Z108/($Z$4)*100</f>
        <v>13.589997467130258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18330</v>
      </c>
      <c r="X109" s="116">
        <v>20078</v>
      </c>
      <c r="Y109" s="116">
        <v>20335</v>
      </c>
      <c r="Z109" s="116">
        <v>19245</v>
      </c>
      <c r="AB109" s="113" t="str">
        <f>TEXT(Z109,"###,###")</f>
        <v>19,245</v>
      </c>
      <c r="AD109" s="134">
        <f>Z109/($Z$4)*100</f>
        <v>14.771235810172925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25802</v>
      </c>
      <c r="X110" s="116">
        <v>27320</v>
      </c>
      <c r="Y110" s="116">
        <v>27822</v>
      </c>
      <c r="Z110" s="116">
        <v>29359</v>
      </c>
      <c r="AB110" s="113" t="str">
        <f>TEXT(Z110,"###,###")</f>
        <v>29,359</v>
      </c>
      <c r="AD110" s="134">
        <f>Z110/($Z$4)*100</f>
        <v>22.534097799473471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44764</v>
      </c>
      <c r="X111" s="116">
        <v>49443</v>
      </c>
      <c r="Y111" s="116">
        <v>49869</v>
      </c>
      <c r="Z111" s="116">
        <v>52574</v>
      </c>
      <c r="AB111" s="113" t="str">
        <f>TEXT(Z111,"###,###")</f>
        <v>52,574</v>
      </c>
      <c r="AD111" s="134">
        <f>Z111/($Z$4)*100</f>
        <v>40.352452662199603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116897</v>
      </c>
      <c r="X112" s="116">
        <v>124930</v>
      </c>
      <c r="Y112" s="116">
        <v>130561</v>
      </c>
      <c r="Z112" s="116">
        <v>130290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38.729999999999997</v>
      </c>
      <c r="W118" s="135">
        <v>38.840000000000003</v>
      </c>
      <c r="X118" s="135">
        <v>40.98</v>
      </c>
      <c r="Y118" s="135">
        <v>41.1</v>
      </c>
      <c r="Z118" s="135">
        <v>40.93</v>
      </c>
      <c r="AB118" s="113" t="str">
        <f>TEXT(Z118,"##.0")</f>
        <v>40.9</v>
      </c>
    </row>
    <row r="120" spans="19:32" x14ac:dyDescent="0.25">
      <c r="S120" s="105" t="s">
        <v>104</v>
      </c>
      <c r="T120" s="116"/>
      <c r="U120" s="116"/>
      <c r="V120" s="116">
        <v>70789</v>
      </c>
      <c r="W120" s="116">
        <v>70002</v>
      </c>
      <c r="X120" s="116">
        <v>72727</v>
      </c>
      <c r="Y120" s="116">
        <v>75815</v>
      </c>
      <c r="Z120" s="116">
        <v>76477</v>
      </c>
      <c r="AB120" s="113" t="str">
        <f>TEXT(Z120,"###,###")</f>
        <v>76,477</v>
      </c>
    </row>
    <row r="121" spans="19:32" x14ac:dyDescent="0.25">
      <c r="S121" s="105" t="s">
        <v>105</v>
      </c>
      <c r="T121" s="116"/>
      <c r="U121" s="116"/>
      <c r="V121" s="116">
        <v>6524</v>
      </c>
      <c r="W121" s="116">
        <v>6338</v>
      </c>
      <c r="X121" s="116">
        <v>6607</v>
      </c>
      <c r="Y121" s="116">
        <v>7306</v>
      </c>
      <c r="Z121" s="116">
        <v>6580</v>
      </c>
      <c r="AB121" s="113" t="str">
        <f>TEXT(Z121,"###,###")</f>
        <v>6,580</v>
      </c>
    </row>
    <row r="122" spans="19:32" x14ac:dyDescent="0.25">
      <c r="S122" s="105" t="s">
        <v>106</v>
      </c>
      <c r="T122" s="116"/>
      <c r="U122" s="116"/>
      <c r="V122" s="116">
        <v>6753</v>
      </c>
      <c r="W122" s="116">
        <v>6728</v>
      </c>
      <c r="X122" s="116">
        <v>7082</v>
      </c>
      <c r="Y122" s="116">
        <v>7524</v>
      </c>
      <c r="Z122" s="116">
        <v>7611</v>
      </c>
      <c r="AB122" s="113" t="str">
        <f>TEXT(Z122,"###,###")</f>
        <v>7,611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77542</v>
      </c>
      <c r="W124" s="116">
        <v>76730</v>
      </c>
      <c r="X124" s="116">
        <v>79809</v>
      </c>
      <c r="Y124" s="116">
        <v>83339</v>
      </c>
      <c r="Z124" s="116">
        <v>84088</v>
      </c>
      <c r="AB124" s="113" t="str">
        <f>TEXT(Z124,"###,###")</f>
        <v>84,088</v>
      </c>
      <c r="AD124" s="131">
        <f>Z124/$Z$7*100</f>
        <v>92.746845495455759</v>
      </c>
    </row>
    <row r="125" spans="19:32" x14ac:dyDescent="0.25">
      <c r="S125" s="105" t="s">
        <v>108</v>
      </c>
      <c r="T125" s="116"/>
      <c r="U125" s="116"/>
      <c r="V125" s="116">
        <v>13277</v>
      </c>
      <c r="W125" s="116">
        <v>13066</v>
      </c>
      <c r="X125" s="116">
        <v>13689</v>
      </c>
      <c r="Y125" s="116">
        <v>14830</v>
      </c>
      <c r="Z125" s="116">
        <v>14191</v>
      </c>
      <c r="AB125" s="113" t="str">
        <f>TEXT(Z125,"###,###")</f>
        <v>14,191</v>
      </c>
      <c r="AD125" s="131">
        <f>Z125/$Z$7*100</f>
        <v>15.652298597017559</v>
      </c>
    </row>
    <row r="127" spans="19:32" x14ac:dyDescent="0.25">
      <c r="S127" s="105" t="s">
        <v>109</v>
      </c>
      <c r="T127" s="116"/>
      <c r="U127" s="116"/>
      <c r="V127" s="116">
        <v>43909</v>
      </c>
      <c r="W127" s="116">
        <v>43150</v>
      </c>
      <c r="X127" s="116">
        <v>44783</v>
      </c>
      <c r="Y127" s="116">
        <v>47029</v>
      </c>
      <c r="Z127" s="116">
        <v>46702</v>
      </c>
      <c r="AB127" s="113" t="str">
        <f>TEXT(Z127,"###,###")</f>
        <v>46,702</v>
      </c>
      <c r="AD127" s="131">
        <f>Z127/$Z$7*100</f>
        <v>51.511073855113388</v>
      </c>
    </row>
    <row r="128" spans="19:32" x14ac:dyDescent="0.25">
      <c r="S128" s="105" t="s">
        <v>110</v>
      </c>
      <c r="T128" s="116"/>
      <c r="U128" s="116"/>
      <c r="V128" s="116">
        <v>40160</v>
      </c>
      <c r="W128" s="116">
        <v>39923</v>
      </c>
      <c r="X128" s="116">
        <v>41633</v>
      </c>
      <c r="Y128" s="116">
        <v>43614</v>
      </c>
      <c r="Z128" s="116">
        <v>43970</v>
      </c>
      <c r="AB128" s="113" t="str">
        <f>TEXT(Z128,"###,###")</f>
        <v>43,970</v>
      </c>
      <c r="AD128" s="131">
        <f>Z128/$Z$7*100</f>
        <v>48.497749933821581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1095DB07-5057-46C5-B423-2EC1EB96A9B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2C8C29BF-8B26-4FCF-892C-53FD223753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D39FA9E-68E2-46B0-8AED-1695262830D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E9FCCCB1-08EB-434F-B41A-8DFE7A393F5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98230F-BA92-45E2-8344-2411AE4779C9}">
  <sheetPr codeName="Sheet7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Blackall-Tambo</v>
      </c>
      <c r="T1" s="103"/>
      <c r="U1" s="103"/>
      <c r="V1" s="103"/>
      <c r="W1" s="103"/>
      <c r="X1" s="103"/>
      <c r="Y1" s="104" t="str">
        <f>Y3</f>
        <v>9.6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116</v>
      </c>
      <c r="Y3" s="109" t="s">
        <v>215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 Blackall-Tambo,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1268</v>
      </c>
      <c r="W4" s="112">
        <v>1164</v>
      </c>
      <c r="X4" s="112">
        <v>1302</v>
      </c>
      <c r="Y4" s="112">
        <v>1629</v>
      </c>
      <c r="Z4" s="112">
        <v>1398</v>
      </c>
      <c r="AB4" s="113" t="str">
        <f>TEXT(Z4,"###,###")</f>
        <v>1,398</v>
      </c>
      <c r="AD4" s="114">
        <f>Z4/Y4-1</f>
        <v>-0.14180478821362796</v>
      </c>
      <c r="AF4" s="114">
        <f>Z4/V4-1</f>
        <v>0.10252365930599372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596</v>
      </c>
      <c r="W5" s="112">
        <v>571</v>
      </c>
      <c r="X5" s="112">
        <v>625</v>
      </c>
      <c r="Y5" s="112">
        <v>808</v>
      </c>
      <c r="Z5" s="112">
        <v>709</v>
      </c>
      <c r="AB5" s="113" t="str">
        <f>TEXT(Z5,"###,###")</f>
        <v>709</v>
      </c>
      <c r="AD5" s="114">
        <f t="shared" ref="AD5:AD9" si="0">Z5/Y5-1</f>
        <v>-0.12252475247524752</v>
      </c>
      <c r="AF5" s="114">
        <f t="shared" ref="AF5:AF9" si="1">Z5/V5-1</f>
        <v>0.18959731543624159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671</v>
      </c>
      <c r="W6" s="112">
        <v>596</v>
      </c>
      <c r="X6" s="112">
        <v>677</v>
      </c>
      <c r="Y6" s="112">
        <v>824</v>
      </c>
      <c r="Z6" s="112">
        <v>691</v>
      </c>
      <c r="AB6" s="113" t="str">
        <f>TEXT(Z6,"###,###")</f>
        <v>691</v>
      </c>
      <c r="AD6" s="114">
        <f t="shared" si="0"/>
        <v>-0.16140776699029125</v>
      </c>
      <c r="AF6" s="114">
        <f t="shared" si="1"/>
        <v>2.9806259314456129E-2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854</v>
      </c>
      <c r="W7" s="112">
        <v>797</v>
      </c>
      <c r="X7" s="112">
        <v>878</v>
      </c>
      <c r="Y7" s="112">
        <v>1123</v>
      </c>
      <c r="Z7" s="112">
        <v>954</v>
      </c>
      <c r="AB7" s="113" t="str">
        <f>TEXT(Z7,"###,###")</f>
        <v>954</v>
      </c>
      <c r="AD7" s="114">
        <f t="shared" si="0"/>
        <v>-0.15048975957257349</v>
      </c>
      <c r="AF7" s="114">
        <f t="shared" si="1"/>
        <v>0.11709601873536291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1,398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954</v>
      </c>
      <c r="P8" s="71"/>
      <c r="S8" s="111" t="s">
        <v>87</v>
      </c>
      <c r="T8" s="112"/>
      <c r="U8" s="112"/>
      <c r="V8" s="112">
        <v>33393.64</v>
      </c>
      <c r="W8" s="112">
        <v>32008</v>
      </c>
      <c r="X8" s="112">
        <v>32979.5</v>
      </c>
      <c r="Y8" s="112">
        <v>35357.5</v>
      </c>
      <c r="Z8" s="112">
        <v>35773</v>
      </c>
      <c r="AB8" s="113" t="str">
        <f>TEXT(Z8,"$###,###")</f>
        <v>$35,773</v>
      </c>
      <c r="AD8" s="114">
        <f t="shared" si="0"/>
        <v>1.1751396450540907E-2</v>
      </c>
      <c r="AF8" s="114">
        <f t="shared" si="1"/>
        <v>7.125189107866059E-2</v>
      </c>
    </row>
    <row r="9" spans="1:32" x14ac:dyDescent="0.25">
      <c r="A9" s="32" t="s">
        <v>15</v>
      </c>
      <c r="B9" s="75"/>
      <c r="C9" s="76"/>
      <c r="D9" s="77">
        <f>AD104</f>
        <v>53.862660944206006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49.371069182389938</v>
      </c>
      <c r="P9" s="78" t="s">
        <v>88</v>
      </c>
      <c r="S9" s="111" t="s">
        <v>7</v>
      </c>
      <c r="T9" s="112"/>
      <c r="U9" s="112"/>
      <c r="V9" s="112">
        <v>34335281</v>
      </c>
      <c r="W9" s="112">
        <v>33706569</v>
      </c>
      <c r="X9" s="112">
        <v>38899353</v>
      </c>
      <c r="Y9" s="112">
        <v>50035712</v>
      </c>
      <c r="Z9" s="112">
        <v>40879871</v>
      </c>
      <c r="AB9" s="113" t="str">
        <f>TEXT(Z9/1000000,"$#,###.0")&amp;" mil"</f>
        <v>$40.9 mil</v>
      </c>
      <c r="AD9" s="114">
        <f t="shared" si="0"/>
        <v>-0.18298612399080083</v>
      </c>
      <c r="AF9" s="114">
        <f t="shared" si="1"/>
        <v>0.19060831335558315</v>
      </c>
    </row>
    <row r="10" spans="1:32" x14ac:dyDescent="0.25">
      <c r="A10" s="32" t="s">
        <v>18</v>
      </c>
      <c r="B10" s="75"/>
      <c r="C10" s="76"/>
      <c r="D10" s="77">
        <f>AD105</f>
        <v>27.610872675250359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49.895178197064986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81.656184486373164</v>
      </c>
      <c r="P11" s="78" t="s">
        <v>88</v>
      </c>
      <c r="S11" s="111" t="s">
        <v>30</v>
      </c>
      <c r="T11" s="116"/>
      <c r="U11" s="116"/>
      <c r="V11" s="116">
        <v>985</v>
      </c>
      <c r="W11" s="116">
        <v>906</v>
      </c>
      <c r="X11" s="116">
        <v>1004</v>
      </c>
      <c r="Y11" s="116">
        <v>1159</v>
      </c>
      <c r="Z11" s="116">
        <v>1064</v>
      </c>
    </row>
    <row r="12" spans="1:32" ht="28.5" customHeight="1" x14ac:dyDescent="0.25">
      <c r="A12" s="32" t="s">
        <v>20</v>
      </c>
      <c r="B12" s="76"/>
      <c r="C12" s="76"/>
      <c r="D12" s="77">
        <f>AD108</f>
        <v>24.678111587982833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34.381551362683439</v>
      </c>
      <c r="P12" s="78" t="s">
        <v>88</v>
      </c>
      <c r="S12" s="111" t="s">
        <v>31</v>
      </c>
      <c r="T12" s="116"/>
      <c r="U12" s="116"/>
      <c r="V12" s="116">
        <v>283</v>
      </c>
      <c r="W12" s="116">
        <v>263</v>
      </c>
      <c r="X12" s="116">
        <v>298</v>
      </c>
      <c r="Y12" s="116">
        <v>469</v>
      </c>
      <c r="Z12" s="116">
        <v>334</v>
      </c>
    </row>
    <row r="13" spans="1:32" ht="15" customHeight="1" x14ac:dyDescent="0.25">
      <c r="A13" s="32" t="s">
        <v>21</v>
      </c>
      <c r="B13" s="76"/>
      <c r="C13" s="76"/>
      <c r="D13" s="77">
        <f>AD109</f>
        <v>13.876967095851217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44.4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17.668097281831187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15.844700944386151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25.035765379113016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84.155299055613852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279</v>
      </c>
      <c r="Z15" s="116">
        <v>267</v>
      </c>
      <c r="AB15" s="121">
        <f t="shared" ref="AB15:AB34" si="2">IF(Z15="np",0,Z15/$Z$34)</f>
        <v>0.1913978494623656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13</v>
      </c>
      <c r="Z16" s="116">
        <v>15</v>
      </c>
      <c r="AB16" s="121">
        <f t="shared" si="2"/>
        <v>1.0752688172043012E-2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84</v>
      </c>
      <c r="Z17" s="116">
        <v>39</v>
      </c>
      <c r="AB17" s="121">
        <f t="shared" si="2"/>
        <v>2.7956989247311829E-2</v>
      </c>
    </row>
    <row r="18" spans="1:28" x14ac:dyDescent="0.25">
      <c r="A18" s="67" t="str">
        <f>$S$1&amp;" ("&amp;$V$2&amp;" to "&amp;$Z$2&amp;")"</f>
        <v>Blackall-Tambo (2014-15 to 2018-19)</v>
      </c>
      <c r="B18" s="67"/>
      <c r="C18" s="67"/>
      <c r="D18" s="67"/>
      <c r="E18" s="67"/>
      <c r="F18" s="67"/>
      <c r="G18" s="67" t="str">
        <f>$S$1&amp;" ("&amp;$V$2&amp;" to "&amp;$Z$2&amp;")"</f>
        <v>Blackall-Tambo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25</v>
      </c>
      <c r="Z18" s="116">
        <v>18</v>
      </c>
      <c r="AB18" s="121">
        <f t="shared" si="2"/>
        <v>1.2903225806451613E-2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73</v>
      </c>
      <c r="Z19" s="116">
        <v>73</v>
      </c>
      <c r="AB19" s="121">
        <f t="shared" si="2"/>
        <v>5.2329749103942655E-2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55</v>
      </c>
      <c r="Z20" s="116">
        <v>49</v>
      </c>
      <c r="AB20" s="121">
        <f t="shared" si="2"/>
        <v>3.5125448028673838E-2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122</v>
      </c>
      <c r="Z21" s="116">
        <v>84</v>
      </c>
      <c r="AB21" s="121">
        <f t="shared" si="2"/>
        <v>6.0215053763440864E-2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65</v>
      </c>
      <c r="Z22" s="116">
        <v>63</v>
      </c>
      <c r="AB22" s="121">
        <f t="shared" si="2"/>
        <v>4.5161290322580643E-2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76</v>
      </c>
      <c r="Z23" s="116">
        <v>41</v>
      </c>
      <c r="AB23" s="121">
        <f t="shared" si="2"/>
        <v>2.9390681003584228E-2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8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30</v>
      </c>
      <c r="Z25" s="116">
        <v>29</v>
      </c>
      <c r="AB25" s="121">
        <f t="shared" si="2"/>
        <v>2.078853046594982E-2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27</v>
      </c>
      <c r="Z26" s="116">
        <v>18</v>
      </c>
      <c r="AB26" s="121">
        <f t="shared" si="2"/>
        <v>1.2903225806451613E-2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36</v>
      </c>
      <c r="Z27" s="116">
        <v>51</v>
      </c>
      <c r="AB27" s="121">
        <f t="shared" si="2"/>
        <v>3.6559139784946237E-2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44</v>
      </c>
      <c r="Z28" s="116">
        <v>45</v>
      </c>
      <c r="AB28" s="121">
        <f t="shared" si="2"/>
        <v>3.2258064516129031E-2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164</v>
      </c>
      <c r="Z29" s="116">
        <v>176</v>
      </c>
      <c r="AB29" s="121">
        <f t="shared" si="2"/>
        <v>0.12616487455197134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110</v>
      </c>
      <c r="Z30" s="116">
        <v>100</v>
      </c>
      <c r="AB30" s="121">
        <f t="shared" si="2"/>
        <v>7.1684587813620068E-2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161</v>
      </c>
      <c r="Z31" s="116">
        <v>123</v>
      </c>
      <c r="AB31" s="121">
        <f t="shared" si="2"/>
        <v>8.8172043010752682E-2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9</v>
      </c>
      <c r="Z32" s="116">
        <v>6</v>
      </c>
      <c r="AB32" s="121">
        <f t="shared" si="2"/>
        <v>4.3010752688172043E-3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30</v>
      </c>
      <c r="Z33" s="116">
        <v>32</v>
      </c>
      <c r="AB33" s="121">
        <f t="shared" si="2"/>
        <v>2.2939068100358423E-2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1630</v>
      </c>
      <c r="Z34" s="124">
        <v>1395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802</v>
      </c>
      <c r="AB37" s="136">
        <f>Z37/Z40*100</f>
        <v>84.155299055613852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151</v>
      </c>
      <c r="AB38" s="136">
        <f>Z38/Z40*100</f>
        <v>15.844700944386151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953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11</v>
      </c>
      <c r="Z44" s="116">
        <v>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16</v>
      </c>
      <c r="X45" s="116">
        <v>22</v>
      </c>
      <c r="Y45" s="116">
        <v>28</v>
      </c>
      <c r="Z45" s="116">
        <v>23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23</v>
      </c>
      <c r="X46" s="116">
        <v>34</v>
      </c>
      <c r="Y46" s="116">
        <v>46</v>
      </c>
      <c r="Z46" s="116">
        <v>31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25</v>
      </c>
      <c r="X47" s="116">
        <v>40</v>
      </c>
      <c r="Y47" s="116">
        <v>45</v>
      </c>
      <c r="Z47" s="116">
        <v>44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64</v>
      </c>
      <c r="X48" s="116">
        <v>54</v>
      </c>
      <c r="Y48" s="116">
        <v>61</v>
      </c>
      <c r="Z48" s="116">
        <v>66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Blackall-Tambo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58</v>
      </c>
      <c r="X49" s="116">
        <v>59</v>
      </c>
      <c r="Y49" s="116">
        <v>67</v>
      </c>
      <c r="Z49" s="116">
        <v>63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52</v>
      </c>
      <c r="X50" s="116">
        <v>46</v>
      </c>
      <c r="Y50" s="116">
        <v>81</v>
      </c>
      <c r="Z50" s="116">
        <v>70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52</v>
      </c>
      <c r="X51" s="116">
        <v>60</v>
      </c>
      <c r="Y51" s="116">
        <v>79</v>
      </c>
      <c r="Z51" s="116">
        <v>65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45</v>
      </c>
      <c r="X52" s="116">
        <v>57</v>
      </c>
      <c r="Y52" s="116">
        <v>64</v>
      </c>
      <c r="Z52" s="116">
        <v>61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55</v>
      </c>
      <c r="X53" s="116">
        <v>66</v>
      </c>
      <c r="Y53" s="116">
        <v>81</v>
      </c>
      <c r="Z53" s="116">
        <v>54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63</v>
      </c>
      <c r="X54" s="116">
        <v>62</v>
      </c>
      <c r="Y54" s="116">
        <v>67</v>
      </c>
      <c r="Z54" s="116">
        <v>67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61</v>
      </c>
      <c r="X55" s="116">
        <v>59</v>
      </c>
      <c r="Y55" s="116">
        <v>80</v>
      </c>
      <c r="Z55" s="116">
        <v>74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33</v>
      </c>
      <c r="X56" s="116">
        <v>30</v>
      </c>
      <c r="Y56" s="116">
        <v>44</v>
      </c>
      <c r="Z56" s="116">
        <v>43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7</v>
      </c>
      <c r="X57" s="116">
        <v>21</v>
      </c>
      <c r="Y57" s="116">
        <v>22</v>
      </c>
      <c r="Z57" s="116">
        <v>22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9</v>
      </c>
      <c r="Y58" s="116">
        <v>16</v>
      </c>
      <c r="Z58" s="116">
        <v>8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3</v>
      </c>
      <c r="X59" s="116">
        <v>5</v>
      </c>
      <c r="Y59" s="116">
        <v>6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1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570</v>
      </c>
      <c r="X61" s="116">
        <v>625</v>
      </c>
      <c r="Y61" s="116">
        <v>805</v>
      </c>
      <c r="Z61" s="116">
        <v>708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</v>
      </c>
      <c r="X63" s="116">
        <v>3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Blackall-Tambo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11</v>
      </c>
      <c r="X64" s="116">
        <v>12</v>
      </c>
      <c r="Y64" s="116">
        <v>18</v>
      </c>
      <c r="Z64" s="116">
        <v>20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28</v>
      </c>
      <c r="X65" s="116">
        <v>55</v>
      </c>
      <c r="Y65" s="116">
        <v>48</v>
      </c>
      <c r="Z65" s="116">
        <v>31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33</v>
      </c>
      <c r="X66" s="116">
        <v>47</v>
      </c>
      <c r="Y66" s="116">
        <v>60</v>
      </c>
      <c r="Z66" s="116">
        <v>53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69</v>
      </c>
      <c r="X67" s="116">
        <v>68</v>
      </c>
      <c r="Y67" s="116">
        <v>69</v>
      </c>
      <c r="Z67" s="116">
        <v>70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84</v>
      </c>
      <c r="X68" s="116">
        <v>89</v>
      </c>
      <c r="Y68" s="116">
        <v>86</v>
      </c>
      <c r="Z68" s="116">
        <v>79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55</v>
      </c>
      <c r="X69" s="116">
        <v>54</v>
      </c>
      <c r="Y69" s="116">
        <v>89</v>
      </c>
      <c r="Z69" s="116">
        <v>73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71</v>
      </c>
      <c r="X70" s="116">
        <v>75</v>
      </c>
      <c r="Y70" s="116">
        <v>67</v>
      </c>
      <c r="Z70" s="116">
        <v>60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45</v>
      </c>
      <c r="X71" s="116">
        <v>50</v>
      </c>
      <c r="Y71" s="116">
        <v>78</v>
      </c>
      <c r="Z71" s="116">
        <v>63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65</v>
      </c>
      <c r="X72" s="116">
        <v>63</v>
      </c>
      <c r="Y72" s="116">
        <v>71</v>
      </c>
      <c r="Z72" s="116">
        <v>50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57</v>
      </c>
      <c r="X73" s="116">
        <v>69</v>
      </c>
      <c r="Y73" s="116">
        <v>96</v>
      </c>
      <c r="Z73" s="116">
        <v>80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37</v>
      </c>
      <c r="X74" s="116">
        <v>40</v>
      </c>
      <c r="Y74" s="116">
        <v>61</v>
      </c>
      <c r="Z74" s="116">
        <v>54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27</v>
      </c>
      <c r="X75" s="116">
        <v>26</v>
      </c>
      <c r="Y75" s="116">
        <v>39</v>
      </c>
      <c r="Z75" s="116">
        <v>26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12</v>
      </c>
      <c r="X76" s="116">
        <v>16</v>
      </c>
      <c r="Y76" s="116">
        <v>19</v>
      </c>
      <c r="Z76" s="116">
        <v>19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</v>
      </c>
      <c r="X77" s="116">
        <v>4</v>
      </c>
      <c r="Y77" s="116">
        <v>15</v>
      </c>
      <c r="Z77" s="116">
        <v>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4</v>
      </c>
      <c r="Y78" s="116">
        <v>0</v>
      </c>
      <c r="Z78" s="116">
        <v>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3</v>
      </c>
      <c r="Y79" s="116">
        <v>4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595</v>
      </c>
      <c r="X80" s="116">
        <v>677</v>
      </c>
      <c r="Y80" s="116">
        <v>825</v>
      </c>
      <c r="Z80" s="116">
        <v>691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Blackall-Tambo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21</v>
      </c>
      <c r="X83" s="116">
        <v>25</v>
      </c>
      <c r="Y83" s="116">
        <v>45</v>
      </c>
      <c r="Z83" s="116">
        <v>31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24</v>
      </c>
      <c r="X84" s="116">
        <v>19</v>
      </c>
      <c r="Y84" s="116">
        <v>22</v>
      </c>
      <c r="Z84" s="116">
        <v>22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1,398</v>
      </c>
      <c r="D85" s="100">
        <f t="shared" ref="D85:D90" si="4">AD4</f>
        <v>-0.14180478821362796</v>
      </c>
      <c r="E85" s="101">
        <f t="shared" ref="E85:E90" si="5">AD4</f>
        <v>-0.14180478821362796</v>
      </c>
      <c r="F85" s="100">
        <f t="shared" ref="F85:F90" si="6">AF4</f>
        <v>0.10252365930599372</v>
      </c>
      <c r="G85" s="101">
        <f t="shared" ref="G85:G90" si="7">AF4</f>
        <v>0.10252365930599372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46</v>
      </c>
      <c r="X85" s="116">
        <v>57</v>
      </c>
      <c r="Y85" s="116">
        <v>61</v>
      </c>
      <c r="Z85" s="116">
        <v>57</v>
      </c>
    </row>
    <row r="86" spans="1:30" ht="15" customHeight="1" x14ac:dyDescent="0.25">
      <c r="A86" s="102" t="s">
        <v>4</v>
      </c>
      <c r="B86" s="51"/>
      <c r="C86" s="61" t="str">
        <f t="shared" si="3"/>
        <v>709</v>
      </c>
      <c r="D86" s="100">
        <f t="shared" si="4"/>
        <v>-0.12252475247524752</v>
      </c>
      <c r="E86" s="101">
        <f t="shared" si="5"/>
        <v>-0.12252475247524752</v>
      </c>
      <c r="F86" s="100">
        <f t="shared" si="6"/>
        <v>0.18959731543624159</v>
      </c>
      <c r="G86" s="101">
        <f t="shared" si="7"/>
        <v>0.18959731543624159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11</v>
      </c>
      <c r="X86" s="116">
        <v>14</v>
      </c>
      <c r="Y86" s="116">
        <v>17</v>
      </c>
      <c r="Z86" s="116">
        <v>7</v>
      </c>
    </row>
    <row r="87" spans="1:30" ht="15" customHeight="1" x14ac:dyDescent="0.25">
      <c r="A87" s="102" t="s">
        <v>5</v>
      </c>
      <c r="B87" s="51"/>
      <c r="C87" s="61" t="str">
        <f t="shared" si="3"/>
        <v>691</v>
      </c>
      <c r="D87" s="100">
        <f t="shared" si="4"/>
        <v>-0.16140776699029125</v>
      </c>
      <c r="E87" s="101">
        <f t="shared" si="5"/>
        <v>-0.16140776699029125</v>
      </c>
      <c r="F87" s="100">
        <f t="shared" si="6"/>
        <v>2.9806259314456129E-2</v>
      </c>
      <c r="G87" s="101">
        <f t="shared" si="7"/>
        <v>2.9806259314456129E-2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11</v>
      </c>
      <c r="X87" s="116">
        <v>5</v>
      </c>
      <c r="Y87" s="116">
        <v>10</v>
      </c>
      <c r="Z87" s="116">
        <v>5</v>
      </c>
    </row>
    <row r="88" spans="1:30" ht="15" customHeight="1" x14ac:dyDescent="0.25">
      <c r="A88" s="51" t="s">
        <v>6</v>
      </c>
      <c r="B88" s="51"/>
      <c r="C88" s="61" t="str">
        <f t="shared" si="3"/>
        <v>954</v>
      </c>
      <c r="D88" s="100">
        <f t="shared" si="4"/>
        <v>-0.15048975957257349</v>
      </c>
      <c r="E88" s="101">
        <f t="shared" si="5"/>
        <v>-0.15048975957257349</v>
      </c>
      <c r="F88" s="100">
        <f t="shared" si="6"/>
        <v>0.11709601873536291</v>
      </c>
      <c r="G88" s="101">
        <f t="shared" si="7"/>
        <v>0.11709601873536291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16</v>
      </c>
      <c r="X88" s="116">
        <v>16</v>
      </c>
      <c r="Y88" s="116">
        <v>23</v>
      </c>
      <c r="Z88" s="116">
        <v>21</v>
      </c>
    </row>
    <row r="89" spans="1:30" ht="15" customHeight="1" x14ac:dyDescent="0.25">
      <c r="A89" s="51" t="s">
        <v>102</v>
      </c>
      <c r="B89" s="51"/>
      <c r="C89" s="61" t="str">
        <f t="shared" si="3"/>
        <v>$35,773</v>
      </c>
      <c r="D89" s="100">
        <f t="shared" si="4"/>
        <v>1.1751396450540907E-2</v>
      </c>
      <c r="E89" s="101">
        <f t="shared" si="5"/>
        <v>1.1751396450540907E-2</v>
      </c>
      <c r="F89" s="100">
        <f t="shared" si="6"/>
        <v>7.125189107866059E-2</v>
      </c>
      <c r="G89" s="101">
        <f t="shared" si="7"/>
        <v>7.125189107866059E-2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43</v>
      </c>
      <c r="X89" s="116">
        <v>49</v>
      </c>
      <c r="Y89" s="116">
        <v>50</v>
      </c>
      <c r="Z89" s="116">
        <v>51</v>
      </c>
    </row>
    <row r="90" spans="1:30" ht="15" customHeight="1" x14ac:dyDescent="0.25">
      <c r="A90" s="51" t="s">
        <v>7</v>
      </c>
      <c r="B90" s="51"/>
      <c r="C90" s="61" t="str">
        <f t="shared" si="3"/>
        <v>$40.9 mil</v>
      </c>
      <c r="D90" s="100">
        <f t="shared" si="4"/>
        <v>-0.18298612399080083</v>
      </c>
      <c r="E90" s="101">
        <f t="shared" si="5"/>
        <v>-0.18298612399080083</v>
      </c>
      <c r="F90" s="100">
        <f t="shared" si="6"/>
        <v>0.19060831335558315</v>
      </c>
      <c r="G90" s="101">
        <f t="shared" si="7"/>
        <v>0.19060831335558315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88</v>
      </c>
      <c r="X90" s="116">
        <v>99</v>
      </c>
      <c r="Y90" s="116">
        <v>112</v>
      </c>
      <c r="Z90" s="116">
        <v>115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399</v>
      </c>
      <c r="X91" s="116">
        <v>438</v>
      </c>
      <c r="Y91" s="116">
        <v>577</v>
      </c>
      <c r="Z91" s="116">
        <v>473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26</v>
      </c>
      <c r="X93" s="116">
        <v>27</v>
      </c>
      <c r="Y93" s="116">
        <v>28</v>
      </c>
      <c r="Z93" s="116">
        <v>22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62</v>
      </c>
      <c r="X94" s="116">
        <v>64</v>
      </c>
      <c r="Y94" s="116">
        <v>84</v>
      </c>
      <c r="Z94" s="116">
        <v>76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12</v>
      </c>
      <c r="X95" s="116">
        <v>17</v>
      </c>
      <c r="Y95" s="116">
        <v>17</v>
      </c>
      <c r="Z95" s="116">
        <v>19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47</v>
      </c>
      <c r="X96" s="116">
        <v>58</v>
      </c>
      <c r="Y96" s="116">
        <v>78</v>
      </c>
      <c r="Z96" s="116">
        <v>63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49</v>
      </c>
      <c r="X97" s="116">
        <v>57</v>
      </c>
      <c r="Y97" s="116">
        <v>73</v>
      </c>
      <c r="Z97" s="116">
        <v>70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44</v>
      </c>
      <c r="X98" s="116">
        <v>49</v>
      </c>
      <c r="Y98" s="116">
        <v>58</v>
      </c>
      <c r="Z98" s="116">
        <v>45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</v>
      </c>
      <c r="X99" s="116">
        <v>4</v>
      </c>
      <c r="Y99" s="116">
        <v>10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42</v>
      </c>
      <c r="X100" s="116">
        <v>56</v>
      </c>
      <c r="Y100" s="116">
        <v>60</v>
      </c>
      <c r="Z100" s="116">
        <v>65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398</v>
      </c>
      <c r="X101" s="116">
        <v>440</v>
      </c>
      <c r="Y101" s="116">
        <v>550</v>
      </c>
      <c r="Z101" s="116">
        <v>475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607</v>
      </c>
      <c r="X104" s="116">
        <v>729</v>
      </c>
      <c r="Y104" s="116">
        <v>870</v>
      </c>
      <c r="Z104" s="116">
        <v>753</v>
      </c>
      <c r="AB104" s="113" t="str">
        <f>TEXT(Z104,"###,###")</f>
        <v>753</v>
      </c>
      <c r="AD104" s="134">
        <f>Z104/($Z$4)*100</f>
        <v>53.862660944206006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358</v>
      </c>
      <c r="X105" s="116">
        <v>364</v>
      </c>
      <c r="Y105" s="116">
        <v>415</v>
      </c>
      <c r="Z105" s="116">
        <v>386</v>
      </c>
      <c r="AB105" s="113" t="str">
        <f>TEXT(Z105,"###,###")</f>
        <v>386</v>
      </c>
      <c r="AD105" s="134">
        <f>Z105/($Z$4)*100</f>
        <v>27.610872675250359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965</v>
      </c>
      <c r="X106" s="124">
        <v>1093</v>
      </c>
      <c r="Y106" s="124">
        <v>1285</v>
      </c>
      <c r="Z106" s="124">
        <v>1139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255</v>
      </c>
      <c r="X108" s="116">
        <v>280</v>
      </c>
      <c r="Y108" s="116">
        <v>416</v>
      </c>
      <c r="Z108" s="116">
        <v>345</v>
      </c>
      <c r="AB108" s="113" t="str">
        <f>TEXT(Z108,"###,###")</f>
        <v>345</v>
      </c>
      <c r="AD108" s="134">
        <f>Z108/($Z$4)*100</f>
        <v>24.678111587982833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197</v>
      </c>
      <c r="X109" s="116">
        <v>239</v>
      </c>
      <c r="Y109" s="116">
        <v>223</v>
      </c>
      <c r="Z109" s="116">
        <v>194</v>
      </c>
      <c r="AB109" s="113" t="str">
        <f>TEXT(Z109,"###,###")</f>
        <v>194</v>
      </c>
      <c r="AD109" s="134">
        <f>Z109/($Z$4)*100</f>
        <v>13.876967095851217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230</v>
      </c>
      <c r="X110" s="116">
        <v>255</v>
      </c>
      <c r="Y110" s="116">
        <v>255</v>
      </c>
      <c r="Z110" s="116">
        <v>247</v>
      </c>
      <c r="AB110" s="113" t="str">
        <f>TEXT(Z110,"###,###")</f>
        <v>247</v>
      </c>
      <c r="AD110" s="134">
        <f>Z110/($Z$4)*100</f>
        <v>17.668097281831187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287</v>
      </c>
      <c r="X111" s="116">
        <v>319</v>
      </c>
      <c r="Y111" s="116">
        <v>391</v>
      </c>
      <c r="Z111" s="116">
        <v>350</v>
      </c>
      <c r="AB111" s="113" t="str">
        <f>TEXT(Z111,"###,###")</f>
        <v>350</v>
      </c>
      <c r="AD111" s="134">
        <f>Z111/($Z$4)*100</f>
        <v>25.035765379113016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1166</v>
      </c>
      <c r="X112" s="116">
        <v>1302</v>
      </c>
      <c r="Y112" s="116">
        <v>1630</v>
      </c>
      <c r="Z112" s="116">
        <v>1400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42.54</v>
      </c>
      <c r="W118" s="135">
        <v>41.84</v>
      </c>
      <c r="X118" s="135">
        <v>43.82</v>
      </c>
      <c r="Y118" s="135">
        <v>44.79</v>
      </c>
      <c r="Z118" s="135">
        <v>44.43</v>
      </c>
      <c r="AB118" s="113" t="str">
        <f>TEXT(Z118,"##.0")</f>
        <v>44.4</v>
      </c>
    </row>
    <row r="120" spans="19:32" x14ac:dyDescent="0.25">
      <c r="S120" s="105" t="s">
        <v>104</v>
      </c>
      <c r="T120" s="116"/>
      <c r="U120" s="116"/>
      <c r="V120" s="116">
        <v>571</v>
      </c>
      <c r="W120" s="116">
        <v>534</v>
      </c>
      <c r="X120" s="116">
        <v>580</v>
      </c>
      <c r="Y120" s="116">
        <v>655</v>
      </c>
      <c r="Z120" s="116">
        <v>616</v>
      </c>
      <c r="AB120" s="113" t="str">
        <f>TEXT(Z120,"###,###")</f>
        <v>616</v>
      </c>
    </row>
    <row r="121" spans="19:32" x14ac:dyDescent="0.25">
      <c r="S121" s="105" t="s">
        <v>105</v>
      </c>
      <c r="T121" s="116"/>
      <c r="U121" s="116"/>
      <c r="V121" s="116">
        <v>152</v>
      </c>
      <c r="W121" s="116">
        <v>135</v>
      </c>
      <c r="X121" s="116">
        <v>155</v>
      </c>
      <c r="Y121" s="116">
        <v>257</v>
      </c>
      <c r="Z121" s="116">
        <v>165</v>
      </c>
      <c r="AB121" s="113" t="str">
        <f>TEXT(Z121,"###,###")</f>
        <v>165</v>
      </c>
    </row>
    <row r="122" spans="19:32" x14ac:dyDescent="0.25">
      <c r="S122" s="105" t="s">
        <v>106</v>
      </c>
      <c r="T122" s="116"/>
      <c r="U122" s="116"/>
      <c r="V122" s="116">
        <v>132</v>
      </c>
      <c r="W122" s="116">
        <v>122</v>
      </c>
      <c r="X122" s="116">
        <v>143</v>
      </c>
      <c r="Y122" s="116">
        <v>206</v>
      </c>
      <c r="Z122" s="116">
        <v>163</v>
      </c>
      <c r="AB122" s="113" t="str">
        <f>TEXT(Z122,"###,###")</f>
        <v>163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703</v>
      </c>
      <c r="W124" s="116">
        <v>656</v>
      </c>
      <c r="X124" s="116">
        <v>723</v>
      </c>
      <c r="Y124" s="116">
        <v>861</v>
      </c>
      <c r="Z124" s="116">
        <v>779</v>
      </c>
      <c r="AB124" s="113" t="str">
        <f>TEXT(Z124,"###,###")</f>
        <v>779</v>
      </c>
      <c r="AD124" s="131">
        <f>Z124/$Z$7*100</f>
        <v>81.656184486373164</v>
      </c>
    </row>
    <row r="125" spans="19:32" x14ac:dyDescent="0.25">
      <c r="S125" s="105" t="s">
        <v>108</v>
      </c>
      <c r="T125" s="116"/>
      <c r="U125" s="116"/>
      <c r="V125" s="116">
        <v>284</v>
      </c>
      <c r="W125" s="116">
        <v>257</v>
      </c>
      <c r="X125" s="116">
        <v>298</v>
      </c>
      <c r="Y125" s="116">
        <v>463</v>
      </c>
      <c r="Z125" s="116">
        <v>328</v>
      </c>
      <c r="AB125" s="113" t="str">
        <f>TEXT(Z125,"###,###")</f>
        <v>328</v>
      </c>
      <c r="AD125" s="131">
        <f>Z125/$Z$7*100</f>
        <v>34.381551362683439</v>
      </c>
    </row>
    <row r="127" spans="19:32" x14ac:dyDescent="0.25">
      <c r="S127" s="105" t="s">
        <v>109</v>
      </c>
      <c r="T127" s="116"/>
      <c r="U127" s="116"/>
      <c r="V127" s="116">
        <v>428</v>
      </c>
      <c r="W127" s="116">
        <v>403</v>
      </c>
      <c r="X127" s="116">
        <v>438</v>
      </c>
      <c r="Y127" s="116">
        <v>571</v>
      </c>
      <c r="Z127" s="116">
        <v>471</v>
      </c>
      <c r="AB127" s="113" t="str">
        <f>TEXT(Z127,"###,###")</f>
        <v>471</v>
      </c>
      <c r="AD127" s="131">
        <f>Z127/$Z$7*100</f>
        <v>49.371069182389938</v>
      </c>
    </row>
    <row r="128" spans="19:32" x14ac:dyDescent="0.25">
      <c r="S128" s="105" t="s">
        <v>110</v>
      </c>
      <c r="T128" s="116"/>
      <c r="U128" s="116"/>
      <c r="V128" s="116">
        <v>431</v>
      </c>
      <c r="W128" s="116">
        <v>398</v>
      </c>
      <c r="X128" s="116">
        <v>440</v>
      </c>
      <c r="Y128" s="116">
        <v>552</v>
      </c>
      <c r="Z128" s="116">
        <v>476</v>
      </c>
      <c r="AB128" s="113" t="str">
        <f>TEXT(Z128,"###,###")</f>
        <v>476</v>
      </c>
      <c r="AD128" s="131">
        <f>Z128/$Z$7*100</f>
        <v>49.895178197064986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87000CDD-53CA-459B-B916-17B9B3EC57A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2A60E8DC-B6A7-48EE-B94B-D461349E826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6CADA6D-3787-4DD6-846F-CC8F14ABEA8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32C8DA1-7B93-434F-B461-ADD562D222C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CD4E6-7D0B-4B9F-8D8D-E06DCF15E98D}">
  <sheetPr codeName="Sheet133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Torres</v>
      </c>
      <c r="T1" s="103"/>
      <c r="U1" s="103"/>
      <c r="V1" s="103"/>
      <c r="W1" s="103"/>
      <c r="X1" s="103"/>
      <c r="Y1" s="104" t="str">
        <f>Y3</f>
        <v>9.69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185</v>
      </c>
      <c r="Y3" s="109" t="s">
        <v>272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9.69 Torres,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1946</v>
      </c>
      <c r="W4" s="112">
        <v>2078</v>
      </c>
      <c r="X4" s="112">
        <v>2226</v>
      </c>
      <c r="Y4" s="112">
        <v>2565</v>
      </c>
      <c r="Z4" s="112">
        <v>2465</v>
      </c>
      <c r="AB4" s="113" t="str">
        <f>TEXT(Z4,"###,###")</f>
        <v>2,465</v>
      </c>
      <c r="AD4" s="114">
        <f>Z4/Y4-1</f>
        <v>-3.8986354775828458E-2</v>
      </c>
      <c r="AF4" s="114">
        <f>Z4/V4-1</f>
        <v>0.2667009249743062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961</v>
      </c>
      <c r="W5" s="112">
        <v>1034</v>
      </c>
      <c r="X5" s="112">
        <v>1080</v>
      </c>
      <c r="Y5" s="112">
        <v>1241</v>
      </c>
      <c r="Z5" s="112">
        <v>1167</v>
      </c>
      <c r="AB5" s="113" t="str">
        <f>TEXT(Z5,"###,###")</f>
        <v>1,167</v>
      </c>
      <c r="AD5" s="114">
        <f t="shared" ref="AD5:AD9" si="0">Z5/Y5-1</f>
        <v>-5.9629331184528622E-2</v>
      </c>
      <c r="AF5" s="114">
        <f t="shared" ref="AF5:AF9" si="1">Z5/V5-1</f>
        <v>0.21436004162330913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988</v>
      </c>
      <c r="W6" s="112">
        <v>1045</v>
      </c>
      <c r="X6" s="112">
        <v>1146</v>
      </c>
      <c r="Y6" s="112">
        <v>1322</v>
      </c>
      <c r="Z6" s="112">
        <v>1297</v>
      </c>
      <c r="AB6" s="113" t="str">
        <f>TEXT(Z6,"###,###")</f>
        <v>1,297</v>
      </c>
      <c r="AD6" s="114">
        <f t="shared" si="0"/>
        <v>-1.8910741301058964E-2</v>
      </c>
      <c r="AF6" s="114">
        <f t="shared" si="1"/>
        <v>0.31275303643724706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1460</v>
      </c>
      <c r="W7" s="112">
        <v>1475</v>
      </c>
      <c r="X7" s="112">
        <v>1627</v>
      </c>
      <c r="Y7" s="112">
        <v>1974</v>
      </c>
      <c r="Z7" s="112">
        <v>1820</v>
      </c>
      <c r="AB7" s="113" t="str">
        <f>TEXT(Z7,"###,###")</f>
        <v>1,820</v>
      </c>
      <c r="AD7" s="114">
        <f t="shared" si="0"/>
        <v>-7.8014184397163122E-2</v>
      </c>
      <c r="AF7" s="114">
        <f t="shared" si="1"/>
        <v>0.24657534246575352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2,465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1,820</v>
      </c>
      <c r="P8" s="71"/>
      <c r="S8" s="111" t="s">
        <v>87</v>
      </c>
      <c r="T8" s="112"/>
      <c r="U8" s="112"/>
      <c r="V8" s="112">
        <v>45941.5</v>
      </c>
      <c r="W8" s="112">
        <v>45851.83</v>
      </c>
      <c r="X8" s="112">
        <v>45965.08</v>
      </c>
      <c r="Y8" s="112">
        <v>45909.26</v>
      </c>
      <c r="Z8" s="112">
        <v>51200</v>
      </c>
      <c r="AB8" s="113" t="str">
        <f>TEXT(Z8,"$###,###")</f>
        <v>$51,200</v>
      </c>
      <c r="AD8" s="114">
        <f t="shared" si="0"/>
        <v>0.1152434171232557</v>
      </c>
      <c r="AF8" s="114">
        <f t="shared" si="1"/>
        <v>0.11446078164622397</v>
      </c>
    </row>
    <row r="9" spans="1:32" x14ac:dyDescent="0.25">
      <c r="A9" s="32" t="s">
        <v>15</v>
      </c>
      <c r="B9" s="75"/>
      <c r="C9" s="76"/>
      <c r="D9" s="77">
        <f>AD104</f>
        <v>44.462474645030426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47.032967032967029</v>
      </c>
      <c r="P9" s="78" t="s">
        <v>88</v>
      </c>
      <c r="S9" s="111" t="s">
        <v>7</v>
      </c>
      <c r="T9" s="112"/>
      <c r="U9" s="112"/>
      <c r="V9" s="112">
        <v>80356091</v>
      </c>
      <c r="W9" s="112">
        <v>85992469</v>
      </c>
      <c r="X9" s="112">
        <v>95258947</v>
      </c>
      <c r="Y9" s="112">
        <v>115862894</v>
      </c>
      <c r="Z9" s="112">
        <v>114684003</v>
      </c>
      <c r="AB9" s="113" t="str">
        <f>TEXT(Z9/1000000,"$#,###.0")&amp;" mil"</f>
        <v>$114.7 mil</v>
      </c>
      <c r="AD9" s="114">
        <f t="shared" si="0"/>
        <v>-1.0174879629711309E-2</v>
      </c>
      <c r="AF9" s="114">
        <f t="shared" si="1"/>
        <v>0.4271973856966238</v>
      </c>
    </row>
    <row r="10" spans="1:32" x14ac:dyDescent="0.25">
      <c r="A10" s="32" t="s">
        <v>18</v>
      </c>
      <c r="B10" s="75"/>
      <c r="C10" s="76"/>
      <c r="D10" s="77">
        <f>AD105</f>
        <v>50.872210953346851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53.07692307692308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95.989010989010993</v>
      </c>
      <c r="P11" s="78" t="s">
        <v>88</v>
      </c>
      <c r="S11" s="111" t="s">
        <v>30</v>
      </c>
      <c r="T11" s="116"/>
      <c r="U11" s="116"/>
      <c r="V11" s="116">
        <v>1784</v>
      </c>
      <c r="W11" s="116">
        <v>1928</v>
      </c>
      <c r="X11" s="116">
        <v>2075</v>
      </c>
      <c r="Y11" s="116">
        <v>2380</v>
      </c>
      <c r="Z11" s="116">
        <v>2311</v>
      </c>
    </row>
    <row r="12" spans="1:32" ht="28.5" customHeight="1" x14ac:dyDescent="0.25">
      <c r="A12" s="32" t="s">
        <v>20</v>
      </c>
      <c r="B12" s="76"/>
      <c r="C12" s="76"/>
      <c r="D12" s="77">
        <f>AD108</f>
        <v>10.628803245436105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8.4615384615384617</v>
      </c>
      <c r="P12" s="78" t="s">
        <v>88</v>
      </c>
      <c r="S12" s="111" t="s">
        <v>31</v>
      </c>
      <c r="T12" s="116"/>
      <c r="U12" s="116"/>
      <c r="V12" s="116">
        <v>167</v>
      </c>
      <c r="W12" s="116">
        <v>152</v>
      </c>
      <c r="X12" s="116">
        <v>151</v>
      </c>
      <c r="Y12" s="116">
        <v>186</v>
      </c>
      <c r="Z12" s="116">
        <v>156</v>
      </c>
    </row>
    <row r="13" spans="1:32" ht="15" customHeight="1" x14ac:dyDescent="0.25">
      <c r="A13" s="32" t="s">
        <v>21</v>
      </c>
      <c r="B13" s="76"/>
      <c r="C13" s="76"/>
      <c r="D13" s="77">
        <f>AD109</f>
        <v>11.03448275862069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28.843813387423932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16.043956043956044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44.989858012170387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83.956043956043956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94</v>
      </c>
      <c r="Z15" s="116">
        <v>73</v>
      </c>
      <c r="AB15" s="121">
        <f t="shared" ref="AB15:AB34" si="2">IF(Z15="np",0,Z15/$Z$34)</f>
        <v>2.9686864579097194E-2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13</v>
      </c>
      <c r="Z16" s="116">
        <v>11</v>
      </c>
      <c r="AB16" s="121">
        <f t="shared" si="2"/>
        <v>4.4733631557543714E-3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21</v>
      </c>
      <c r="Z17" s="116">
        <v>19</v>
      </c>
      <c r="AB17" s="121">
        <f t="shared" si="2"/>
        <v>7.7267181781211875E-3</v>
      </c>
    </row>
    <row r="18" spans="1:28" x14ac:dyDescent="0.25">
      <c r="A18" s="67" t="str">
        <f>$S$1&amp;" ("&amp;$V$2&amp;" to "&amp;$Z$2&amp;")"</f>
        <v>Torres (2014-15 to 2018-19)</v>
      </c>
      <c r="B18" s="67"/>
      <c r="C18" s="67"/>
      <c r="D18" s="67"/>
      <c r="E18" s="67"/>
      <c r="F18" s="67"/>
      <c r="G18" s="67" t="str">
        <f>$S$1&amp;" ("&amp;$V$2&amp;" to "&amp;$Z$2&amp;")"</f>
        <v>Torres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17</v>
      </c>
      <c r="Z18" s="116">
        <v>18</v>
      </c>
      <c r="AB18" s="121">
        <f t="shared" si="2"/>
        <v>7.3200488003253355E-3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154</v>
      </c>
      <c r="Z19" s="116">
        <v>183</v>
      </c>
      <c r="AB19" s="121">
        <f t="shared" si="2"/>
        <v>7.442049613664091E-2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30</v>
      </c>
      <c r="Z20" s="116">
        <v>27</v>
      </c>
      <c r="AB20" s="121">
        <f t="shared" si="2"/>
        <v>1.0980073200488003E-2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256</v>
      </c>
      <c r="Z21" s="116">
        <v>230</v>
      </c>
      <c r="AB21" s="121">
        <f t="shared" si="2"/>
        <v>9.3533956893045958E-2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202</v>
      </c>
      <c r="Z22" s="116">
        <v>111</v>
      </c>
      <c r="AB22" s="121">
        <f t="shared" si="2"/>
        <v>4.5140300935339571E-2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113</v>
      </c>
      <c r="Z23" s="116">
        <v>125</v>
      </c>
      <c r="AB23" s="121">
        <f t="shared" si="2"/>
        <v>5.0833672224481499E-2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14</v>
      </c>
      <c r="Z24" s="116">
        <v>14</v>
      </c>
      <c r="AB24" s="121">
        <f t="shared" si="2"/>
        <v>5.6933712891419274E-3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27</v>
      </c>
      <c r="Z25" s="116">
        <v>32</v>
      </c>
      <c r="AB25" s="121">
        <f t="shared" si="2"/>
        <v>1.3013420089467263E-2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56</v>
      </c>
      <c r="Z26" s="116">
        <v>16</v>
      </c>
      <c r="AB26" s="121">
        <f t="shared" si="2"/>
        <v>6.5067100447336315E-3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83</v>
      </c>
      <c r="Z27" s="116">
        <v>65</v>
      </c>
      <c r="AB27" s="121">
        <f t="shared" si="2"/>
        <v>2.6433509556730378E-2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85</v>
      </c>
      <c r="Z28" s="116">
        <v>94</v>
      </c>
      <c r="AB28" s="121">
        <f t="shared" si="2"/>
        <v>3.8226921512810083E-2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328</v>
      </c>
      <c r="Z29" s="116">
        <v>445</v>
      </c>
      <c r="AB29" s="121">
        <f t="shared" si="2"/>
        <v>0.18096787311915413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290</v>
      </c>
      <c r="Z30" s="116">
        <v>248</v>
      </c>
      <c r="AB30" s="121">
        <f t="shared" si="2"/>
        <v>0.10085400569337129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523</v>
      </c>
      <c r="Z31" s="116">
        <v>594</v>
      </c>
      <c r="AB31" s="121">
        <f t="shared" si="2"/>
        <v>0.24156161041073607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11</v>
      </c>
      <c r="Z32" s="116">
        <v>16</v>
      </c>
      <c r="AB32" s="121">
        <f t="shared" si="2"/>
        <v>6.5067100447336315E-3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68</v>
      </c>
      <c r="Z33" s="116">
        <v>75</v>
      </c>
      <c r="AB33" s="121">
        <f t="shared" si="2"/>
        <v>3.0500203334688898E-2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2561</v>
      </c>
      <c r="Z34" s="124">
        <v>2459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1528</v>
      </c>
      <c r="AB37" s="136">
        <f>Z37/Z40*100</f>
        <v>83.956043956043956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292</v>
      </c>
      <c r="AB38" s="136">
        <f>Z38/Z40*100</f>
        <v>16.043956043956044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1820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</v>
      </c>
      <c r="X45" s="116">
        <v>16</v>
      </c>
      <c r="Y45" s="116">
        <v>11</v>
      </c>
      <c r="Z45" s="116">
        <v>14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81</v>
      </c>
      <c r="X46" s="116">
        <v>75</v>
      </c>
      <c r="Y46" s="116">
        <v>77</v>
      </c>
      <c r="Z46" s="116">
        <v>71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95</v>
      </c>
      <c r="X47" s="116">
        <v>98</v>
      </c>
      <c r="Y47" s="116">
        <v>120</v>
      </c>
      <c r="Z47" s="116">
        <v>108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157</v>
      </c>
      <c r="X48" s="116">
        <v>161</v>
      </c>
      <c r="Y48" s="116">
        <v>169</v>
      </c>
      <c r="Z48" s="116">
        <v>171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Torres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160</v>
      </c>
      <c r="X49" s="116">
        <v>161</v>
      </c>
      <c r="Y49" s="116">
        <v>181</v>
      </c>
      <c r="Z49" s="116">
        <v>169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101</v>
      </c>
      <c r="X50" s="116">
        <v>91</v>
      </c>
      <c r="Y50" s="116">
        <v>109</v>
      </c>
      <c r="Z50" s="116">
        <v>120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95</v>
      </c>
      <c r="X51" s="116">
        <v>108</v>
      </c>
      <c r="Y51" s="116">
        <v>114</v>
      </c>
      <c r="Z51" s="116">
        <v>96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94</v>
      </c>
      <c r="X52" s="116">
        <v>103</v>
      </c>
      <c r="Y52" s="116">
        <v>115</v>
      </c>
      <c r="Z52" s="116">
        <v>109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82</v>
      </c>
      <c r="X53" s="116">
        <v>90</v>
      </c>
      <c r="Y53" s="116">
        <v>107</v>
      </c>
      <c r="Z53" s="116">
        <v>106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88</v>
      </c>
      <c r="X54" s="116">
        <v>98</v>
      </c>
      <c r="Y54" s="116">
        <v>126</v>
      </c>
      <c r="Z54" s="116">
        <v>100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49</v>
      </c>
      <c r="X55" s="116">
        <v>47</v>
      </c>
      <c r="Y55" s="116">
        <v>67</v>
      </c>
      <c r="Z55" s="116">
        <v>59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11</v>
      </c>
      <c r="X56" s="116">
        <v>22</v>
      </c>
      <c r="Y56" s="116">
        <v>21</v>
      </c>
      <c r="Z56" s="116">
        <v>27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7</v>
      </c>
      <c r="X57" s="116">
        <v>8</v>
      </c>
      <c r="Y57" s="116">
        <v>11</v>
      </c>
      <c r="Z57" s="116">
        <v>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5</v>
      </c>
      <c r="Y58" s="116">
        <v>3</v>
      </c>
      <c r="Z58" s="116">
        <v>7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1034</v>
      </c>
      <c r="X61" s="116">
        <v>1080</v>
      </c>
      <c r="Y61" s="116">
        <v>1242</v>
      </c>
      <c r="Z61" s="116">
        <v>1170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5</v>
      </c>
      <c r="Y63" s="116">
        <v>0</v>
      </c>
      <c r="Z63" s="116">
        <v>3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Torres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25</v>
      </c>
      <c r="X64" s="116">
        <v>15</v>
      </c>
      <c r="Y64" s="116">
        <v>27</v>
      </c>
      <c r="Z64" s="116">
        <v>27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59</v>
      </c>
      <c r="X65" s="116">
        <v>80</v>
      </c>
      <c r="Y65" s="116">
        <v>67</v>
      </c>
      <c r="Z65" s="116">
        <v>78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98</v>
      </c>
      <c r="X66" s="116">
        <v>97</v>
      </c>
      <c r="Y66" s="116">
        <v>105</v>
      </c>
      <c r="Z66" s="116">
        <v>96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143</v>
      </c>
      <c r="X67" s="116">
        <v>181</v>
      </c>
      <c r="Y67" s="116">
        <v>207</v>
      </c>
      <c r="Z67" s="116">
        <v>182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126</v>
      </c>
      <c r="X68" s="116">
        <v>130</v>
      </c>
      <c r="Y68" s="116">
        <v>152</v>
      </c>
      <c r="Z68" s="116">
        <v>143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133</v>
      </c>
      <c r="X69" s="116">
        <v>147</v>
      </c>
      <c r="Y69" s="116">
        <v>160</v>
      </c>
      <c r="Z69" s="116">
        <v>153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136</v>
      </c>
      <c r="X70" s="116">
        <v>130</v>
      </c>
      <c r="Y70" s="116">
        <v>136</v>
      </c>
      <c r="Z70" s="116">
        <v>140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114</v>
      </c>
      <c r="X71" s="116">
        <v>108</v>
      </c>
      <c r="Y71" s="116">
        <v>137</v>
      </c>
      <c r="Z71" s="116">
        <v>126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74</v>
      </c>
      <c r="X72" s="116">
        <v>76</v>
      </c>
      <c r="Y72" s="116">
        <v>94</v>
      </c>
      <c r="Z72" s="116">
        <v>105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74</v>
      </c>
      <c r="X73" s="116">
        <v>96</v>
      </c>
      <c r="Y73" s="116">
        <v>132</v>
      </c>
      <c r="Z73" s="116">
        <v>118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38</v>
      </c>
      <c r="X74" s="116">
        <v>51</v>
      </c>
      <c r="Y74" s="116">
        <v>74</v>
      </c>
      <c r="Z74" s="116">
        <v>73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18</v>
      </c>
      <c r="X75" s="116">
        <v>24</v>
      </c>
      <c r="Y75" s="116">
        <v>23</v>
      </c>
      <c r="Z75" s="116">
        <v>27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11</v>
      </c>
      <c r="X76" s="116">
        <v>3</v>
      </c>
      <c r="Y76" s="116">
        <v>7</v>
      </c>
      <c r="Z76" s="116">
        <v>9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6</v>
      </c>
      <c r="Y77" s="116">
        <v>7</v>
      </c>
      <c r="Z77" s="116">
        <v>3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1046</v>
      </c>
      <c r="X80" s="116">
        <v>1146</v>
      </c>
      <c r="Y80" s="116">
        <v>1320</v>
      </c>
      <c r="Z80" s="116">
        <v>1295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Torres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58</v>
      </c>
      <c r="X83" s="116">
        <v>62</v>
      </c>
      <c r="Y83" s="116">
        <v>75</v>
      </c>
      <c r="Z83" s="116">
        <v>77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97</v>
      </c>
      <c r="X84" s="116">
        <v>107</v>
      </c>
      <c r="Y84" s="116">
        <v>117</v>
      </c>
      <c r="Z84" s="116">
        <v>113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2,465</v>
      </c>
      <c r="D85" s="100">
        <f t="shared" ref="D85:D90" si="4">AD4</f>
        <v>-3.8986354775828458E-2</v>
      </c>
      <c r="E85" s="101">
        <f t="shared" ref="E85:E90" si="5">AD4</f>
        <v>-3.8986354775828458E-2</v>
      </c>
      <c r="F85" s="100">
        <f t="shared" ref="F85:F90" si="6">AF4</f>
        <v>0.2667009249743062</v>
      </c>
      <c r="G85" s="101">
        <f t="shared" ref="G85:G90" si="7">AF4</f>
        <v>0.2667009249743062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116</v>
      </c>
      <c r="X85" s="116">
        <v>139</v>
      </c>
      <c r="Y85" s="116">
        <v>162</v>
      </c>
      <c r="Z85" s="116">
        <v>148</v>
      </c>
    </row>
    <row r="86" spans="1:30" ht="15" customHeight="1" x14ac:dyDescent="0.25">
      <c r="A86" s="102" t="s">
        <v>4</v>
      </c>
      <c r="B86" s="51"/>
      <c r="C86" s="61" t="str">
        <f t="shared" si="3"/>
        <v>1,167</v>
      </c>
      <c r="D86" s="100">
        <f t="shared" si="4"/>
        <v>-5.9629331184528622E-2</v>
      </c>
      <c r="E86" s="101">
        <f t="shared" si="5"/>
        <v>-5.9629331184528622E-2</v>
      </c>
      <c r="F86" s="100">
        <f t="shared" si="6"/>
        <v>0.21436004162330913</v>
      </c>
      <c r="G86" s="101">
        <f t="shared" si="7"/>
        <v>0.21436004162330913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86</v>
      </c>
      <c r="X86" s="116">
        <v>90</v>
      </c>
      <c r="Y86" s="116">
        <v>112</v>
      </c>
      <c r="Z86" s="116">
        <v>112</v>
      </c>
    </row>
    <row r="87" spans="1:30" ht="15" customHeight="1" x14ac:dyDescent="0.25">
      <c r="A87" s="102" t="s">
        <v>5</v>
      </c>
      <c r="B87" s="51"/>
      <c r="C87" s="61" t="str">
        <f t="shared" si="3"/>
        <v>1,297</v>
      </c>
      <c r="D87" s="100">
        <f t="shared" si="4"/>
        <v>-1.8910741301058964E-2</v>
      </c>
      <c r="E87" s="101">
        <f t="shared" si="5"/>
        <v>-1.8910741301058964E-2</v>
      </c>
      <c r="F87" s="100">
        <f t="shared" si="6"/>
        <v>0.31275303643724706</v>
      </c>
      <c r="G87" s="101">
        <f t="shared" si="7"/>
        <v>0.31275303643724706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42</v>
      </c>
      <c r="X87" s="116">
        <v>49</v>
      </c>
      <c r="Y87" s="116">
        <v>58</v>
      </c>
      <c r="Z87" s="116">
        <v>51</v>
      </c>
    </row>
    <row r="88" spans="1:30" ht="15" customHeight="1" x14ac:dyDescent="0.25">
      <c r="A88" s="51" t="s">
        <v>6</v>
      </c>
      <c r="B88" s="51"/>
      <c r="C88" s="61" t="str">
        <f t="shared" si="3"/>
        <v>1,820</v>
      </c>
      <c r="D88" s="100">
        <f t="shared" si="4"/>
        <v>-7.8014184397163122E-2</v>
      </c>
      <c r="E88" s="101">
        <f t="shared" si="5"/>
        <v>-7.8014184397163122E-2</v>
      </c>
      <c r="F88" s="100">
        <f t="shared" si="6"/>
        <v>0.24657534246575352</v>
      </c>
      <c r="G88" s="101">
        <f t="shared" si="7"/>
        <v>0.24657534246575352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23</v>
      </c>
      <c r="X88" s="116">
        <v>24</v>
      </c>
      <c r="Y88" s="116">
        <v>23</v>
      </c>
      <c r="Z88" s="116">
        <v>26</v>
      </c>
    </row>
    <row r="89" spans="1:30" ht="15" customHeight="1" x14ac:dyDescent="0.25">
      <c r="A89" s="51" t="s">
        <v>102</v>
      </c>
      <c r="B89" s="51"/>
      <c r="C89" s="61" t="str">
        <f t="shared" si="3"/>
        <v>$51,200</v>
      </c>
      <c r="D89" s="100">
        <f t="shared" si="4"/>
        <v>0.1152434171232557</v>
      </c>
      <c r="E89" s="101">
        <f t="shared" si="5"/>
        <v>0.1152434171232557</v>
      </c>
      <c r="F89" s="100">
        <f t="shared" si="6"/>
        <v>0.11446078164622397</v>
      </c>
      <c r="G89" s="101">
        <f t="shared" si="7"/>
        <v>0.11446078164622397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30</v>
      </c>
      <c r="X89" s="116">
        <v>38</v>
      </c>
      <c r="Y89" s="116">
        <v>47</v>
      </c>
      <c r="Z89" s="116">
        <v>51</v>
      </c>
    </row>
    <row r="90" spans="1:30" ht="15" customHeight="1" x14ac:dyDescent="0.25">
      <c r="A90" s="51" t="s">
        <v>7</v>
      </c>
      <c r="B90" s="51"/>
      <c r="C90" s="61" t="str">
        <f t="shared" si="3"/>
        <v>$114.7 mil</v>
      </c>
      <c r="D90" s="100">
        <f t="shared" si="4"/>
        <v>-1.0174879629711309E-2</v>
      </c>
      <c r="E90" s="101">
        <f t="shared" si="5"/>
        <v>-1.0174879629711309E-2</v>
      </c>
      <c r="F90" s="100">
        <f t="shared" si="6"/>
        <v>0.4271973856966238</v>
      </c>
      <c r="G90" s="101">
        <f t="shared" si="7"/>
        <v>0.4271973856966238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113</v>
      </c>
      <c r="X90" s="116">
        <v>134</v>
      </c>
      <c r="Y90" s="116">
        <v>157</v>
      </c>
      <c r="Z90" s="116">
        <v>138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737</v>
      </c>
      <c r="X91" s="116">
        <v>795</v>
      </c>
      <c r="Y91" s="116">
        <v>955</v>
      </c>
      <c r="Z91" s="116">
        <v>856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69</v>
      </c>
      <c r="X93" s="116">
        <v>76</v>
      </c>
      <c r="Y93" s="116">
        <v>87</v>
      </c>
      <c r="Z93" s="116">
        <v>95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139</v>
      </c>
      <c r="X94" s="116">
        <v>172</v>
      </c>
      <c r="Y94" s="116">
        <v>199</v>
      </c>
      <c r="Z94" s="116">
        <v>202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19</v>
      </c>
      <c r="X95" s="116">
        <v>17</v>
      </c>
      <c r="Y95" s="116">
        <v>24</v>
      </c>
      <c r="Z95" s="116">
        <v>30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140</v>
      </c>
      <c r="X96" s="116">
        <v>162</v>
      </c>
      <c r="Y96" s="116">
        <v>203</v>
      </c>
      <c r="Z96" s="116">
        <v>192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148</v>
      </c>
      <c r="X97" s="116">
        <v>184</v>
      </c>
      <c r="Y97" s="116">
        <v>222</v>
      </c>
      <c r="Z97" s="116">
        <v>207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61</v>
      </c>
      <c r="X98" s="116">
        <v>65</v>
      </c>
      <c r="Y98" s="116">
        <v>81</v>
      </c>
      <c r="Z98" s="116">
        <v>74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7</v>
      </c>
      <c r="Y99" s="116">
        <v>7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45</v>
      </c>
      <c r="X100" s="116">
        <v>47</v>
      </c>
      <c r="Y100" s="116">
        <v>58</v>
      </c>
      <c r="Z100" s="116">
        <v>67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743</v>
      </c>
      <c r="X101" s="116">
        <v>832</v>
      </c>
      <c r="Y101" s="116">
        <v>1013</v>
      </c>
      <c r="Z101" s="116">
        <v>966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1015</v>
      </c>
      <c r="X104" s="116">
        <v>989</v>
      </c>
      <c r="Y104" s="116">
        <v>1200</v>
      </c>
      <c r="Z104" s="116">
        <v>1096</v>
      </c>
      <c r="AB104" s="113" t="str">
        <f>TEXT(Z104,"###,###")</f>
        <v>1,096</v>
      </c>
      <c r="AD104" s="134">
        <f>Z104/($Z$4)*100</f>
        <v>44.462474645030426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970</v>
      </c>
      <c r="X105" s="116">
        <v>1139</v>
      </c>
      <c r="Y105" s="116">
        <v>1169</v>
      </c>
      <c r="Z105" s="116">
        <v>1254</v>
      </c>
      <c r="AB105" s="113" t="str">
        <f>TEXT(Z105,"###,###")</f>
        <v>1,254</v>
      </c>
      <c r="AD105" s="134">
        <f>Z105/($Z$4)*100</f>
        <v>50.872210953346851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1985</v>
      </c>
      <c r="X106" s="124">
        <v>2128</v>
      </c>
      <c r="Y106" s="124">
        <v>2369</v>
      </c>
      <c r="Z106" s="124">
        <v>2350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273</v>
      </c>
      <c r="X108" s="116">
        <v>189</v>
      </c>
      <c r="Y108" s="116">
        <v>296</v>
      </c>
      <c r="Z108" s="116">
        <v>262</v>
      </c>
      <c r="AB108" s="113" t="str">
        <f>TEXT(Z108,"###,###")</f>
        <v>262</v>
      </c>
      <c r="AD108" s="134">
        <f>Z108/($Z$4)*100</f>
        <v>10.628803245436105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261</v>
      </c>
      <c r="X109" s="116">
        <v>272</v>
      </c>
      <c r="Y109" s="116">
        <v>320</v>
      </c>
      <c r="Z109" s="116">
        <v>272</v>
      </c>
      <c r="AB109" s="113" t="str">
        <f>TEXT(Z109,"###,###")</f>
        <v>272</v>
      </c>
      <c r="AD109" s="134">
        <f>Z109/($Z$4)*100</f>
        <v>11.03448275862069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613</v>
      </c>
      <c r="X110" s="116">
        <v>683</v>
      </c>
      <c r="Y110" s="116">
        <v>582</v>
      </c>
      <c r="Z110" s="116">
        <v>711</v>
      </c>
      <c r="AB110" s="113" t="str">
        <f>TEXT(Z110,"###,###")</f>
        <v>711</v>
      </c>
      <c r="AD110" s="134">
        <f>Z110/($Z$4)*100</f>
        <v>28.843813387423932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832</v>
      </c>
      <c r="X111" s="116">
        <v>984</v>
      </c>
      <c r="Y111" s="116">
        <v>1172</v>
      </c>
      <c r="Z111" s="116">
        <v>1109</v>
      </c>
      <c r="AB111" s="113" t="str">
        <f>TEXT(Z111,"###,###")</f>
        <v>1,109</v>
      </c>
      <c r="AD111" s="134">
        <f>Z111/($Z$4)*100</f>
        <v>44.989858012170387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2077</v>
      </c>
      <c r="X112" s="116">
        <v>2226</v>
      </c>
      <c r="Y112" s="116">
        <v>2559</v>
      </c>
      <c r="Z112" s="116">
        <v>2462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41.15</v>
      </c>
      <c r="W118" s="135">
        <v>37.72</v>
      </c>
      <c r="X118" s="135">
        <v>38.89</v>
      </c>
      <c r="Y118" s="135">
        <v>39.799999999999997</v>
      </c>
      <c r="Z118" s="135">
        <v>39.619999999999997</v>
      </c>
      <c r="AB118" s="113" t="str">
        <f>TEXT(Z118,"##.0")</f>
        <v>39.6</v>
      </c>
    </row>
    <row r="120" spans="19:32" x14ac:dyDescent="0.25">
      <c r="S120" s="105" t="s">
        <v>104</v>
      </c>
      <c r="T120" s="116"/>
      <c r="U120" s="116"/>
      <c r="V120" s="116">
        <v>1290</v>
      </c>
      <c r="W120" s="116">
        <v>1322</v>
      </c>
      <c r="X120" s="116">
        <v>1476</v>
      </c>
      <c r="Y120" s="116">
        <v>1788</v>
      </c>
      <c r="Z120" s="116">
        <v>1669</v>
      </c>
      <c r="AB120" s="113" t="str">
        <f>TEXT(Z120,"###,###")</f>
        <v>1,669</v>
      </c>
    </row>
    <row r="121" spans="19:32" x14ac:dyDescent="0.25">
      <c r="S121" s="105" t="s">
        <v>105</v>
      </c>
      <c r="T121" s="116"/>
      <c r="U121" s="116"/>
      <c r="V121" s="116">
        <v>91</v>
      </c>
      <c r="W121" s="116">
        <v>79</v>
      </c>
      <c r="X121" s="116">
        <v>86</v>
      </c>
      <c r="Y121" s="116">
        <v>106</v>
      </c>
      <c r="Z121" s="116">
        <v>76</v>
      </c>
      <c r="AB121" s="113" t="str">
        <f>TEXT(Z121,"###,###")</f>
        <v>76</v>
      </c>
    </row>
    <row r="122" spans="19:32" x14ac:dyDescent="0.25">
      <c r="S122" s="105" t="s">
        <v>106</v>
      </c>
      <c r="T122" s="116"/>
      <c r="U122" s="116"/>
      <c r="V122" s="116">
        <v>80</v>
      </c>
      <c r="W122" s="116">
        <v>74</v>
      </c>
      <c r="X122" s="116">
        <v>65</v>
      </c>
      <c r="Y122" s="116">
        <v>77</v>
      </c>
      <c r="Z122" s="116">
        <v>78</v>
      </c>
      <c r="AB122" s="113" t="str">
        <f>TEXT(Z122,"###,###")</f>
        <v>78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1370</v>
      </c>
      <c r="W124" s="116">
        <v>1396</v>
      </c>
      <c r="X124" s="116">
        <v>1541</v>
      </c>
      <c r="Y124" s="116">
        <v>1865</v>
      </c>
      <c r="Z124" s="116">
        <v>1747</v>
      </c>
      <c r="AB124" s="113" t="str">
        <f>TEXT(Z124,"###,###")</f>
        <v>1,747</v>
      </c>
      <c r="AD124" s="131">
        <f>Z124/$Z$7*100</f>
        <v>95.989010989010993</v>
      </c>
    </row>
    <row r="125" spans="19:32" x14ac:dyDescent="0.25">
      <c r="S125" s="105" t="s">
        <v>108</v>
      </c>
      <c r="T125" s="116"/>
      <c r="U125" s="116"/>
      <c r="V125" s="116">
        <v>171</v>
      </c>
      <c r="W125" s="116">
        <v>153</v>
      </c>
      <c r="X125" s="116">
        <v>151</v>
      </c>
      <c r="Y125" s="116">
        <v>183</v>
      </c>
      <c r="Z125" s="116">
        <v>154</v>
      </c>
      <c r="AB125" s="113" t="str">
        <f>TEXT(Z125,"###,###")</f>
        <v>154</v>
      </c>
      <c r="AD125" s="131">
        <f>Z125/$Z$7*100</f>
        <v>8.4615384615384617</v>
      </c>
    </row>
    <row r="127" spans="19:32" x14ac:dyDescent="0.25">
      <c r="S127" s="105" t="s">
        <v>109</v>
      </c>
      <c r="T127" s="116"/>
      <c r="U127" s="116"/>
      <c r="V127" s="116">
        <v>740</v>
      </c>
      <c r="W127" s="116">
        <v>733</v>
      </c>
      <c r="X127" s="116">
        <v>795</v>
      </c>
      <c r="Y127" s="116">
        <v>958</v>
      </c>
      <c r="Z127" s="116">
        <v>856</v>
      </c>
      <c r="AB127" s="113" t="str">
        <f>TEXT(Z127,"###,###")</f>
        <v>856</v>
      </c>
      <c r="AD127" s="131">
        <f>Z127/$Z$7*100</f>
        <v>47.032967032967029</v>
      </c>
    </row>
    <row r="128" spans="19:32" x14ac:dyDescent="0.25">
      <c r="S128" s="105" t="s">
        <v>110</v>
      </c>
      <c r="T128" s="116"/>
      <c r="U128" s="116"/>
      <c r="V128" s="116">
        <v>724</v>
      </c>
      <c r="W128" s="116">
        <v>738</v>
      </c>
      <c r="X128" s="116">
        <v>832</v>
      </c>
      <c r="Y128" s="116">
        <v>1016</v>
      </c>
      <c r="Z128" s="116">
        <v>966</v>
      </c>
      <c r="AB128" s="113" t="str">
        <f>TEXT(Z128,"###,###")</f>
        <v>966</v>
      </c>
      <c r="AD128" s="131">
        <f>Z128/$Z$7*100</f>
        <v>53.07692307692308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0E552DD5-6FCC-4249-A625-80A1149FD4A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DD54D8D1-885B-4621-99E9-C5513BCF68B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5897132-B5EF-45CA-8F5A-4B3509FE64E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FF7D4373-6CB4-429C-A354-5051DDE93C1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03F07-BEA3-4B96-B5C2-0B9AAB91D31E}">
  <sheetPr codeName="Sheet134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Torres Strait Island</v>
      </c>
      <c r="T1" s="103"/>
      <c r="U1" s="103"/>
      <c r="V1" s="103"/>
      <c r="W1" s="103"/>
      <c r="X1" s="103"/>
      <c r="Y1" s="104" t="str">
        <f>Y3</f>
        <v>9.70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186</v>
      </c>
      <c r="Y3" s="109" t="s">
        <v>187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9.70 Torres Strait Island,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743</v>
      </c>
      <c r="W4" s="112">
        <v>495</v>
      </c>
      <c r="X4" s="112">
        <v>1269</v>
      </c>
      <c r="Y4" s="112">
        <v>1364</v>
      </c>
      <c r="Z4" s="112">
        <v>1513</v>
      </c>
      <c r="AB4" s="113" t="str">
        <f>TEXT(Z4,"###,###")</f>
        <v>1,513</v>
      </c>
      <c r="AD4" s="114">
        <f>Z4/Y4-1</f>
        <v>0.1092375366568914</v>
      </c>
      <c r="AF4" s="114">
        <f>Z4/V4-1</f>
        <v>1.0363391655450873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394</v>
      </c>
      <c r="W5" s="112">
        <v>248</v>
      </c>
      <c r="X5" s="112">
        <v>664</v>
      </c>
      <c r="Y5" s="112">
        <v>714</v>
      </c>
      <c r="Z5" s="112">
        <v>806</v>
      </c>
      <c r="AB5" s="113" t="str">
        <f>TEXT(Z5,"###,###")</f>
        <v>806</v>
      </c>
      <c r="AD5" s="114">
        <f t="shared" ref="AD5:AD9" si="0">Z5/Y5-1</f>
        <v>0.12885154061624648</v>
      </c>
      <c r="AF5" s="114">
        <f t="shared" ref="AF5:AF9" si="1">Z5/V5-1</f>
        <v>1.0456852791878171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351</v>
      </c>
      <c r="W6" s="112">
        <v>244</v>
      </c>
      <c r="X6" s="112">
        <v>605</v>
      </c>
      <c r="Y6" s="112">
        <v>645</v>
      </c>
      <c r="Z6" s="112">
        <v>707</v>
      </c>
      <c r="AB6" s="113" t="str">
        <f>TEXT(Z6,"###,###")</f>
        <v>707</v>
      </c>
      <c r="AD6" s="114">
        <f t="shared" si="0"/>
        <v>9.612403100775202E-2</v>
      </c>
      <c r="AF6" s="114">
        <f t="shared" si="1"/>
        <v>1.0142450142450143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634</v>
      </c>
      <c r="W7" s="112">
        <v>404</v>
      </c>
      <c r="X7" s="112">
        <v>1042</v>
      </c>
      <c r="Y7" s="112">
        <v>1133</v>
      </c>
      <c r="Z7" s="112">
        <v>1274</v>
      </c>
      <c r="AB7" s="113" t="str">
        <f>TEXT(Z7,"###,###")</f>
        <v>1,274</v>
      </c>
      <c r="AD7" s="114">
        <f t="shared" si="0"/>
        <v>0.12444836716681373</v>
      </c>
      <c r="AF7" s="114">
        <f t="shared" si="1"/>
        <v>1.0094637223974763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1,513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1,274</v>
      </c>
      <c r="P8" s="71"/>
      <c r="S8" s="111" t="s">
        <v>87</v>
      </c>
      <c r="T8" s="112"/>
      <c r="U8" s="112"/>
      <c r="V8" s="112">
        <v>34358</v>
      </c>
      <c r="W8" s="112">
        <v>32774</v>
      </c>
      <c r="X8" s="112">
        <v>33100.589999999997</v>
      </c>
      <c r="Y8" s="112">
        <v>35248</v>
      </c>
      <c r="Z8" s="112">
        <v>37688</v>
      </c>
      <c r="AB8" s="113" t="str">
        <f>TEXT(Z8,"$###,###")</f>
        <v>$37,688</v>
      </c>
      <c r="AD8" s="114">
        <f t="shared" si="0"/>
        <v>6.9223785746709066E-2</v>
      </c>
      <c r="AF8" s="114">
        <f t="shared" si="1"/>
        <v>9.6920658944059657E-2</v>
      </c>
    </row>
    <row r="9" spans="1:32" x14ac:dyDescent="0.25">
      <c r="A9" s="32" t="s">
        <v>15</v>
      </c>
      <c r="B9" s="75"/>
      <c r="C9" s="76"/>
      <c r="D9" s="77">
        <f>AD104</f>
        <v>30.138797091870455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51.020408163265309</v>
      </c>
      <c r="P9" s="78" t="s">
        <v>88</v>
      </c>
      <c r="S9" s="111" t="s">
        <v>7</v>
      </c>
      <c r="T9" s="112"/>
      <c r="U9" s="112"/>
      <c r="V9" s="112">
        <v>24642182</v>
      </c>
      <c r="W9" s="112">
        <v>14624756</v>
      </c>
      <c r="X9" s="112">
        <v>38904349</v>
      </c>
      <c r="Y9" s="112">
        <v>45853483</v>
      </c>
      <c r="Z9" s="112">
        <v>53433727</v>
      </c>
      <c r="AB9" s="113" t="str">
        <f>TEXT(Z9/1000000,"$#,###.0")&amp;" mil"</f>
        <v>$53.4 mil</v>
      </c>
      <c r="AD9" s="114">
        <f t="shared" si="0"/>
        <v>0.16531446477032063</v>
      </c>
      <c r="AF9" s="114">
        <f t="shared" si="1"/>
        <v>1.1683845610749892</v>
      </c>
    </row>
    <row r="10" spans="1:32" x14ac:dyDescent="0.25">
      <c r="A10" s="32" t="s">
        <v>18</v>
      </c>
      <c r="B10" s="75"/>
      <c r="C10" s="76"/>
      <c r="D10" s="77">
        <f>AD105</f>
        <v>67.151354923992074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48.822605965463104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97.566718995290429</v>
      </c>
      <c r="P11" s="78" t="s">
        <v>88</v>
      </c>
      <c r="S11" s="111" t="s">
        <v>30</v>
      </c>
      <c r="T11" s="116"/>
      <c r="U11" s="116"/>
      <c r="V11" s="116">
        <v>702</v>
      </c>
      <c r="W11" s="116">
        <v>468</v>
      </c>
      <c r="X11" s="116">
        <v>1211</v>
      </c>
      <c r="Y11" s="116">
        <v>1292</v>
      </c>
      <c r="Z11" s="116">
        <v>1447</v>
      </c>
    </row>
    <row r="12" spans="1:32" ht="28.5" customHeight="1" x14ac:dyDescent="0.25">
      <c r="A12" s="32" t="s">
        <v>20</v>
      </c>
      <c r="B12" s="76"/>
      <c r="C12" s="76"/>
      <c r="D12" s="77">
        <f>AD108</f>
        <v>5.9484467944481167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5.0235478806907379</v>
      </c>
      <c r="P12" s="78" t="s">
        <v>88</v>
      </c>
      <c r="S12" s="111" t="s">
        <v>31</v>
      </c>
      <c r="T12" s="116"/>
      <c r="U12" s="116"/>
      <c r="V12" s="116">
        <v>45</v>
      </c>
      <c r="W12" s="116">
        <v>26</v>
      </c>
      <c r="X12" s="116">
        <v>58</v>
      </c>
      <c r="Y12" s="116">
        <v>68</v>
      </c>
      <c r="Z12" s="116">
        <v>62</v>
      </c>
    </row>
    <row r="13" spans="1:32" ht="15" customHeight="1" x14ac:dyDescent="0.25">
      <c r="A13" s="32" t="s">
        <v>21</v>
      </c>
      <c r="B13" s="76"/>
      <c r="C13" s="76"/>
      <c r="D13" s="77">
        <f>AD109</f>
        <v>7.3364177131526764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39.6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21.083939193654992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9.1123330714846826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62.789160608063455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90.887666928515316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35</v>
      </c>
      <c r="Z15" s="116">
        <v>37</v>
      </c>
      <c r="AB15" s="121">
        <f t="shared" ref="AB15:AB34" si="2">IF(Z15="np",0,Z15/$Z$34)</f>
        <v>2.4406332453825858E-2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</v>
      </c>
      <c r="Z16" s="116">
        <v>3</v>
      </c>
      <c r="AB16" s="121">
        <f t="shared" si="2"/>
        <v>1.9788918205804751E-3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</v>
      </c>
      <c r="Z17" s="116">
        <v>9</v>
      </c>
      <c r="AB17" s="121">
        <f t="shared" si="2"/>
        <v>5.9366754617414244E-3</v>
      </c>
    </row>
    <row r="18" spans="1:28" x14ac:dyDescent="0.25">
      <c r="A18" s="67" t="str">
        <f>$S$1&amp;" ("&amp;$V$2&amp;" to "&amp;$Z$2&amp;")"</f>
        <v>Torres Strait Island (2014-15 to 2018-19)</v>
      </c>
      <c r="B18" s="67"/>
      <c r="C18" s="67"/>
      <c r="D18" s="67"/>
      <c r="E18" s="67"/>
      <c r="F18" s="67"/>
      <c r="G18" s="67" t="str">
        <f>$S$1&amp;" ("&amp;$V$2&amp;" to "&amp;$Z$2&amp;")"</f>
        <v>Torres Strait Island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27</v>
      </c>
      <c r="Z18" s="116">
        <v>26</v>
      </c>
      <c r="AB18" s="121">
        <f t="shared" si="2"/>
        <v>1.7150395778364115E-2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69</v>
      </c>
      <c r="Z19" s="116">
        <v>88</v>
      </c>
      <c r="AB19" s="121">
        <f t="shared" si="2"/>
        <v>5.8047493403693931E-2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10</v>
      </c>
      <c r="Z20" s="116">
        <v>8</v>
      </c>
      <c r="AB20" s="121">
        <f t="shared" si="2"/>
        <v>5.2770448548812663E-3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176</v>
      </c>
      <c r="Z21" s="116">
        <v>171</v>
      </c>
      <c r="AB21" s="121">
        <f t="shared" si="2"/>
        <v>0.11279683377308707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26</v>
      </c>
      <c r="Z22" s="116">
        <v>19</v>
      </c>
      <c r="AB22" s="121">
        <f t="shared" si="2"/>
        <v>1.2532981530343008E-2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24</v>
      </c>
      <c r="Z23" s="116">
        <v>30</v>
      </c>
      <c r="AB23" s="121">
        <f t="shared" si="2"/>
        <v>1.9788918205804751E-2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4</v>
      </c>
      <c r="AB24" s="121">
        <f t="shared" si="2"/>
        <v>2.6385224274406332E-3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</v>
      </c>
      <c r="Z25" s="116">
        <v>3</v>
      </c>
      <c r="AB25" s="121">
        <f t="shared" si="2"/>
        <v>1.9788918205804751E-3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23</v>
      </c>
      <c r="Z26" s="116">
        <v>5</v>
      </c>
      <c r="AB26" s="121">
        <f t="shared" si="2"/>
        <v>3.2981530343007917E-3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76</v>
      </c>
      <c r="Z27" s="116">
        <v>24</v>
      </c>
      <c r="AB27" s="121">
        <f t="shared" si="2"/>
        <v>1.5831134564643801E-2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24</v>
      </c>
      <c r="Z28" s="116">
        <v>30</v>
      </c>
      <c r="AB28" s="121">
        <f t="shared" si="2"/>
        <v>1.9788918205804751E-2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339</v>
      </c>
      <c r="Z29" s="116">
        <v>456</v>
      </c>
      <c r="AB29" s="121">
        <f t="shared" si="2"/>
        <v>0.30079155672823221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274</v>
      </c>
      <c r="Z30" s="116">
        <v>309</v>
      </c>
      <c r="AB30" s="121">
        <f t="shared" si="2"/>
        <v>0.20382585751978891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137</v>
      </c>
      <c r="Z31" s="116">
        <v>239</v>
      </c>
      <c r="AB31" s="121">
        <f t="shared" si="2"/>
        <v>0.15765171503957784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10</v>
      </c>
      <c r="Z32" s="116">
        <v>8</v>
      </c>
      <c r="AB32" s="121">
        <f t="shared" si="2"/>
        <v>5.2770448548812663E-3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21</v>
      </c>
      <c r="Z33" s="116">
        <v>10</v>
      </c>
      <c r="AB33" s="121">
        <f t="shared" si="2"/>
        <v>6.5963060686015833E-3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1362</v>
      </c>
      <c r="Z34" s="124">
        <v>1516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1157</v>
      </c>
      <c r="AB37" s="136">
        <f>Z37/Z40*100</f>
        <v>90.887666928515316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116</v>
      </c>
      <c r="AB38" s="136">
        <f>Z38/Z40*100</f>
        <v>9.1123330714846826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1273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3</v>
      </c>
      <c r="Y45" s="116">
        <v>0</v>
      </c>
      <c r="Z45" s="116">
        <v>6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17</v>
      </c>
      <c r="X46" s="116">
        <v>25</v>
      </c>
      <c r="Y46" s="116">
        <v>27</v>
      </c>
      <c r="Z46" s="116">
        <v>31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17</v>
      </c>
      <c r="X47" s="116">
        <v>76</v>
      </c>
      <c r="Y47" s="116">
        <v>76</v>
      </c>
      <c r="Z47" s="116">
        <v>66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27</v>
      </c>
      <c r="X48" s="116">
        <v>80</v>
      </c>
      <c r="Y48" s="116">
        <v>110</v>
      </c>
      <c r="Z48" s="116">
        <v>124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Torres Strait Island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37</v>
      </c>
      <c r="X49" s="116">
        <v>95</v>
      </c>
      <c r="Y49" s="116">
        <v>83</v>
      </c>
      <c r="Z49" s="116">
        <v>103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32</v>
      </c>
      <c r="X50" s="116">
        <v>84</v>
      </c>
      <c r="Y50" s="116">
        <v>90</v>
      </c>
      <c r="Z50" s="116">
        <v>99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28</v>
      </c>
      <c r="X51" s="116">
        <v>81</v>
      </c>
      <c r="Y51" s="116">
        <v>78</v>
      </c>
      <c r="Z51" s="116">
        <v>95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26</v>
      </c>
      <c r="X52" s="116">
        <v>74</v>
      </c>
      <c r="Y52" s="116">
        <v>84</v>
      </c>
      <c r="Z52" s="116">
        <v>94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22</v>
      </c>
      <c r="X53" s="116">
        <v>63</v>
      </c>
      <c r="Y53" s="116">
        <v>64</v>
      </c>
      <c r="Z53" s="116">
        <v>69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21</v>
      </c>
      <c r="X54" s="116">
        <v>46</v>
      </c>
      <c r="Y54" s="116">
        <v>45</v>
      </c>
      <c r="Z54" s="116">
        <v>64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16</v>
      </c>
      <c r="X55" s="116">
        <v>23</v>
      </c>
      <c r="Y55" s="116">
        <v>33</v>
      </c>
      <c r="Z55" s="116">
        <v>34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6</v>
      </c>
      <c r="X56" s="116">
        <v>11</v>
      </c>
      <c r="Y56" s="116">
        <v>19</v>
      </c>
      <c r="Z56" s="116">
        <v>20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6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248</v>
      </c>
      <c r="X61" s="116">
        <v>664</v>
      </c>
      <c r="Y61" s="116">
        <v>717</v>
      </c>
      <c r="Z61" s="116">
        <v>807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Torres Strait Island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5</v>
      </c>
      <c r="Y64" s="116">
        <v>5</v>
      </c>
      <c r="Z64" s="116">
        <v>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15</v>
      </c>
      <c r="X65" s="116">
        <v>44</v>
      </c>
      <c r="Y65" s="116">
        <v>28</v>
      </c>
      <c r="Z65" s="116">
        <v>26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20</v>
      </c>
      <c r="X66" s="116">
        <v>73</v>
      </c>
      <c r="Y66" s="116">
        <v>62</v>
      </c>
      <c r="Z66" s="116">
        <v>74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47</v>
      </c>
      <c r="X67" s="116">
        <v>78</v>
      </c>
      <c r="Y67" s="116">
        <v>99</v>
      </c>
      <c r="Z67" s="116">
        <v>94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31</v>
      </c>
      <c r="X68" s="116">
        <v>89</v>
      </c>
      <c r="Y68" s="116">
        <v>95</v>
      </c>
      <c r="Z68" s="116">
        <v>82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22</v>
      </c>
      <c r="X69" s="116">
        <v>71</v>
      </c>
      <c r="Y69" s="116">
        <v>77</v>
      </c>
      <c r="Z69" s="116">
        <v>100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28</v>
      </c>
      <c r="X70" s="116">
        <v>78</v>
      </c>
      <c r="Y70" s="116">
        <v>79</v>
      </c>
      <c r="Z70" s="116">
        <v>86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19</v>
      </c>
      <c r="X71" s="116">
        <v>59</v>
      </c>
      <c r="Y71" s="116">
        <v>59</v>
      </c>
      <c r="Z71" s="116">
        <v>71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21</v>
      </c>
      <c r="X72" s="116">
        <v>40</v>
      </c>
      <c r="Y72" s="116">
        <v>56</v>
      </c>
      <c r="Z72" s="116">
        <v>66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11</v>
      </c>
      <c r="X73" s="116">
        <v>38</v>
      </c>
      <c r="Y73" s="116">
        <v>37</v>
      </c>
      <c r="Z73" s="116">
        <v>49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10</v>
      </c>
      <c r="X74" s="116">
        <v>24</v>
      </c>
      <c r="Y74" s="116">
        <v>32</v>
      </c>
      <c r="Z74" s="116">
        <v>28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4</v>
      </c>
      <c r="Y75" s="116">
        <v>9</v>
      </c>
      <c r="Z75" s="116">
        <v>18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240</v>
      </c>
      <c r="X80" s="116">
        <v>605</v>
      </c>
      <c r="Y80" s="116">
        <v>646</v>
      </c>
      <c r="Z80" s="116">
        <v>708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Torres Strait Island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6</v>
      </c>
      <c r="X83" s="116">
        <v>51</v>
      </c>
      <c r="Y83" s="116">
        <v>60</v>
      </c>
      <c r="Z83" s="116">
        <v>59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29</v>
      </c>
      <c r="X84" s="116">
        <v>68</v>
      </c>
      <c r="Y84" s="116">
        <v>82</v>
      </c>
      <c r="Z84" s="116">
        <v>86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1,513</v>
      </c>
      <c r="D85" s="100">
        <f t="shared" ref="D85:D90" si="4">AD4</f>
        <v>0.1092375366568914</v>
      </c>
      <c r="E85" s="101">
        <f t="shared" ref="E85:E90" si="5">AD4</f>
        <v>0.1092375366568914</v>
      </c>
      <c r="F85" s="100">
        <f t="shared" ref="F85:F90" si="6">AF4</f>
        <v>1.0363391655450873</v>
      </c>
      <c r="G85" s="101">
        <f t="shared" ref="G85:G90" si="7">AF4</f>
        <v>1.0363391655450873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17</v>
      </c>
      <c r="X85" s="116">
        <v>66</v>
      </c>
      <c r="Y85" s="116">
        <v>69</v>
      </c>
      <c r="Z85" s="116">
        <v>78</v>
      </c>
    </row>
    <row r="86" spans="1:30" ht="15" customHeight="1" x14ac:dyDescent="0.25">
      <c r="A86" s="102" t="s">
        <v>4</v>
      </c>
      <c r="B86" s="51"/>
      <c r="C86" s="61" t="str">
        <f t="shared" si="3"/>
        <v>806</v>
      </c>
      <c r="D86" s="100">
        <f t="shared" si="4"/>
        <v>0.12885154061624648</v>
      </c>
      <c r="E86" s="101">
        <f t="shared" si="5"/>
        <v>0.12885154061624648</v>
      </c>
      <c r="F86" s="100">
        <f t="shared" si="6"/>
        <v>1.0456852791878171</v>
      </c>
      <c r="G86" s="101">
        <f t="shared" si="7"/>
        <v>1.0456852791878171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23</v>
      </c>
      <c r="X86" s="116">
        <v>47</v>
      </c>
      <c r="Y86" s="116">
        <v>61</v>
      </c>
      <c r="Z86" s="116">
        <v>69</v>
      </c>
    </row>
    <row r="87" spans="1:30" ht="15" customHeight="1" x14ac:dyDescent="0.25">
      <c r="A87" s="102" t="s">
        <v>5</v>
      </c>
      <c r="B87" s="51"/>
      <c r="C87" s="61" t="str">
        <f t="shared" si="3"/>
        <v>707</v>
      </c>
      <c r="D87" s="100">
        <f t="shared" si="4"/>
        <v>9.612403100775202E-2</v>
      </c>
      <c r="E87" s="101">
        <f t="shared" si="5"/>
        <v>9.612403100775202E-2</v>
      </c>
      <c r="F87" s="100">
        <f t="shared" si="6"/>
        <v>1.0142450142450143</v>
      </c>
      <c r="G87" s="101">
        <f t="shared" si="7"/>
        <v>1.0142450142450143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17</v>
      </c>
      <c r="X87" s="116">
        <v>33</v>
      </c>
      <c r="Y87" s="116">
        <v>26</v>
      </c>
      <c r="Z87" s="116">
        <v>38</v>
      </c>
    </row>
    <row r="88" spans="1:30" ht="15" customHeight="1" x14ac:dyDescent="0.25">
      <c r="A88" s="51" t="s">
        <v>6</v>
      </c>
      <c r="B88" s="51"/>
      <c r="C88" s="61" t="str">
        <f t="shared" si="3"/>
        <v>1,274</v>
      </c>
      <c r="D88" s="100">
        <f t="shared" si="4"/>
        <v>0.12444836716681373</v>
      </c>
      <c r="E88" s="101">
        <f t="shared" si="5"/>
        <v>0.12444836716681373</v>
      </c>
      <c r="F88" s="100">
        <f t="shared" si="6"/>
        <v>1.0094637223974763</v>
      </c>
      <c r="G88" s="101">
        <f t="shared" si="7"/>
        <v>1.0094637223974763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6</v>
      </c>
      <c r="X88" s="116">
        <v>22</v>
      </c>
      <c r="Y88" s="116">
        <v>31</v>
      </c>
      <c r="Z88" s="116">
        <v>27</v>
      </c>
    </row>
    <row r="89" spans="1:30" ht="15" customHeight="1" x14ac:dyDescent="0.25">
      <c r="A89" s="51" t="s">
        <v>102</v>
      </c>
      <c r="B89" s="51"/>
      <c r="C89" s="61" t="str">
        <f t="shared" si="3"/>
        <v>$37,688</v>
      </c>
      <c r="D89" s="100">
        <f t="shared" si="4"/>
        <v>6.9223785746709066E-2</v>
      </c>
      <c r="E89" s="101">
        <f t="shared" si="5"/>
        <v>6.9223785746709066E-2</v>
      </c>
      <c r="F89" s="100">
        <f t="shared" si="6"/>
        <v>9.6920658944059657E-2</v>
      </c>
      <c r="G89" s="101">
        <f t="shared" si="7"/>
        <v>9.6920658944059657E-2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20</v>
      </c>
      <c r="X89" s="116">
        <v>28</v>
      </c>
      <c r="Y89" s="116">
        <v>29</v>
      </c>
      <c r="Z89" s="116">
        <v>34</v>
      </c>
    </row>
    <row r="90" spans="1:30" ht="15" customHeight="1" x14ac:dyDescent="0.25">
      <c r="A90" s="51" t="s">
        <v>7</v>
      </c>
      <c r="B90" s="51"/>
      <c r="C90" s="61" t="str">
        <f t="shared" si="3"/>
        <v>$53.4 mil</v>
      </c>
      <c r="D90" s="100">
        <f t="shared" si="4"/>
        <v>0.16531446477032063</v>
      </c>
      <c r="E90" s="101">
        <f t="shared" si="5"/>
        <v>0.16531446477032063</v>
      </c>
      <c r="F90" s="100">
        <f t="shared" si="6"/>
        <v>1.1683845610749892</v>
      </c>
      <c r="G90" s="101">
        <f t="shared" si="7"/>
        <v>1.1683845610749892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35</v>
      </c>
      <c r="X90" s="116">
        <v>92</v>
      </c>
      <c r="Y90" s="116">
        <v>104</v>
      </c>
      <c r="Z90" s="116">
        <v>116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199</v>
      </c>
      <c r="X91" s="116">
        <v>534</v>
      </c>
      <c r="Y91" s="116">
        <v>579</v>
      </c>
      <c r="Z91" s="116">
        <v>651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12</v>
      </c>
      <c r="X93" s="116">
        <v>39</v>
      </c>
      <c r="Y93" s="116">
        <v>47</v>
      </c>
      <c r="Z93" s="116">
        <v>59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33</v>
      </c>
      <c r="X94" s="116">
        <v>86</v>
      </c>
      <c r="Y94" s="116">
        <v>89</v>
      </c>
      <c r="Z94" s="116">
        <v>103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6</v>
      </c>
      <c r="Y95" s="116">
        <v>9</v>
      </c>
      <c r="Z95" s="116">
        <v>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47</v>
      </c>
      <c r="X96" s="116">
        <v>115</v>
      </c>
      <c r="Y96" s="116">
        <v>141</v>
      </c>
      <c r="Z96" s="116">
        <v>170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27</v>
      </c>
      <c r="X97" s="116">
        <v>91</v>
      </c>
      <c r="Y97" s="116">
        <v>100</v>
      </c>
      <c r="Z97" s="116">
        <v>101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16</v>
      </c>
      <c r="X98" s="116">
        <v>37</v>
      </c>
      <c r="Y98" s="116">
        <v>44</v>
      </c>
      <c r="Z98" s="116">
        <v>48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23</v>
      </c>
      <c r="X100" s="116">
        <v>43</v>
      </c>
      <c r="Y100" s="116">
        <v>41</v>
      </c>
      <c r="Z100" s="116">
        <v>55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206</v>
      </c>
      <c r="X101" s="116">
        <v>508</v>
      </c>
      <c r="Y101" s="116">
        <v>557</v>
      </c>
      <c r="Z101" s="116">
        <v>625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189</v>
      </c>
      <c r="X104" s="116">
        <v>389</v>
      </c>
      <c r="Y104" s="116">
        <v>431</v>
      </c>
      <c r="Z104" s="116">
        <v>456</v>
      </c>
      <c r="AB104" s="113" t="str">
        <f>TEXT(Z104,"###,###")</f>
        <v>456</v>
      </c>
      <c r="AD104" s="134">
        <f>Z104/($Z$4)*100</f>
        <v>30.138797091870455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287</v>
      </c>
      <c r="X105" s="116">
        <v>837</v>
      </c>
      <c r="Y105" s="116">
        <v>828</v>
      </c>
      <c r="Z105" s="116">
        <v>1016</v>
      </c>
      <c r="AB105" s="113" t="str">
        <f>TEXT(Z105,"###,###")</f>
        <v>1,016</v>
      </c>
      <c r="AD105" s="134">
        <f>Z105/($Z$4)*100</f>
        <v>67.151354923992074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476</v>
      </c>
      <c r="X106" s="124">
        <v>1226</v>
      </c>
      <c r="Y106" s="124">
        <v>1259</v>
      </c>
      <c r="Z106" s="124">
        <v>1472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34</v>
      </c>
      <c r="X108" s="116">
        <v>85</v>
      </c>
      <c r="Y108" s="116">
        <v>91</v>
      </c>
      <c r="Z108" s="116">
        <v>90</v>
      </c>
      <c r="AB108" s="113" t="str">
        <f>TEXT(Z108,"###,###")</f>
        <v>90</v>
      </c>
      <c r="AD108" s="134">
        <f>Z108/($Z$4)*100</f>
        <v>5.9484467944481167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55</v>
      </c>
      <c r="X109" s="116">
        <v>84</v>
      </c>
      <c r="Y109" s="116">
        <v>96</v>
      </c>
      <c r="Z109" s="116">
        <v>111</v>
      </c>
      <c r="AB109" s="113" t="str">
        <f>TEXT(Z109,"###,###")</f>
        <v>111</v>
      </c>
      <c r="AD109" s="134">
        <f>Z109/($Z$4)*100</f>
        <v>7.3364177131526764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107</v>
      </c>
      <c r="X110" s="116">
        <v>302</v>
      </c>
      <c r="Y110" s="116">
        <v>178</v>
      </c>
      <c r="Z110" s="116">
        <v>319</v>
      </c>
      <c r="AB110" s="113" t="str">
        <f>TEXT(Z110,"###,###")</f>
        <v>319</v>
      </c>
      <c r="AD110" s="134">
        <f>Z110/($Z$4)*100</f>
        <v>21.083939193654992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279</v>
      </c>
      <c r="X111" s="116">
        <v>755</v>
      </c>
      <c r="Y111" s="116">
        <v>905</v>
      </c>
      <c r="Z111" s="116">
        <v>950</v>
      </c>
      <c r="AB111" s="113" t="str">
        <f>TEXT(Z111,"###,###")</f>
        <v>950</v>
      </c>
      <c r="AD111" s="134">
        <f>Z111/($Z$4)*100</f>
        <v>62.789160608063455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495</v>
      </c>
      <c r="X112" s="116">
        <v>1269</v>
      </c>
      <c r="Y112" s="116">
        <v>1363</v>
      </c>
      <c r="Z112" s="116">
        <v>1511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38.18</v>
      </c>
      <c r="W118" s="135">
        <v>39.270000000000003</v>
      </c>
      <c r="X118" s="135">
        <v>38.15</v>
      </c>
      <c r="Y118" s="135">
        <v>39.159999999999997</v>
      </c>
      <c r="Z118" s="135">
        <v>39.64</v>
      </c>
      <c r="AB118" s="113" t="str">
        <f>TEXT(Z118,"##.0")</f>
        <v>39.6</v>
      </c>
    </row>
    <row r="120" spans="19:32" x14ac:dyDescent="0.25">
      <c r="S120" s="105" t="s">
        <v>104</v>
      </c>
      <c r="T120" s="116"/>
      <c r="U120" s="116"/>
      <c r="V120" s="116">
        <v>594</v>
      </c>
      <c r="W120" s="116">
        <v>375</v>
      </c>
      <c r="X120" s="116">
        <v>984</v>
      </c>
      <c r="Y120" s="116">
        <v>1063</v>
      </c>
      <c r="Z120" s="116">
        <v>1212</v>
      </c>
      <c r="AB120" s="113" t="str">
        <f>TEXT(Z120,"###,###")</f>
        <v>1,212</v>
      </c>
    </row>
    <row r="121" spans="19:32" x14ac:dyDescent="0.25">
      <c r="S121" s="105" t="s">
        <v>105</v>
      </c>
      <c r="T121" s="116"/>
      <c r="U121" s="116"/>
      <c r="V121" s="116">
        <v>26</v>
      </c>
      <c r="W121" s="116">
        <v>13</v>
      </c>
      <c r="X121" s="116">
        <v>26</v>
      </c>
      <c r="Y121" s="116">
        <v>35</v>
      </c>
      <c r="Z121" s="116">
        <v>33</v>
      </c>
      <c r="AB121" s="113" t="str">
        <f>TEXT(Z121,"###,###")</f>
        <v>33</v>
      </c>
    </row>
    <row r="122" spans="19:32" x14ac:dyDescent="0.25">
      <c r="S122" s="105" t="s">
        <v>106</v>
      </c>
      <c r="T122" s="116"/>
      <c r="U122" s="116"/>
      <c r="V122" s="116">
        <v>11</v>
      </c>
      <c r="W122" s="116">
        <v>11</v>
      </c>
      <c r="X122" s="116">
        <v>32</v>
      </c>
      <c r="Y122" s="116">
        <v>35</v>
      </c>
      <c r="Z122" s="116">
        <v>31</v>
      </c>
      <c r="AB122" s="113" t="str">
        <f>TEXT(Z122,"###,###")</f>
        <v>31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605</v>
      </c>
      <c r="W124" s="116">
        <v>386</v>
      </c>
      <c r="X124" s="116">
        <v>1016</v>
      </c>
      <c r="Y124" s="116">
        <v>1098</v>
      </c>
      <c r="Z124" s="116">
        <v>1243</v>
      </c>
      <c r="AB124" s="113" t="str">
        <f>TEXT(Z124,"###,###")</f>
        <v>1,243</v>
      </c>
      <c r="AD124" s="131">
        <f>Z124/$Z$7*100</f>
        <v>97.566718995290429</v>
      </c>
    </row>
    <row r="125" spans="19:32" x14ac:dyDescent="0.25">
      <c r="S125" s="105" t="s">
        <v>108</v>
      </c>
      <c r="T125" s="116"/>
      <c r="U125" s="116"/>
      <c r="V125" s="116">
        <v>37</v>
      </c>
      <c r="W125" s="116">
        <v>24</v>
      </c>
      <c r="X125" s="116">
        <v>58</v>
      </c>
      <c r="Y125" s="116">
        <v>70</v>
      </c>
      <c r="Z125" s="116">
        <v>64</v>
      </c>
      <c r="AB125" s="113" t="str">
        <f>TEXT(Z125,"###,###")</f>
        <v>64</v>
      </c>
      <c r="AD125" s="131">
        <f>Z125/$Z$7*100</f>
        <v>5.0235478806907379</v>
      </c>
    </row>
    <row r="127" spans="19:32" x14ac:dyDescent="0.25">
      <c r="S127" s="105" t="s">
        <v>109</v>
      </c>
      <c r="T127" s="116"/>
      <c r="U127" s="116"/>
      <c r="V127" s="116">
        <v>328</v>
      </c>
      <c r="W127" s="116">
        <v>201</v>
      </c>
      <c r="X127" s="116">
        <v>534</v>
      </c>
      <c r="Y127" s="116">
        <v>575</v>
      </c>
      <c r="Z127" s="116">
        <v>650</v>
      </c>
      <c r="AB127" s="113" t="str">
        <f>TEXT(Z127,"###,###")</f>
        <v>650</v>
      </c>
      <c r="AD127" s="131">
        <f>Z127/$Z$7*100</f>
        <v>51.020408163265309</v>
      </c>
    </row>
    <row r="128" spans="19:32" x14ac:dyDescent="0.25">
      <c r="S128" s="105" t="s">
        <v>110</v>
      </c>
      <c r="T128" s="116"/>
      <c r="U128" s="116"/>
      <c r="V128" s="116">
        <v>303</v>
      </c>
      <c r="W128" s="116">
        <v>202</v>
      </c>
      <c r="X128" s="116">
        <v>508</v>
      </c>
      <c r="Y128" s="116">
        <v>557</v>
      </c>
      <c r="Z128" s="116">
        <v>622</v>
      </c>
      <c r="AB128" s="113" t="str">
        <f>TEXT(Z128,"###,###")</f>
        <v>622</v>
      </c>
      <c r="AD128" s="131">
        <f>Z128/$Z$7*100</f>
        <v>48.822605965463104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E10ADA1-E491-49D1-9841-16FE498375D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3600B4D5-BF1A-491E-88CD-96C9A7D03AC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8DD61F5-6C06-4E22-8087-847BCC6EDE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B537EB9D-E076-430E-AC5A-6564B2D61259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AD210-61DC-4B1D-995B-3B7135F9F95A}">
  <sheetPr codeName="Sheet135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Townsville</v>
      </c>
      <c r="T1" s="103"/>
      <c r="U1" s="103"/>
      <c r="V1" s="103"/>
      <c r="W1" s="103"/>
      <c r="X1" s="103"/>
      <c r="Y1" s="104" t="str">
        <f>Y3</f>
        <v>9.71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188</v>
      </c>
      <c r="Y3" s="109" t="s">
        <v>273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9.71 Townsville,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151594</v>
      </c>
      <c r="W4" s="112">
        <v>145338</v>
      </c>
      <c r="X4" s="112">
        <v>149305</v>
      </c>
      <c r="Y4" s="112">
        <v>155030</v>
      </c>
      <c r="Z4" s="112">
        <v>158486</v>
      </c>
      <c r="AB4" s="113" t="str">
        <f>TEXT(Z4,"###,###")</f>
        <v>158,486</v>
      </c>
      <c r="AD4" s="114">
        <f>Z4/Y4-1</f>
        <v>2.2292459523963082E-2</v>
      </c>
      <c r="AF4" s="114">
        <f>Z4/V4-1</f>
        <v>4.5463540773381439E-2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80107</v>
      </c>
      <c r="W5" s="112">
        <v>75842</v>
      </c>
      <c r="X5" s="112">
        <v>78061</v>
      </c>
      <c r="Y5" s="112">
        <v>81651</v>
      </c>
      <c r="Z5" s="112">
        <v>82648</v>
      </c>
      <c r="AB5" s="113" t="str">
        <f>TEXT(Z5,"###,###")</f>
        <v>82,648</v>
      </c>
      <c r="AD5" s="114">
        <f t="shared" ref="AD5:AD9" si="0">Z5/Y5-1</f>
        <v>1.2210505688846407E-2</v>
      </c>
      <c r="AF5" s="114">
        <f t="shared" ref="AF5:AF9" si="1">Z5/V5-1</f>
        <v>3.1720074400489295E-2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71487</v>
      </c>
      <c r="W6" s="112">
        <v>69496</v>
      </c>
      <c r="X6" s="112">
        <v>71244</v>
      </c>
      <c r="Y6" s="112">
        <v>73377</v>
      </c>
      <c r="Z6" s="112">
        <v>75834</v>
      </c>
      <c r="AB6" s="113" t="str">
        <f>TEXT(Z6,"###,###")</f>
        <v>75,834</v>
      </c>
      <c r="AD6" s="114">
        <f t="shared" si="0"/>
        <v>3.3484606893168234E-2</v>
      </c>
      <c r="AF6" s="114">
        <f t="shared" si="1"/>
        <v>6.0808258844265328E-2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106668</v>
      </c>
      <c r="W7" s="112">
        <v>104488</v>
      </c>
      <c r="X7" s="112">
        <v>105008</v>
      </c>
      <c r="Y7" s="112">
        <v>108489</v>
      </c>
      <c r="Z7" s="112">
        <v>109388</v>
      </c>
      <c r="AB7" s="113" t="str">
        <f>TEXT(Z7,"###,###")</f>
        <v>109,388</v>
      </c>
      <c r="AD7" s="114">
        <f t="shared" si="0"/>
        <v>8.2865543972199251E-3</v>
      </c>
      <c r="AF7" s="114">
        <f t="shared" si="1"/>
        <v>2.5499681253984274E-2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158,486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109,388</v>
      </c>
      <c r="P8" s="71"/>
      <c r="S8" s="111" t="s">
        <v>87</v>
      </c>
      <c r="T8" s="112"/>
      <c r="U8" s="112"/>
      <c r="V8" s="112">
        <v>44183.96</v>
      </c>
      <c r="W8" s="112">
        <v>45039.94</v>
      </c>
      <c r="X8" s="112">
        <v>45445</v>
      </c>
      <c r="Y8" s="112">
        <v>46988</v>
      </c>
      <c r="Z8" s="112">
        <v>47848.09</v>
      </c>
      <c r="AB8" s="113" t="str">
        <f>TEXT(Z8,"$###,###")</f>
        <v>$47,848</v>
      </c>
      <c r="AD8" s="114">
        <f t="shared" si="0"/>
        <v>1.8304460713373549E-2</v>
      </c>
      <c r="AF8" s="114">
        <f t="shared" si="1"/>
        <v>8.2928963361364572E-2</v>
      </c>
    </row>
    <row r="9" spans="1:32" x14ac:dyDescent="0.25">
      <c r="A9" s="32" t="s">
        <v>15</v>
      </c>
      <c r="B9" s="75"/>
      <c r="C9" s="76"/>
      <c r="D9" s="77">
        <f>AD104</f>
        <v>70.126698888229882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51.880462207920431</v>
      </c>
      <c r="P9" s="78" t="s">
        <v>88</v>
      </c>
      <c r="S9" s="111" t="s">
        <v>7</v>
      </c>
      <c r="T9" s="112"/>
      <c r="U9" s="112"/>
      <c r="V9" s="112">
        <v>6058686248</v>
      </c>
      <c r="W9" s="112">
        <v>6089518377</v>
      </c>
      <c r="X9" s="112">
        <v>6130987940</v>
      </c>
      <c r="Y9" s="112">
        <v>6539566599</v>
      </c>
      <c r="Z9" s="112">
        <v>6758122175</v>
      </c>
      <c r="AB9" s="113" t="str">
        <f>TEXT(Z9/1000000,"$#,###.0")&amp;" mil"</f>
        <v>$6,758.1 mil</v>
      </c>
      <c r="AD9" s="114">
        <f t="shared" si="0"/>
        <v>3.3420498543958566E-2</v>
      </c>
      <c r="AF9" s="114">
        <f t="shared" si="1"/>
        <v>0.11544349688530042</v>
      </c>
    </row>
    <row r="10" spans="1:32" x14ac:dyDescent="0.25">
      <c r="A10" s="32" t="s">
        <v>18</v>
      </c>
      <c r="B10" s="75"/>
      <c r="C10" s="76"/>
      <c r="D10" s="77">
        <f>AD105</f>
        <v>24.824905669901444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48.119537792079569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95.451054960324711</v>
      </c>
      <c r="P11" s="78" t="s">
        <v>88</v>
      </c>
      <c r="S11" s="111" t="s">
        <v>30</v>
      </c>
      <c r="T11" s="116"/>
      <c r="U11" s="116"/>
      <c r="V11" s="116">
        <v>140429</v>
      </c>
      <c r="W11" s="116">
        <v>134458</v>
      </c>
      <c r="X11" s="116">
        <v>138501</v>
      </c>
      <c r="Y11" s="116">
        <v>144096</v>
      </c>
      <c r="Z11" s="116">
        <v>147497</v>
      </c>
    </row>
    <row r="12" spans="1:32" ht="28.5" customHeight="1" x14ac:dyDescent="0.25">
      <c r="A12" s="32" t="s">
        <v>20</v>
      </c>
      <c r="B12" s="76"/>
      <c r="C12" s="76"/>
      <c r="D12" s="77">
        <f>AD108</f>
        <v>11.004126547455295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10.041320803013127</v>
      </c>
      <c r="P12" s="78" t="s">
        <v>88</v>
      </c>
      <c r="S12" s="111" t="s">
        <v>31</v>
      </c>
      <c r="T12" s="116"/>
      <c r="U12" s="116"/>
      <c r="V12" s="116">
        <v>11165</v>
      </c>
      <c r="W12" s="116">
        <v>10880</v>
      </c>
      <c r="X12" s="116">
        <v>10804</v>
      </c>
      <c r="Y12" s="116">
        <v>10934</v>
      </c>
      <c r="Z12" s="116">
        <v>10986</v>
      </c>
    </row>
    <row r="13" spans="1:32" ht="15" customHeight="1" x14ac:dyDescent="0.25">
      <c r="A13" s="32" t="s">
        <v>21</v>
      </c>
      <c r="B13" s="76"/>
      <c r="C13" s="76"/>
      <c r="D13" s="77">
        <f>AD109</f>
        <v>14.093989374455788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20.004290599800616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17.942225066276624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49.849829006978538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82.057774933723366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2062</v>
      </c>
      <c r="Z15" s="116">
        <v>1928</v>
      </c>
      <c r="AB15" s="121">
        <f t="shared" ref="AB15:AB34" si="2">IF(Z15="np",0,Z15/$Z$34)</f>
        <v>1.2165112375856543E-2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2958</v>
      </c>
      <c r="Z16" s="116">
        <v>3246</v>
      </c>
      <c r="AB16" s="121">
        <f t="shared" si="2"/>
        <v>2.0481304342339385E-2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7372</v>
      </c>
      <c r="Z17" s="116">
        <v>7387</v>
      </c>
      <c r="AB17" s="121">
        <f t="shared" si="2"/>
        <v>4.6609795186956578E-2</v>
      </c>
    </row>
    <row r="18" spans="1:28" x14ac:dyDescent="0.25">
      <c r="A18" s="67" t="str">
        <f>$S$1&amp;" ("&amp;$V$2&amp;" to "&amp;$Z$2&amp;")"</f>
        <v>Townsville (2014-15 to 2018-19)</v>
      </c>
      <c r="B18" s="67"/>
      <c r="C18" s="67"/>
      <c r="D18" s="67"/>
      <c r="E18" s="67"/>
      <c r="F18" s="67"/>
      <c r="G18" s="67" t="str">
        <f>$S$1&amp;" ("&amp;$V$2&amp;" to "&amp;$Z$2&amp;")"</f>
        <v>Townsville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1722</v>
      </c>
      <c r="Z18" s="116">
        <v>1772</v>
      </c>
      <c r="AB18" s="121">
        <f t="shared" si="2"/>
        <v>1.1180798303951137E-2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13552</v>
      </c>
      <c r="Z19" s="116">
        <v>14185</v>
      </c>
      <c r="AB19" s="121">
        <f t="shared" si="2"/>
        <v>8.9503173781911333E-2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3988</v>
      </c>
      <c r="Z20" s="116">
        <v>4053</v>
      </c>
      <c r="AB20" s="121">
        <f t="shared" si="2"/>
        <v>2.5573236752773117E-2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14261</v>
      </c>
      <c r="Z21" s="116">
        <v>14354</v>
      </c>
      <c r="AB21" s="121">
        <f t="shared" si="2"/>
        <v>9.056951402647552E-2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12232</v>
      </c>
      <c r="Z22" s="116">
        <v>12101</v>
      </c>
      <c r="AB22" s="121">
        <f t="shared" si="2"/>
        <v>7.6353747334149388E-2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6113</v>
      </c>
      <c r="Z23" s="116">
        <v>6048</v>
      </c>
      <c r="AB23" s="121">
        <f t="shared" si="2"/>
        <v>3.8161099403101854E-2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1206</v>
      </c>
      <c r="Z24" s="116">
        <v>1168</v>
      </c>
      <c r="AB24" s="121">
        <f t="shared" si="2"/>
        <v>7.3697361281122621E-3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3717</v>
      </c>
      <c r="Z25" s="116">
        <v>3807</v>
      </c>
      <c r="AB25" s="121">
        <f t="shared" si="2"/>
        <v>2.4021049177845363E-2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2767</v>
      </c>
      <c r="Z26" s="116">
        <v>2827</v>
      </c>
      <c r="AB26" s="121">
        <f t="shared" si="2"/>
        <v>1.7837537700490895E-2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7532</v>
      </c>
      <c r="Z27" s="116">
        <v>7814</v>
      </c>
      <c r="AB27" s="121">
        <f t="shared" si="2"/>
        <v>4.9304039473518163E-2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11949</v>
      </c>
      <c r="Z28" s="116">
        <v>12456</v>
      </c>
      <c r="AB28" s="121">
        <f t="shared" si="2"/>
        <v>7.8593692818293093E-2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15216</v>
      </c>
      <c r="Z29" s="116">
        <v>15886</v>
      </c>
      <c r="AB29" s="121">
        <f t="shared" si="2"/>
        <v>0.10023598298903373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12563</v>
      </c>
      <c r="Z30" s="116">
        <v>12501</v>
      </c>
      <c r="AB30" s="121">
        <f t="shared" si="2"/>
        <v>7.8877629569804278E-2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21178</v>
      </c>
      <c r="Z31" s="116">
        <v>22424</v>
      </c>
      <c r="AB31" s="121">
        <f t="shared" si="2"/>
        <v>0.14148883813081281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3016</v>
      </c>
      <c r="Z32" s="116">
        <v>3031</v>
      </c>
      <c r="AB32" s="121">
        <f t="shared" si="2"/>
        <v>1.9124717640674888E-2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6349</v>
      </c>
      <c r="Z33" s="116">
        <v>6993</v>
      </c>
      <c r="AB33" s="121">
        <f t="shared" si="2"/>
        <v>4.4123771184836513E-2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155030</v>
      </c>
      <c r="Z34" s="124">
        <v>158486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89763</v>
      </c>
      <c r="AB37" s="136">
        <f>Z37/Z40*100</f>
        <v>82.057774933723366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19627</v>
      </c>
      <c r="AB38" s="136">
        <f>Z38/Z40*100</f>
        <v>17.942225066276624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109390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93</v>
      </c>
      <c r="X44" s="116">
        <v>106</v>
      </c>
      <c r="Y44" s="116">
        <v>66</v>
      </c>
      <c r="Z44" s="116">
        <v>127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1672</v>
      </c>
      <c r="X45" s="116">
        <v>1736</v>
      </c>
      <c r="Y45" s="116">
        <v>1901</v>
      </c>
      <c r="Z45" s="116">
        <v>1912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4922</v>
      </c>
      <c r="X46" s="116">
        <v>4992</v>
      </c>
      <c r="Y46" s="116">
        <v>5211</v>
      </c>
      <c r="Z46" s="116">
        <v>5200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8242</v>
      </c>
      <c r="X47" s="116">
        <v>8614</v>
      </c>
      <c r="Y47" s="116">
        <v>8965</v>
      </c>
      <c r="Z47" s="116">
        <v>8839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9904</v>
      </c>
      <c r="X48" s="116">
        <v>9921</v>
      </c>
      <c r="Y48" s="116">
        <v>10611</v>
      </c>
      <c r="Z48" s="116">
        <v>11087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Townsville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9114</v>
      </c>
      <c r="X49" s="116">
        <v>9174</v>
      </c>
      <c r="Y49" s="116">
        <v>9367</v>
      </c>
      <c r="Z49" s="116">
        <v>9422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7668</v>
      </c>
      <c r="X50" s="116">
        <v>7953</v>
      </c>
      <c r="Y50" s="116">
        <v>8390</v>
      </c>
      <c r="Z50" s="116">
        <v>8769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7733</v>
      </c>
      <c r="X51" s="116">
        <v>7791</v>
      </c>
      <c r="Y51" s="116">
        <v>7872</v>
      </c>
      <c r="Z51" s="116">
        <v>7816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7528</v>
      </c>
      <c r="X52" s="116">
        <v>7888</v>
      </c>
      <c r="Y52" s="116">
        <v>8223</v>
      </c>
      <c r="Z52" s="116">
        <v>8121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6600</v>
      </c>
      <c r="X53" s="116">
        <v>6822</v>
      </c>
      <c r="Y53" s="116">
        <v>6946</v>
      </c>
      <c r="Z53" s="116">
        <v>6865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5685</v>
      </c>
      <c r="X54" s="116">
        <v>6052</v>
      </c>
      <c r="Y54" s="116">
        <v>6481</v>
      </c>
      <c r="Z54" s="116">
        <v>6663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3872</v>
      </c>
      <c r="X55" s="116">
        <v>4030</v>
      </c>
      <c r="Y55" s="116">
        <v>4316</v>
      </c>
      <c r="Z55" s="116">
        <v>4465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1876</v>
      </c>
      <c r="X56" s="116">
        <v>1917</v>
      </c>
      <c r="Y56" s="116">
        <v>2023</v>
      </c>
      <c r="Z56" s="116">
        <v>2151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576</v>
      </c>
      <c r="X57" s="116">
        <v>694</v>
      </c>
      <c r="Y57" s="116">
        <v>824</v>
      </c>
      <c r="Z57" s="116">
        <v>812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206</v>
      </c>
      <c r="X58" s="116">
        <v>215</v>
      </c>
      <c r="Y58" s="116">
        <v>234</v>
      </c>
      <c r="Z58" s="116">
        <v>235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90</v>
      </c>
      <c r="X59" s="116">
        <v>103</v>
      </c>
      <c r="Y59" s="116">
        <v>102</v>
      </c>
      <c r="Z59" s="116">
        <v>119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57</v>
      </c>
      <c r="X60" s="116">
        <v>52</v>
      </c>
      <c r="Y60" s="116">
        <v>51</v>
      </c>
      <c r="Z60" s="116">
        <v>44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75842</v>
      </c>
      <c r="X61" s="116">
        <v>78061</v>
      </c>
      <c r="Y61" s="116">
        <v>81651</v>
      </c>
      <c r="Z61" s="116">
        <v>82653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148</v>
      </c>
      <c r="X63" s="116">
        <v>137</v>
      </c>
      <c r="Y63" s="116">
        <v>169</v>
      </c>
      <c r="Z63" s="116">
        <v>216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Townsville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2076</v>
      </c>
      <c r="X64" s="116">
        <v>2138</v>
      </c>
      <c r="Y64" s="116">
        <v>2256</v>
      </c>
      <c r="Z64" s="116">
        <v>2326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5160</v>
      </c>
      <c r="X65" s="116">
        <v>5254</v>
      </c>
      <c r="Y65" s="116">
        <v>5350</v>
      </c>
      <c r="Z65" s="116">
        <v>5498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7804</v>
      </c>
      <c r="X66" s="116">
        <v>7985</v>
      </c>
      <c r="Y66" s="116">
        <v>8018</v>
      </c>
      <c r="Z66" s="116">
        <v>8248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8546</v>
      </c>
      <c r="X67" s="116">
        <v>8675</v>
      </c>
      <c r="Y67" s="116">
        <v>9209</v>
      </c>
      <c r="Z67" s="116">
        <v>9314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7754</v>
      </c>
      <c r="X68" s="116">
        <v>7725</v>
      </c>
      <c r="Y68" s="116">
        <v>7877</v>
      </c>
      <c r="Z68" s="116">
        <v>8029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6771</v>
      </c>
      <c r="X69" s="116">
        <v>6979</v>
      </c>
      <c r="Y69" s="116">
        <v>7291</v>
      </c>
      <c r="Z69" s="116">
        <v>7876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7119</v>
      </c>
      <c r="X70" s="116">
        <v>7050</v>
      </c>
      <c r="Y70" s="116">
        <v>6952</v>
      </c>
      <c r="Z70" s="116">
        <v>7139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7126</v>
      </c>
      <c r="X71" s="116">
        <v>7415</v>
      </c>
      <c r="Y71" s="116">
        <v>7705</v>
      </c>
      <c r="Z71" s="116">
        <v>7790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6411</v>
      </c>
      <c r="X72" s="116">
        <v>6565</v>
      </c>
      <c r="Y72" s="116">
        <v>6513</v>
      </c>
      <c r="Z72" s="116">
        <v>6738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5206</v>
      </c>
      <c r="X73" s="116">
        <v>5553</v>
      </c>
      <c r="Y73" s="116">
        <v>5743</v>
      </c>
      <c r="Z73" s="116">
        <v>5994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3255</v>
      </c>
      <c r="X74" s="116">
        <v>3445</v>
      </c>
      <c r="Y74" s="116">
        <v>3762</v>
      </c>
      <c r="Z74" s="116">
        <v>3952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1322</v>
      </c>
      <c r="X75" s="116">
        <v>1423</v>
      </c>
      <c r="Y75" s="116">
        <v>1606</v>
      </c>
      <c r="Z75" s="116">
        <v>1708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439</v>
      </c>
      <c r="X76" s="116">
        <v>530</v>
      </c>
      <c r="Y76" s="116">
        <v>533</v>
      </c>
      <c r="Z76" s="116">
        <v>591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196</v>
      </c>
      <c r="X77" s="116">
        <v>218</v>
      </c>
      <c r="Y77" s="116">
        <v>224</v>
      </c>
      <c r="Z77" s="116">
        <v>245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93</v>
      </c>
      <c r="X78" s="116">
        <v>85</v>
      </c>
      <c r="Y78" s="116">
        <v>102</v>
      </c>
      <c r="Z78" s="116">
        <v>101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70</v>
      </c>
      <c r="X79" s="116">
        <v>67</v>
      </c>
      <c r="Y79" s="116">
        <v>70</v>
      </c>
      <c r="Z79" s="116">
        <v>59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69496</v>
      </c>
      <c r="X80" s="116">
        <v>71244</v>
      </c>
      <c r="Y80" s="116">
        <v>73377</v>
      </c>
      <c r="Z80" s="116">
        <v>75835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Townsville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5980</v>
      </c>
      <c r="X83" s="116">
        <v>5960</v>
      </c>
      <c r="Y83" s="116">
        <v>6154</v>
      </c>
      <c r="Z83" s="116">
        <v>6177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5786</v>
      </c>
      <c r="X84" s="116">
        <v>5900</v>
      </c>
      <c r="Y84" s="116">
        <v>6131</v>
      </c>
      <c r="Z84" s="116">
        <v>6275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158,486</v>
      </c>
      <c r="D85" s="100">
        <f t="shared" ref="D85:D90" si="4">AD4</f>
        <v>2.2292459523963082E-2</v>
      </c>
      <c r="E85" s="101">
        <f t="shared" ref="E85:E90" si="5">AD4</f>
        <v>2.2292459523963082E-2</v>
      </c>
      <c r="F85" s="100">
        <f t="shared" ref="F85:F90" si="6">AF4</f>
        <v>4.5463540773381439E-2</v>
      </c>
      <c r="G85" s="101">
        <f t="shared" ref="G85:G90" si="7">AF4</f>
        <v>4.5463540773381439E-2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11315</v>
      </c>
      <c r="X85" s="116">
        <v>11179</v>
      </c>
      <c r="Y85" s="116">
        <v>11771</v>
      </c>
      <c r="Z85" s="116">
        <v>12032</v>
      </c>
    </row>
    <row r="86" spans="1:30" ht="15" customHeight="1" x14ac:dyDescent="0.25">
      <c r="A86" s="102" t="s">
        <v>4</v>
      </c>
      <c r="B86" s="51"/>
      <c r="C86" s="61" t="str">
        <f t="shared" si="3"/>
        <v>82,648</v>
      </c>
      <c r="D86" s="100">
        <f t="shared" si="4"/>
        <v>1.2210505688846407E-2</v>
      </c>
      <c r="E86" s="101">
        <f t="shared" si="5"/>
        <v>1.2210505688846407E-2</v>
      </c>
      <c r="F86" s="100">
        <f t="shared" si="6"/>
        <v>3.1720074400489295E-2</v>
      </c>
      <c r="G86" s="101">
        <f t="shared" si="7"/>
        <v>3.1720074400489295E-2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5748</v>
      </c>
      <c r="X86" s="116">
        <v>6366</v>
      </c>
      <c r="Y86" s="116">
        <v>6458</v>
      </c>
      <c r="Z86" s="116">
        <v>6276</v>
      </c>
    </row>
    <row r="87" spans="1:30" ht="15" customHeight="1" x14ac:dyDescent="0.25">
      <c r="A87" s="102" t="s">
        <v>5</v>
      </c>
      <c r="B87" s="51"/>
      <c r="C87" s="61" t="str">
        <f t="shared" si="3"/>
        <v>75,834</v>
      </c>
      <c r="D87" s="100">
        <f t="shared" si="4"/>
        <v>3.3484606893168234E-2</v>
      </c>
      <c r="E87" s="101">
        <f t="shared" si="5"/>
        <v>3.3484606893168234E-2</v>
      </c>
      <c r="F87" s="100">
        <f t="shared" si="6"/>
        <v>6.0808258844265328E-2</v>
      </c>
      <c r="G87" s="101">
        <f t="shared" si="7"/>
        <v>6.0808258844265328E-2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1862</v>
      </c>
      <c r="X87" s="116">
        <v>2001</v>
      </c>
      <c r="Y87" s="116">
        <v>2034</v>
      </c>
      <c r="Z87" s="116">
        <v>1991</v>
      </c>
    </row>
    <row r="88" spans="1:30" ht="15" customHeight="1" x14ac:dyDescent="0.25">
      <c r="A88" s="51" t="s">
        <v>6</v>
      </c>
      <c r="B88" s="51"/>
      <c r="C88" s="61" t="str">
        <f t="shared" si="3"/>
        <v>109,388</v>
      </c>
      <c r="D88" s="100">
        <f t="shared" si="4"/>
        <v>8.2865543972199251E-3</v>
      </c>
      <c r="E88" s="101">
        <f t="shared" si="5"/>
        <v>8.2865543972199251E-3</v>
      </c>
      <c r="F88" s="100">
        <f t="shared" si="6"/>
        <v>2.5499681253984274E-2</v>
      </c>
      <c r="G88" s="101">
        <f t="shared" si="7"/>
        <v>2.5499681253984274E-2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2402</v>
      </c>
      <c r="X88" s="116">
        <v>2465</v>
      </c>
      <c r="Y88" s="116">
        <v>2600</v>
      </c>
      <c r="Z88" s="116">
        <v>2643</v>
      </c>
    </row>
    <row r="89" spans="1:30" ht="15" customHeight="1" x14ac:dyDescent="0.25">
      <c r="A89" s="51" t="s">
        <v>102</v>
      </c>
      <c r="B89" s="51"/>
      <c r="C89" s="61" t="str">
        <f t="shared" si="3"/>
        <v>$47,848</v>
      </c>
      <c r="D89" s="100">
        <f t="shared" si="4"/>
        <v>1.8304460713373549E-2</v>
      </c>
      <c r="E89" s="101">
        <f t="shared" si="5"/>
        <v>1.8304460713373549E-2</v>
      </c>
      <c r="F89" s="100">
        <f t="shared" si="6"/>
        <v>8.2928963361364572E-2</v>
      </c>
      <c r="G89" s="101">
        <f t="shared" si="7"/>
        <v>8.2928963361364572E-2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5680</v>
      </c>
      <c r="X89" s="116">
        <v>5715</v>
      </c>
      <c r="Y89" s="116">
        <v>6025</v>
      </c>
      <c r="Z89" s="116">
        <v>6151</v>
      </c>
    </row>
    <row r="90" spans="1:30" ht="15" customHeight="1" x14ac:dyDescent="0.25">
      <c r="A90" s="51" t="s">
        <v>7</v>
      </c>
      <c r="B90" s="51"/>
      <c r="C90" s="61" t="str">
        <f t="shared" si="3"/>
        <v>$6,758.1 mil</v>
      </c>
      <c r="D90" s="100">
        <f t="shared" si="4"/>
        <v>3.3420498543958566E-2</v>
      </c>
      <c r="E90" s="101">
        <f t="shared" si="5"/>
        <v>3.3420498543958566E-2</v>
      </c>
      <c r="F90" s="100">
        <f t="shared" si="6"/>
        <v>0.11544349688530042</v>
      </c>
      <c r="G90" s="101">
        <f t="shared" si="7"/>
        <v>0.11544349688530042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5612</v>
      </c>
      <c r="X90" s="116">
        <v>5901</v>
      </c>
      <c r="Y90" s="116">
        <v>6503</v>
      </c>
      <c r="Z90" s="116">
        <v>6762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54751</v>
      </c>
      <c r="X91" s="116">
        <v>54862</v>
      </c>
      <c r="Y91" s="116">
        <v>56622</v>
      </c>
      <c r="Z91" s="116">
        <v>56756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3953</v>
      </c>
      <c r="X93" s="116">
        <v>4162</v>
      </c>
      <c r="Y93" s="116">
        <v>4429</v>
      </c>
      <c r="Z93" s="116">
        <v>4461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10207</v>
      </c>
      <c r="X94" s="116">
        <v>10500</v>
      </c>
      <c r="Y94" s="116">
        <v>10962</v>
      </c>
      <c r="Z94" s="116">
        <v>11156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1659</v>
      </c>
      <c r="X95" s="116">
        <v>1690</v>
      </c>
      <c r="Y95" s="116">
        <v>1786</v>
      </c>
      <c r="Z95" s="116">
        <v>1834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7647</v>
      </c>
      <c r="X96" s="116">
        <v>8225</v>
      </c>
      <c r="Y96" s="116">
        <v>8898</v>
      </c>
      <c r="Z96" s="116">
        <v>9410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8933</v>
      </c>
      <c r="X97" s="116">
        <v>9509</v>
      </c>
      <c r="Y97" s="116">
        <v>9666</v>
      </c>
      <c r="Z97" s="116">
        <v>9755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5053</v>
      </c>
      <c r="X98" s="116">
        <v>5055</v>
      </c>
      <c r="Y98" s="116">
        <v>5330</v>
      </c>
      <c r="Z98" s="116">
        <v>5394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481</v>
      </c>
      <c r="X99" s="116">
        <v>490</v>
      </c>
      <c r="Y99" s="116">
        <v>578</v>
      </c>
      <c r="Z99" s="116">
        <v>606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2866</v>
      </c>
      <c r="X100" s="116">
        <v>2983</v>
      </c>
      <c r="Y100" s="116">
        <v>3100</v>
      </c>
      <c r="Z100" s="116">
        <v>3261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49737</v>
      </c>
      <c r="X101" s="116">
        <v>50146</v>
      </c>
      <c r="Y101" s="116">
        <v>51865</v>
      </c>
      <c r="Z101" s="116">
        <v>52638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96644</v>
      </c>
      <c r="X104" s="116">
        <v>103162</v>
      </c>
      <c r="Y104" s="116">
        <v>108432</v>
      </c>
      <c r="Z104" s="116">
        <v>111141</v>
      </c>
      <c r="AB104" s="113" t="str">
        <f>TEXT(Z104,"###,###")</f>
        <v>111,141</v>
      </c>
      <c r="AD104" s="134">
        <f>Z104/($Z$4)*100</f>
        <v>70.126698888229882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38443</v>
      </c>
      <c r="X105" s="116">
        <v>37867</v>
      </c>
      <c r="Y105" s="116">
        <v>38335</v>
      </c>
      <c r="Z105" s="116">
        <v>39344</v>
      </c>
      <c r="AB105" s="113" t="str">
        <f>TEXT(Z105,"###,###")</f>
        <v>39,344</v>
      </c>
      <c r="AD105" s="134">
        <f>Z105/($Z$4)*100</f>
        <v>24.824905669901444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135087</v>
      </c>
      <c r="X106" s="124">
        <v>141029</v>
      </c>
      <c r="Y106" s="124">
        <v>146767</v>
      </c>
      <c r="Z106" s="124">
        <v>150485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15407</v>
      </c>
      <c r="X108" s="116">
        <v>17020</v>
      </c>
      <c r="Y108" s="116">
        <v>19828</v>
      </c>
      <c r="Z108" s="116">
        <v>17440</v>
      </c>
      <c r="AB108" s="113" t="str">
        <f>TEXT(Z108,"###,###")</f>
        <v>17,440</v>
      </c>
      <c r="AD108" s="134">
        <f>Z108/($Z$4)*100</f>
        <v>11.004126547455295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20865</v>
      </c>
      <c r="X109" s="116">
        <v>21467</v>
      </c>
      <c r="Y109" s="116">
        <v>21840</v>
      </c>
      <c r="Z109" s="116">
        <v>22337</v>
      </c>
      <c r="AB109" s="113" t="str">
        <f>TEXT(Z109,"###,###")</f>
        <v>22,337</v>
      </c>
      <c r="AD109" s="134">
        <f>Z109/($Z$4)*100</f>
        <v>14.093989374455788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28418</v>
      </c>
      <c r="X110" s="116">
        <v>29954</v>
      </c>
      <c r="Y110" s="116">
        <v>29664</v>
      </c>
      <c r="Z110" s="116">
        <v>31704</v>
      </c>
      <c r="AB110" s="113" t="str">
        <f>TEXT(Z110,"###,###")</f>
        <v>31,704</v>
      </c>
      <c r="AD110" s="134">
        <f>Z110/($Z$4)*100</f>
        <v>20.004290599800616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70397</v>
      </c>
      <c r="X111" s="116">
        <v>72588</v>
      </c>
      <c r="Y111" s="116">
        <v>75435</v>
      </c>
      <c r="Z111" s="116">
        <v>79005</v>
      </c>
      <c r="AB111" s="113" t="str">
        <f>TEXT(Z111,"###,###")</f>
        <v>79,005</v>
      </c>
      <c r="AD111" s="134">
        <f>Z111/($Z$4)*100</f>
        <v>49.849829006978538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145338</v>
      </c>
      <c r="X112" s="116">
        <v>149305</v>
      </c>
      <c r="Y112" s="116">
        <v>155030</v>
      </c>
      <c r="Z112" s="116">
        <v>158482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39.200000000000003</v>
      </c>
      <c r="W118" s="135">
        <v>41.36</v>
      </c>
      <c r="X118" s="135">
        <v>39.56</v>
      </c>
      <c r="Y118" s="135">
        <v>39.68</v>
      </c>
      <c r="Z118" s="135">
        <v>39.76</v>
      </c>
      <c r="AB118" s="113" t="str">
        <f>TEXT(Z118,"##.0")</f>
        <v>39.8</v>
      </c>
    </row>
    <row r="120" spans="19:32" x14ac:dyDescent="0.25">
      <c r="S120" s="105" t="s">
        <v>104</v>
      </c>
      <c r="T120" s="116"/>
      <c r="U120" s="116"/>
      <c r="V120" s="116">
        <v>95503</v>
      </c>
      <c r="W120" s="116">
        <v>93608</v>
      </c>
      <c r="X120" s="116">
        <v>94204</v>
      </c>
      <c r="Y120" s="116">
        <v>97555</v>
      </c>
      <c r="Z120" s="116">
        <v>98402</v>
      </c>
      <c r="AB120" s="113" t="str">
        <f>TEXT(Z120,"###,###")</f>
        <v>98,402</v>
      </c>
    </row>
    <row r="121" spans="19:32" x14ac:dyDescent="0.25">
      <c r="S121" s="105" t="s">
        <v>105</v>
      </c>
      <c r="T121" s="116"/>
      <c r="U121" s="116"/>
      <c r="V121" s="116">
        <v>5265</v>
      </c>
      <c r="W121" s="116">
        <v>5136</v>
      </c>
      <c r="X121" s="116">
        <v>5099</v>
      </c>
      <c r="Y121" s="116">
        <v>5113</v>
      </c>
      <c r="Z121" s="116">
        <v>4974</v>
      </c>
      <c r="AB121" s="113" t="str">
        <f>TEXT(Z121,"###,###")</f>
        <v>4,974</v>
      </c>
    </row>
    <row r="122" spans="19:32" x14ac:dyDescent="0.25">
      <c r="S122" s="105" t="s">
        <v>106</v>
      </c>
      <c r="T122" s="116"/>
      <c r="U122" s="116"/>
      <c r="V122" s="116">
        <v>5899</v>
      </c>
      <c r="W122" s="116">
        <v>5744</v>
      </c>
      <c r="X122" s="116">
        <v>5705</v>
      </c>
      <c r="Y122" s="116">
        <v>5818</v>
      </c>
      <c r="Z122" s="116">
        <v>6010</v>
      </c>
      <c r="AB122" s="113" t="str">
        <f>TEXT(Z122,"###,###")</f>
        <v>6,010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101402</v>
      </c>
      <c r="W124" s="116">
        <v>99352</v>
      </c>
      <c r="X124" s="116">
        <v>99909</v>
      </c>
      <c r="Y124" s="116">
        <v>103373</v>
      </c>
      <c r="Z124" s="116">
        <v>104412</v>
      </c>
      <c r="AB124" s="113" t="str">
        <f>TEXT(Z124,"###,###")</f>
        <v>104,412</v>
      </c>
      <c r="AD124" s="131">
        <f>Z124/$Z$7*100</f>
        <v>95.451054960324711</v>
      </c>
    </row>
    <row r="125" spans="19:32" x14ac:dyDescent="0.25">
      <c r="S125" s="105" t="s">
        <v>108</v>
      </c>
      <c r="T125" s="116"/>
      <c r="U125" s="116"/>
      <c r="V125" s="116">
        <v>11164</v>
      </c>
      <c r="W125" s="116">
        <v>10880</v>
      </c>
      <c r="X125" s="116">
        <v>10804</v>
      </c>
      <c r="Y125" s="116">
        <v>10931</v>
      </c>
      <c r="Z125" s="116">
        <v>10984</v>
      </c>
      <c r="AB125" s="113" t="str">
        <f>TEXT(Z125,"###,###")</f>
        <v>10,984</v>
      </c>
      <c r="AD125" s="131">
        <f>Z125/$Z$7*100</f>
        <v>10.041320803013127</v>
      </c>
    </row>
    <row r="127" spans="19:32" x14ac:dyDescent="0.25">
      <c r="S127" s="105" t="s">
        <v>109</v>
      </c>
      <c r="T127" s="116"/>
      <c r="U127" s="116"/>
      <c r="V127" s="116">
        <v>56354</v>
      </c>
      <c r="W127" s="116">
        <v>54751</v>
      </c>
      <c r="X127" s="116">
        <v>54862</v>
      </c>
      <c r="Y127" s="116">
        <v>56622</v>
      </c>
      <c r="Z127" s="116">
        <v>56751</v>
      </c>
      <c r="AB127" s="113" t="str">
        <f>TEXT(Z127,"###,###")</f>
        <v>56,751</v>
      </c>
      <c r="AD127" s="131">
        <f>Z127/$Z$7*100</f>
        <v>51.880462207920431</v>
      </c>
    </row>
    <row r="128" spans="19:32" x14ac:dyDescent="0.25">
      <c r="S128" s="105" t="s">
        <v>110</v>
      </c>
      <c r="T128" s="116"/>
      <c r="U128" s="116"/>
      <c r="V128" s="116">
        <v>50314</v>
      </c>
      <c r="W128" s="116">
        <v>49737</v>
      </c>
      <c r="X128" s="116">
        <v>50146</v>
      </c>
      <c r="Y128" s="116">
        <v>51865</v>
      </c>
      <c r="Z128" s="116">
        <v>52637</v>
      </c>
      <c r="AB128" s="113" t="str">
        <f>TEXT(Z128,"###,###")</f>
        <v>52,637</v>
      </c>
      <c r="AD128" s="131">
        <f>Z128/$Z$7*100</f>
        <v>48.119537792079569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F198C3-AF11-4050-A892-13E118BD82F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C99DA24-7F33-4215-8126-2942E3E0B8D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91F42B1-6300-4B21-A437-A09D8D86B04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128631A-95D3-4D2F-A24F-B44EF58CAE81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57D3D9-990B-4A66-A2E0-785EBA01B3FE}">
  <sheetPr codeName="Sheet136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Weipa</v>
      </c>
      <c r="T1" s="103"/>
      <c r="U1" s="103"/>
      <c r="V1" s="103"/>
      <c r="W1" s="103"/>
      <c r="X1" s="103"/>
      <c r="Y1" s="104" t="str">
        <f>Y3</f>
        <v>9.72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189</v>
      </c>
      <c r="Y3" s="109" t="s">
        <v>274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9.72 Weipa,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2645</v>
      </c>
      <c r="W4" s="112">
        <v>2710</v>
      </c>
      <c r="X4" s="112">
        <v>3209</v>
      </c>
      <c r="Y4" s="112">
        <v>3644</v>
      </c>
      <c r="Z4" s="112">
        <v>3571</v>
      </c>
      <c r="AB4" s="113" t="str">
        <f>TEXT(Z4,"###,###")</f>
        <v>3,571</v>
      </c>
      <c r="AD4" s="114">
        <f>Z4/Y4-1</f>
        <v>-2.0032930845225061E-2</v>
      </c>
      <c r="AF4" s="114">
        <f>Z4/V4-1</f>
        <v>0.35009451795841207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1390</v>
      </c>
      <c r="W5" s="112">
        <v>1432</v>
      </c>
      <c r="X5" s="112">
        <v>1655</v>
      </c>
      <c r="Y5" s="112">
        <v>1898</v>
      </c>
      <c r="Z5" s="112">
        <v>1858</v>
      </c>
      <c r="AB5" s="113" t="str">
        <f>TEXT(Z5,"###,###")</f>
        <v>1,858</v>
      </c>
      <c r="AD5" s="114">
        <f t="shared" ref="AD5:AD9" si="0">Z5/Y5-1</f>
        <v>-2.1074815595363505E-2</v>
      </c>
      <c r="AF5" s="114">
        <f t="shared" ref="AF5:AF9" si="1">Z5/V5-1</f>
        <v>0.33669064748201438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1259</v>
      </c>
      <c r="W6" s="112">
        <v>1273</v>
      </c>
      <c r="X6" s="112">
        <v>1554</v>
      </c>
      <c r="Y6" s="112">
        <v>1743</v>
      </c>
      <c r="Z6" s="112">
        <v>1713</v>
      </c>
      <c r="AB6" s="113" t="str">
        <f>TEXT(Z6,"###,###")</f>
        <v>1,713</v>
      </c>
      <c r="AD6" s="114">
        <f t="shared" si="0"/>
        <v>-1.7211703958691871E-2</v>
      </c>
      <c r="AF6" s="114">
        <f t="shared" si="1"/>
        <v>0.36060365369340741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1988</v>
      </c>
      <c r="W7" s="112">
        <v>2057</v>
      </c>
      <c r="X7" s="112">
        <v>2270</v>
      </c>
      <c r="Y7" s="112">
        <v>2469</v>
      </c>
      <c r="Z7" s="112">
        <v>2596</v>
      </c>
      <c r="AB7" s="113" t="str">
        <f>TEXT(Z7,"###,###")</f>
        <v>2,596</v>
      </c>
      <c r="AD7" s="114">
        <f t="shared" si="0"/>
        <v>5.1437829080599462E-2</v>
      </c>
      <c r="AF7" s="114">
        <f t="shared" si="1"/>
        <v>0.30583501006036218</v>
      </c>
    </row>
    <row r="8" spans="1:32" ht="17.25" customHeight="1" x14ac:dyDescent="0.25">
      <c r="A8" s="68" t="s">
        <v>13</v>
      </c>
      <c r="B8" s="69"/>
      <c r="C8" s="31"/>
      <c r="D8" s="70" t="str">
        <f>AB4</f>
        <v>3,571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2,596</v>
      </c>
      <c r="P8" s="71"/>
      <c r="S8" s="111" t="s">
        <v>87</v>
      </c>
      <c r="T8" s="112"/>
      <c r="U8" s="112"/>
      <c r="V8" s="112">
        <v>69098</v>
      </c>
      <c r="W8" s="112">
        <v>70537.399999999994</v>
      </c>
      <c r="X8" s="112">
        <v>67157.45</v>
      </c>
      <c r="Y8" s="112">
        <v>71085.39</v>
      </c>
      <c r="Z8" s="112">
        <v>79328.06</v>
      </c>
      <c r="AB8" s="113" t="str">
        <f>TEXT(Z8,"$###,###")</f>
        <v>$79,328</v>
      </c>
      <c r="AD8" s="114">
        <f t="shared" si="0"/>
        <v>0.11595448797565844</v>
      </c>
      <c r="AF8" s="114">
        <f t="shared" si="1"/>
        <v>0.14805146313930928</v>
      </c>
    </row>
    <row r="9" spans="1:32" x14ac:dyDescent="0.25">
      <c r="A9" s="32" t="s">
        <v>15</v>
      </c>
      <c r="B9" s="75"/>
      <c r="C9" s="76"/>
      <c r="D9" s="77">
        <f>AD104</f>
        <v>79.893587230467659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53.582434514637903</v>
      </c>
      <c r="P9" s="78" t="s">
        <v>88</v>
      </c>
      <c r="S9" s="111" t="s">
        <v>7</v>
      </c>
      <c r="T9" s="112"/>
      <c r="U9" s="112"/>
      <c r="V9" s="112">
        <v>160376319</v>
      </c>
      <c r="W9" s="112">
        <v>172196566</v>
      </c>
      <c r="X9" s="112">
        <v>180506885</v>
      </c>
      <c r="Y9" s="112">
        <v>203158087</v>
      </c>
      <c r="Z9" s="112">
        <v>227776282</v>
      </c>
      <c r="AB9" s="113" t="str">
        <f>TEXT(Z9/1000000,"$#,###.0")&amp;" mil"</f>
        <v>$227.8 mil</v>
      </c>
      <c r="AD9" s="114">
        <f t="shared" si="0"/>
        <v>0.12117752910323487</v>
      </c>
      <c r="AF9" s="114">
        <f t="shared" si="1"/>
        <v>0.42026131675961453</v>
      </c>
    </row>
    <row r="10" spans="1:32" x14ac:dyDescent="0.25">
      <c r="A10" s="32" t="s">
        <v>18</v>
      </c>
      <c r="B10" s="75"/>
      <c r="C10" s="76"/>
      <c r="D10" s="77">
        <f>AD105</f>
        <v>17.054046485578269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46.494607087827426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98.343605546995377</v>
      </c>
      <c r="P11" s="78" t="s">
        <v>88</v>
      </c>
      <c r="S11" s="111" t="s">
        <v>30</v>
      </c>
      <c r="T11" s="116"/>
      <c r="U11" s="116"/>
      <c r="V11" s="116">
        <v>2483</v>
      </c>
      <c r="W11" s="116">
        <v>2538</v>
      </c>
      <c r="X11" s="116">
        <v>3030</v>
      </c>
      <c r="Y11" s="116">
        <v>3483</v>
      </c>
      <c r="Z11" s="116">
        <v>3397</v>
      </c>
    </row>
    <row r="12" spans="1:32" ht="28.5" customHeight="1" x14ac:dyDescent="0.25">
      <c r="A12" s="32" t="s">
        <v>20</v>
      </c>
      <c r="B12" s="76"/>
      <c r="C12" s="76"/>
      <c r="D12" s="77">
        <f>AD108</f>
        <v>9.437132455894707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6.7026194144838209</v>
      </c>
      <c r="P12" s="78" t="s">
        <v>88</v>
      </c>
      <c r="S12" s="111" t="s">
        <v>31</v>
      </c>
      <c r="T12" s="116"/>
      <c r="U12" s="116"/>
      <c r="V12" s="116">
        <v>162</v>
      </c>
      <c r="W12" s="116">
        <v>169</v>
      </c>
      <c r="X12" s="116">
        <v>179</v>
      </c>
      <c r="Y12" s="116">
        <v>165</v>
      </c>
      <c r="Z12" s="116">
        <v>173</v>
      </c>
    </row>
    <row r="13" spans="1:32" ht="15" customHeight="1" x14ac:dyDescent="0.25">
      <c r="A13" s="32" t="s">
        <v>21</v>
      </c>
      <c r="B13" s="76"/>
      <c r="C13" s="76"/>
      <c r="D13" s="77">
        <f>AD109</f>
        <v>9.8851862223466807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38.0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16.213945673480818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13.961538461538462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61.271352562307477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86.038461538461547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38</v>
      </c>
      <c r="Z15" s="116">
        <v>33</v>
      </c>
      <c r="AB15" s="121">
        <f t="shared" ref="AB15:AB34" si="2">IF(Z15="np",0,Z15/$Z$34)</f>
        <v>9.238521836506159E-3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764</v>
      </c>
      <c r="Z16" s="116">
        <v>899</v>
      </c>
      <c r="AB16" s="121">
        <f t="shared" si="2"/>
        <v>0.25167973124300114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278</v>
      </c>
      <c r="Z17" s="116">
        <v>224</v>
      </c>
      <c r="AB17" s="121">
        <f t="shared" si="2"/>
        <v>6.2709966405375142E-2</v>
      </c>
    </row>
    <row r="18" spans="1:28" x14ac:dyDescent="0.25">
      <c r="A18" s="67" t="str">
        <f>$S$1&amp;" ("&amp;$V$2&amp;" to "&amp;$Z$2&amp;")"</f>
        <v>Weipa (2014-15 to 2018-19)</v>
      </c>
      <c r="B18" s="67"/>
      <c r="C18" s="67"/>
      <c r="D18" s="67"/>
      <c r="E18" s="67"/>
      <c r="F18" s="67"/>
      <c r="G18" s="67" t="str">
        <f>$S$1&amp;" ("&amp;$V$2&amp;" to "&amp;$Z$2&amp;")"</f>
        <v>Weipa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12</v>
      </c>
      <c r="Z18" s="116">
        <v>17</v>
      </c>
      <c r="AB18" s="121">
        <f t="shared" si="2"/>
        <v>4.7592385218365061E-3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273</v>
      </c>
      <c r="Z19" s="116">
        <v>240</v>
      </c>
      <c r="AB19" s="121">
        <f t="shared" si="2"/>
        <v>6.7189249720044794E-2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38</v>
      </c>
      <c r="Z20" s="116">
        <v>54</v>
      </c>
      <c r="AB20" s="121">
        <f t="shared" si="2"/>
        <v>1.5117581187010079E-2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233</v>
      </c>
      <c r="Z21" s="116">
        <v>208</v>
      </c>
      <c r="AB21" s="121">
        <f t="shared" si="2"/>
        <v>5.823068309070549E-2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327</v>
      </c>
      <c r="Z22" s="116">
        <v>276</v>
      </c>
      <c r="AB22" s="121">
        <f t="shared" si="2"/>
        <v>7.7267637178051518E-2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134</v>
      </c>
      <c r="Z23" s="116">
        <v>139</v>
      </c>
      <c r="AB23" s="121">
        <f t="shared" si="2"/>
        <v>3.8913773796192611E-2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43</v>
      </c>
      <c r="Z25" s="116">
        <v>41</v>
      </c>
      <c r="AB25" s="121">
        <f t="shared" si="2"/>
        <v>1.1478163493840985E-2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45</v>
      </c>
      <c r="Z26" s="116">
        <v>43</v>
      </c>
      <c r="AB26" s="121">
        <f t="shared" si="2"/>
        <v>1.2038073908174692E-2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144</v>
      </c>
      <c r="Z27" s="116">
        <v>119</v>
      </c>
      <c r="AB27" s="121">
        <f t="shared" si="2"/>
        <v>3.3314669652855546E-2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396</v>
      </c>
      <c r="Z28" s="116">
        <v>367</v>
      </c>
      <c r="AB28" s="121">
        <f t="shared" si="2"/>
        <v>0.10274356103023516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122</v>
      </c>
      <c r="Z29" s="116">
        <v>128</v>
      </c>
      <c r="AB29" s="121">
        <f t="shared" si="2"/>
        <v>3.5834266517357223E-2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321</v>
      </c>
      <c r="Z30" s="116">
        <v>291</v>
      </c>
      <c r="AB30" s="121">
        <f t="shared" si="2"/>
        <v>8.1466965285554305E-2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240</v>
      </c>
      <c r="Z31" s="116">
        <v>269</v>
      </c>
      <c r="AB31" s="121">
        <f t="shared" si="2"/>
        <v>7.5307950727883544E-2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9</v>
      </c>
      <c r="Z32" s="116">
        <v>9</v>
      </c>
      <c r="AB32" s="121">
        <f t="shared" si="2"/>
        <v>2.5195968645016797E-3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157</v>
      </c>
      <c r="Z33" s="116">
        <v>165</v>
      </c>
      <c r="AB33" s="121">
        <f t="shared" si="2"/>
        <v>4.6192609182530792E-2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3641</v>
      </c>
      <c r="Z34" s="124">
        <v>3572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2237</v>
      </c>
      <c r="AB37" s="136">
        <f>Z37/Z40*100</f>
        <v>86.038461538461547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363</v>
      </c>
      <c r="AB38" s="136">
        <f>Z38/Z40*100</f>
        <v>13.961538461538462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2600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4</v>
      </c>
      <c r="Y44" s="116">
        <v>0</v>
      </c>
      <c r="Z44" s="116">
        <v>4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42</v>
      </c>
      <c r="X45" s="116">
        <v>50</v>
      </c>
      <c r="Y45" s="116">
        <v>61</v>
      </c>
      <c r="Z45" s="116">
        <v>48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69</v>
      </c>
      <c r="X46" s="116">
        <v>113</v>
      </c>
      <c r="Y46" s="116">
        <v>121</v>
      </c>
      <c r="Z46" s="116">
        <v>96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157</v>
      </c>
      <c r="X47" s="116">
        <v>141</v>
      </c>
      <c r="Y47" s="116">
        <v>202</v>
      </c>
      <c r="Z47" s="116">
        <v>182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157</v>
      </c>
      <c r="X48" s="116">
        <v>248</v>
      </c>
      <c r="Y48" s="116">
        <v>259</v>
      </c>
      <c r="Z48" s="116">
        <v>260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Weipa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197</v>
      </c>
      <c r="X49" s="116">
        <v>202</v>
      </c>
      <c r="Y49" s="116">
        <v>210</v>
      </c>
      <c r="Z49" s="116">
        <v>244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154</v>
      </c>
      <c r="X50" s="116">
        <v>189</v>
      </c>
      <c r="Y50" s="116">
        <v>219</v>
      </c>
      <c r="Z50" s="116">
        <v>209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201</v>
      </c>
      <c r="X51" s="116">
        <v>185</v>
      </c>
      <c r="Y51" s="116">
        <v>210</v>
      </c>
      <c r="Z51" s="116">
        <v>209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151</v>
      </c>
      <c r="X52" s="116">
        <v>165</v>
      </c>
      <c r="Y52" s="116">
        <v>225</v>
      </c>
      <c r="Z52" s="116">
        <v>206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135</v>
      </c>
      <c r="X53" s="116">
        <v>174</v>
      </c>
      <c r="Y53" s="116">
        <v>171</v>
      </c>
      <c r="Z53" s="116">
        <v>182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85</v>
      </c>
      <c r="X54" s="116">
        <v>88</v>
      </c>
      <c r="Y54" s="116">
        <v>103</v>
      </c>
      <c r="Z54" s="116">
        <v>130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70</v>
      </c>
      <c r="X55" s="116">
        <v>75</v>
      </c>
      <c r="Y55" s="116">
        <v>82</v>
      </c>
      <c r="Z55" s="116">
        <v>71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13</v>
      </c>
      <c r="X56" s="116">
        <v>15</v>
      </c>
      <c r="Y56" s="116">
        <v>20</v>
      </c>
      <c r="Z56" s="116">
        <v>16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6</v>
      </c>
      <c r="Y57" s="116">
        <v>10</v>
      </c>
      <c r="Z57" s="116">
        <v>10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5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1435</v>
      </c>
      <c r="X61" s="116">
        <v>1655</v>
      </c>
      <c r="Y61" s="116">
        <v>1896</v>
      </c>
      <c r="Z61" s="116">
        <v>1861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</v>
      </c>
      <c r="X63" s="116">
        <v>0</v>
      </c>
      <c r="Y63" s="116">
        <v>7</v>
      </c>
      <c r="Z63" s="116">
        <v>6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Weipa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33</v>
      </c>
      <c r="X64" s="116">
        <v>75</v>
      </c>
      <c r="Y64" s="116">
        <v>98</v>
      </c>
      <c r="Z64" s="116">
        <v>60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45</v>
      </c>
      <c r="X65" s="116">
        <v>90</v>
      </c>
      <c r="Y65" s="116">
        <v>138</v>
      </c>
      <c r="Z65" s="116">
        <v>137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120</v>
      </c>
      <c r="X66" s="116">
        <v>155</v>
      </c>
      <c r="Y66" s="116">
        <v>163</v>
      </c>
      <c r="Z66" s="116">
        <v>129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199</v>
      </c>
      <c r="X67" s="116">
        <v>222</v>
      </c>
      <c r="Y67" s="116">
        <v>226</v>
      </c>
      <c r="Z67" s="116">
        <v>205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185</v>
      </c>
      <c r="X68" s="116">
        <v>205</v>
      </c>
      <c r="Y68" s="116">
        <v>229</v>
      </c>
      <c r="Z68" s="116">
        <v>241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144</v>
      </c>
      <c r="X69" s="116">
        <v>183</v>
      </c>
      <c r="Y69" s="116">
        <v>203</v>
      </c>
      <c r="Z69" s="116">
        <v>236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162</v>
      </c>
      <c r="X70" s="116">
        <v>180</v>
      </c>
      <c r="Y70" s="116">
        <v>181</v>
      </c>
      <c r="Z70" s="116">
        <v>183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150</v>
      </c>
      <c r="X71" s="116">
        <v>177</v>
      </c>
      <c r="Y71" s="116">
        <v>220</v>
      </c>
      <c r="Z71" s="116">
        <v>213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134</v>
      </c>
      <c r="X72" s="116">
        <v>132</v>
      </c>
      <c r="Y72" s="116">
        <v>142</v>
      </c>
      <c r="Z72" s="116">
        <v>145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55</v>
      </c>
      <c r="X73" s="116">
        <v>70</v>
      </c>
      <c r="Y73" s="116">
        <v>83</v>
      </c>
      <c r="Z73" s="116">
        <v>99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29</v>
      </c>
      <c r="X74" s="116">
        <v>51</v>
      </c>
      <c r="Y74" s="116">
        <v>43</v>
      </c>
      <c r="Z74" s="116">
        <v>38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</v>
      </c>
      <c r="X75" s="116">
        <v>11</v>
      </c>
      <c r="Y75" s="116">
        <v>16</v>
      </c>
      <c r="Z75" s="116">
        <v>9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1271</v>
      </c>
      <c r="X80" s="116">
        <v>1554</v>
      </c>
      <c r="Y80" s="116">
        <v>1743</v>
      </c>
      <c r="Z80" s="116">
        <v>1714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Weipa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60</v>
      </c>
      <c r="X83" s="116">
        <v>59</v>
      </c>
      <c r="Y83" s="116">
        <v>74</v>
      </c>
      <c r="Z83" s="116">
        <v>77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102</v>
      </c>
      <c r="X84" s="116">
        <v>109</v>
      </c>
      <c r="Y84" s="116">
        <v>104</v>
      </c>
      <c r="Z84" s="116">
        <v>101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3,571</v>
      </c>
      <c r="D85" s="100">
        <f t="shared" ref="D85:D90" si="4">AD4</f>
        <v>-2.0032930845225061E-2</v>
      </c>
      <c r="E85" s="101">
        <f t="shared" ref="E85:E90" si="5">AD4</f>
        <v>-2.0032930845225061E-2</v>
      </c>
      <c r="F85" s="100">
        <f t="shared" ref="F85:F90" si="6">AF4</f>
        <v>0.35009451795841207</v>
      </c>
      <c r="G85" s="101">
        <f t="shared" ref="G85:G90" si="7">AF4</f>
        <v>0.35009451795841207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436</v>
      </c>
      <c r="X85" s="116">
        <v>459</v>
      </c>
      <c r="Y85" s="116">
        <v>494</v>
      </c>
      <c r="Z85" s="116">
        <v>524</v>
      </c>
    </row>
    <row r="86" spans="1:30" ht="15" customHeight="1" x14ac:dyDescent="0.25">
      <c r="A86" s="102" t="s">
        <v>4</v>
      </c>
      <c r="B86" s="51"/>
      <c r="C86" s="61" t="str">
        <f t="shared" si="3"/>
        <v>1,858</v>
      </c>
      <c r="D86" s="100">
        <f t="shared" si="4"/>
        <v>-2.1074815595363505E-2</v>
      </c>
      <c r="E86" s="101">
        <f t="shared" si="5"/>
        <v>-2.1074815595363505E-2</v>
      </c>
      <c r="F86" s="100">
        <f t="shared" si="6"/>
        <v>0.33669064748201438</v>
      </c>
      <c r="G86" s="101">
        <f t="shared" si="7"/>
        <v>0.33669064748201438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27</v>
      </c>
      <c r="X86" s="116">
        <v>33</v>
      </c>
      <c r="Y86" s="116">
        <v>48</v>
      </c>
      <c r="Z86" s="116">
        <v>38</v>
      </c>
    </row>
    <row r="87" spans="1:30" ht="15" customHeight="1" x14ac:dyDescent="0.25">
      <c r="A87" s="102" t="s">
        <v>5</v>
      </c>
      <c r="B87" s="51"/>
      <c r="C87" s="61" t="str">
        <f t="shared" si="3"/>
        <v>1,713</v>
      </c>
      <c r="D87" s="100">
        <f t="shared" si="4"/>
        <v>-1.7211703958691871E-2</v>
      </c>
      <c r="E87" s="101">
        <f t="shared" si="5"/>
        <v>-1.7211703958691871E-2</v>
      </c>
      <c r="F87" s="100">
        <f t="shared" si="6"/>
        <v>0.36060365369340741</v>
      </c>
      <c r="G87" s="101">
        <f t="shared" si="7"/>
        <v>0.36060365369340741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20</v>
      </c>
      <c r="X87" s="116">
        <v>25</v>
      </c>
      <c r="Y87" s="116">
        <v>23</v>
      </c>
      <c r="Z87" s="116">
        <v>22</v>
      </c>
    </row>
    <row r="88" spans="1:30" ht="15" customHeight="1" x14ac:dyDescent="0.25">
      <c r="A88" s="51" t="s">
        <v>6</v>
      </c>
      <c r="B88" s="51"/>
      <c r="C88" s="61" t="str">
        <f t="shared" si="3"/>
        <v>2,596</v>
      </c>
      <c r="D88" s="100">
        <f t="shared" si="4"/>
        <v>5.1437829080599462E-2</v>
      </c>
      <c r="E88" s="101">
        <f t="shared" si="5"/>
        <v>5.1437829080599462E-2</v>
      </c>
      <c r="F88" s="100">
        <f t="shared" si="6"/>
        <v>0.30583501006036218</v>
      </c>
      <c r="G88" s="101">
        <f t="shared" si="7"/>
        <v>0.30583501006036218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17</v>
      </c>
      <c r="X88" s="116">
        <v>18</v>
      </c>
      <c r="Y88" s="116">
        <v>17</v>
      </c>
      <c r="Z88" s="116">
        <v>19</v>
      </c>
    </row>
    <row r="89" spans="1:30" ht="15" customHeight="1" x14ac:dyDescent="0.25">
      <c r="A89" s="51" t="s">
        <v>102</v>
      </c>
      <c r="B89" s="51"/>
      <c r="C89" s="61" t="str">
        <f t="shared" si="3"/>
        <v>$79,328</v>
      </c>
      <c r="D89" s="100">
        <f t="shared" si="4"/>
        <v>0.11595448797565844</v>
      </c>
      <c r="E89" s="101">
        <f t="shared" si="5"/>
        <v>0.11595448797565844</v>
      </c>
      <c r="F89" s="100">
        <f t="shared" si="6"/>
        <v>0.14805146313930928</v>
      </c>
      <c r="G89" s="101">
        <f t="shared" si="7"/>
        <v>0.14805146313930928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272</v>
      </c>
      <c r="X89" s="116">
        <v>304</v>
      </c>
      <c r="Y89" s="116">
        <v>330</v>
      </c>
      <c r="Z89" s="116">
        <v>354</v>
      </c>
    </row>
    <row r="90" spans="1:30" ht="15" customHeight="1" x14ac:dyDescent="0.25">
      <c r="A90" s="51" t="s">
        <v>7</v>
      </c>
      <c r="B90" s="51"/>
      <c r="C90" s="61" t="str">
        <f t="shared" si="3"/>
        <v>$227.8 mil</v>
      </c>
      <c r="D90" s="100">
        <f t="shared" si="4"/>
        <v>0.12117752910323487</v>
      </c>
      <c r="E90" s="101">
        <f t="shared" si="5"/>
        <v>0.12117752910323487</v>
      </c>
      <c r="F90" s="100">
        <f t="shared" si="6"/>
        <v>0.42026131675961453</v>
      </c>
      <c r="G90" s="101">
        <f t="shared" si="7"/>
        <v>0.42026131675961453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83</v>
      </c>
      <c r="X90" s="116">
        <v>94</v>
      </c>
      <c r="Y90" s="116">
        <v>121</v>
      </c>
      <c r="Z90" s="116">
        <v>115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1130</v>
      </c>
      <c r="X91" s="116">
        <v>1224</v>
      </c>
      <c r="Y91" s="116">
        <v>1322</v>
      </c>
      <c r="Z91" s="116">
        <v>1388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74</v>
      </c>
      <c r="X93" s="116">
        <v>64</v>
      </c>
      <c r="Y93" s="116">
        <v>77</v>
      </c>
      <c r="Z93" s="116">
        <v>82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164</v>
      </c>
      <c r="X94" s="116">
        <v>199</v>
      </c>
      <c r="Y94" s="116">
        <v>218</v>
      </c>
      <c r="Z94" s="116">
        <v>235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45</v>
      </c>
      <c r="X95" s="116">
        <v>48</v>
      </c>
      <c r="Y95" s="116">
        <v>53</v>
      </c>
      <c r="Z95" s="116">
        <v>55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118</v>
      </c>
      <c r="X96" s="116">
        <v>140</v>
      </c>
      <c r="Y96" s="116">
        <v>142</v>
      </c>
      <c r="Z96" s="116">
        <v>134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163</v>
      </c>
      <c r="X97" s="116">
        <v>174</v>
      </c>
      <c r="Y97" s="116">
        <v>189</v>
      </c>
      <c r="Z97" s="116">
        <v>194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64</v>
      </c>
      <c r="X98" s="116">
        <v>86</v>
      </c>
      <c r="Y98" s="116">
        <v>97</v>
      </c>
      <c r="Z98" s="116">
        <v>105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115</v>
      </c>
      <c r="X99" s="116">
        <v>129</v>
      </c>
      <c r="Y99" s="116">
        <v>164</v>
      </c>
      <c r="Z99" s="116">
        <v>176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61</v>
      </c>
      <c r="X100" s="116">
        <v>77</v>
      </c>
      <c r="Y100" s="116">
        <v>84</v>
      </c>
      <c r="Z100" s="116">
        <v>87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928</v>
      </c>
      <c r="X101" s="116">
        <v>1046</v>
      </c>
      <c r="Y101" s="116">
        <v>1150</v>
      </c>
      <c r="Z101" s="116">
        <v>1206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2027</v>
      </c>
      <c r="X104" s="116">
        <v>2508</v>
      </c>
      <c r="Y104" s="116">
        <v>2916</v>
      </c>
      <c r="Z104" s="116">
        <v>2853</v>
      </c>
      <c r="AB104" s="113" t="str">
        <f>TEXT(Z104,"###,###")</f>
        <v>2,853</v>
      </c>
      <c r="AD104" s="134">
        <f>Z104/($Z$4)*100</f>
        <v>79.893587230467659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516</v>
      </c>
      <c r="X105" s="116">
        <v>562</v>
      </c>
      <c r="Y105" s="116">
        <v>597</v>
      </c>
      <c r="Z105" s="116">
        <v>609</v>
      </c>
      <c r="AB105" s="113" t="str">
        <f>TEXT(Z105,"###,###")</f>
        <v>609</v>
      </c>
      <c r="AD105" s="134">
        <f>Z105/($Z$4)*100</f>
        <v>17.054046485578269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2543</v>
      </c>
      <c r="X106" s="124">
        <v>3070</v>
      </c>
      <c r="Y106" s="124">
        <v>3513</v>
      </c>
      <c r="Z106" s="124">
        <v>3462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185</v>
      </c>
      <c r="X108" s="116">
        <v>249</v>
      </c>
      <c r="Y108" s="116">
        <v>366</v>
      </c>
      <c r="Z108" s="116">
        <v>337</v>
      </c>
      <c r="AB108" s="113" t="str">
        <f>TEXT(Z108,"###,###")</f>
        <v>337</v>
      </c>
      <c r="AD108" s="134">
        <f>Z108/($Z$4)*100</f>
        <v>9.437132455894707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251</v>
      </c>
      <c r="X109" s="116">
        <v>318</v>
      </c>
      <c r="Y109" s="116">
        <v>343</v>
      </c>
      <c r="Z109" s="116">
        <v>353</v>
      </c>
      <c r="AB109" s="113" t="str">
        <f>TEXT(Z109,"###,###")</f>
        <v>353</v>
      </c>
      <c r="AD109" s="134">
        <f>Z109/($Z$4)*100</f>
        <v>9.8851862223466807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425</v>
      </c>
      <c r="X110" s="116">
        <v>544</v>
      </c>
      <c r="Y110" s="116">
        <v>648</v>
      </c>
      <c r="Z110" s="116">
        <v>579</v>
      </c>
      <c r="AB110" s="113" t="str">
        <f>TEXT(Z110,"###,###")</f>
        <v>579</v>
      </c>
      <c r="AD110" s="134">
        <f>Z110/($Z$4)*100</f>
        <v>16.213945673480818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1679</v>
      </c>
      <c r="X111" s="116">
        <v>1959</v>
      </c>
      <c r="Y111" s="116">
        <v>2156</v>
      </c>
      <c r="Z111" s="116">
        <v>2188</v>
      </c>
      <c r="AB111" s="113" t="str">
        <f>TEXT(Z111,"###,###")</f>
        <v>2,188</v>
      </c>
      <c r="AD111" s="134">
        <f>Z111/($Z$4)*100</f>
        <v>61.271352562307477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2708</v>
      </c>
      <c r="X112" s="116">
        <v>3209</v>
      </c>
      <c r="Y112" s="116">
        <v>3642</v>
      </c>
      <c r="Z112" s="116">
        <v>3572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40.369999999999997</v>
      </c>
      <c r="W118" s="135">
        <v>35.26</v>
      </c>
      <c r="X118" s="135">
        <v>37.630000000000003</v>
      </c>
      <c r="Y118" s="135">
        <v>37.83</v>
      </c>
      <c r="Z118" s="135">
        <v>37.96</v>
      </c>
      <c r="AB118" s="113" t="str">
        <f>TEXT(Z118,"##.0")</f>
        <v>38.0</v>
      </c>
    </row>
    <row r="120" spans="19:32" x14ac:dyDescent="0.25">
      <c r="S120" s="105" t="s">
        <v>104</v>
      </c>
      <c r="T120" s="116"/>
      <c r="U120" s="116"/>
      <c r="V120" s="116">
        <v>1822</v>
      </c>
      <c r="W120" s="116">
        <v>1888</v>
      </c>
      <c r="X120" s="116">
        <v>2091</v>
      </c>
      <c r="Y120" s="116">
        <v>2305</v>
      </c>
      <c r="Z120" s="116">
        <v>2421</v>
      </c>
      <c r="AB120" s="113" t="str">
        <f>TEXT(Z120,"###,###")</f>
        <v>2,421</v>
      </c>
    </row>
    <row r="121" spans="19:32" x14ac:dyDescent="0.25">
      <c r="S121" s="105" t="s">
        <v>105</v>
      </c>
      <c r="T121" s="116"/>
      <c r="U121" s="116"/>
      <c r="V121" s="116">
        <v>45</v>
      </c>
      <c r="W121" s="116">
        <v>50</v>
      </c>
      <c r="X121" s="116">
        <v>48</v>
      </c>
      <c r="Y121" s="116">
        <v>40</v>
      </c>
      <c r="Z121" s="116">
        <v>42</v>
      </c>
      <c r="AB121" s="113" t="str">
        <f>TEXT(Z121,"###,###")</f>
        <v>42</v>
      </c>
    </row>
    <row r="122" spans="19:32" x14ac:dyDescent="0.25">
      <c r="S122" s="105" t="s">
        <v>106</v>
      </c>
      <c r="T122" s="116"/>
      <c r="U122" s="116"/>
      <c r="V122" s="116">
        <v>119</v>
      </c>
      <c r="W122" s="116">
        <v>120</v>
      </c>
      <c r="X122" s="116">
        <v>131</v>
      </c>
      <c r="Y122" s="116">
        <v>123</v>
      </c>
      <c r="Z122" s="116">
        <v>132</v>
      </c>
      <c r="AB122" s="113" t="str">
        <f>TEXT(Z122,"###,###")</f>
        <v>132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1941</v>
      </c>
      <c r="W124" s="116">
        <v>2008</v>
      </c>
      <c r="X124" s="116">
        <v>2222</v>
      </c>
      <c r="Y124" s="116">
        <v>2428</v>
      </c>
      <c r="Z124" s="116">
        <v>2553</v>
      </c>
      <c r="AB124" s="113" t="str">
        <f>TEXT(Z124,"###,###")</f>
        <v>2,553</v>
      </c>
      <c r="AD124" s="131">
        <f>Z124/$Z$7*100</f>
        <v>98.343605546995377</v>
      </c>
    </row>
    <row r="125" spans="19:32" x14ac:dyDescent="0.25">
      <c r="S125" s="105" t="s">
        <v>108</v>
      </c>
      <c r="T125" s="116"/>
      <c r="U125" s="116"/>
      <c r="V125" s="116">
        <v>164</v>
      </c>
      <c r="W125" s="116">
        <v>170</v>
      </c>
      <c r="X125" s="116">
        <v>179</v>
      </c>
      <c r="Y125" s="116">
        <v>163</v>
      </c>
      <c r="Z125" s="116">
        <v>174</v>
      </c>
      <c r="AB125" s="113" t="str">
        <f>TEXT(Z125,"###,###")</f>
        <v>174</v>
      </c>
      <c r="AD125" s="131">
        <f>Z125/$Z$7*100</f>
        <v>6.7026194144838209</v>
      </c>
    </row>
    <row r="127" spans="19:32" x14ac:dyDescent="0.25">
      <c r="S127" s="105" t="s">
        <v>109</v>
      </c>
      <c r="T127" s="116"/>
      <c r="U127" s="116"/>
      <c r="V127" s="116">
        <v>1107</v>
      </c>
      <c r="W127" s="116">
        <v>1133</v>
      </c>
      <c r="X127" s="116">
        <v>1224</v>
      </c>
      <c r="Y127" s="116">
        <v>1319</v>
      </c>
      <c r="Z127" s="116">
        <v>1391</v>
      </c>
      <c r="AB127" s="113" t="str">
        <f>TEXT(Z127,"###,###")</f>
        <v>1,391</v>
      </c>
      <c r="AD127" s="131">
        <f>Z127/$Z$7*100</f>
        <v>53.582434514637903</v>
      </c>
    </row>
    <row r="128" spans="19:32" x14ac:dyDescent="0.25">
      <c r="S128" s="105" t="s">
        <v>110</v>
      </c>
      <c r="T128" s="116"/>
      <c r="U128" s="116"/>
      <c r="V128" s="116">
        <v>885</v>
      </c>
      <c r="W128" s="116">
        <v>923</v>
      </c>
      <c r="X128" s="116">
        <v>1046</v>
      </c>
      <c r="Y128" s="116">
        <v>1148</v>
      </c>
      <c r="Z128" s="116">
        <v>1207</v>
      </c>
      <c r="AB128" s="113" t="str">
        <f>TEXT(Z128,"###,###")</f>
        <v>1,207</v>
      </c>
      <c r="AD128" s="131">
        <f>Z128/$Z$7*100</f>
        <v>46.494607087827426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80E9DCC-FDC1-4C66-AEFA-B53F4B618D7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76CCBD3E-11BA-4BE5-8E60-721DEF57597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C105232E-1D3A-41EE-93E6-34577A2123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A3C7E333-9FBD-48AA-B0DA-E3ED15F3BBD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94359-E6CC-4BD4-8C87-7D4ACABDA882}">
  <sheetPr codeName="Sheet137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Western Downs</v>
      </c>
      <c r="T1" s="103"/>
      <c r="U1" s="103"/>
      <c r="V1" s="103"/>
      <c r="W1" s="103"/>
      <c r="X1" s="103"/>
      <c r="Y1" s="104" t="str">
        <f>Y3</f>
        <v>9.73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190</v>
      </c>
      <c r="Y3" s="109" t="s">
        <v>275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9.73 Western Downs,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23552</v>
      </c>
      <c r="W4" s="112">
        <v>22121</v>
      </c>
      <c r="X4" s="112">
        <v>24201</v>
      </c>
      <c r="Y4" s="112">
        <v>27309</v>
      </c>
      <c r="Z4" s="112">
        <v>25428</v>
      </c>
      <c r="AB4" s="113" t="str">
        <f>TEXT(Z4,"###,###")</f>
        <v>25,428</v>
      </c>
      <c r="AD4" s="114">
        <f>Z4/Y4-1</f>
        <v>-6.8878391738987133E-2</v>
      </c>
      <c r="AF4" s="114">
        <f>Z4/V4-1</f>
        <v>7.9653532608695565E-2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12695</v>
      </c>
      <c r="W5" s="112">
        <v>12108</v>
      </c>
      <c r="X5" s="112">
        <v>13175</v>
      </c>
      <c r="Y5" s="112">
        <v>15099</v>
      </c>
      <c r="Z5" s="112">
        <v>13553</v>
      </c>
      <c r="AB5" s="113" t="str">
        <f>TEXT(Z5,"###,###")</f>
        <v>13,553</v>
      </c>
      <c r="AD5" s="114">
        <f t="shared" ref="AD5:AD9" si="0">Z5/Y5-1</f>
        <v>-0.10239088681369624</v>
      </c>
      <c r="AF5" s="114">
        <f t="shared" ref="AF5:AF9" si="1">Z5/V5-1</f>
        <v>6.7585663647105054E-2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10857</v>
      </c>
      <c r="W6" s="112">
        <v>10013</v>
      </c>
      <c r="X6" s="112">
        <v>11026</v>
      </c>
      <c r="Y6" s="112">
        <v>12210</v>
      </c>
      <c r="Z6" s="112">
        <v>11873</v>
      </c>
      <c r="AB6" s="113" t="str">
        <f>TEXT(Z6,"###,###")</f>
        <v>11,873</v>
      </c>
      <c r="AD6" s="114">
        <f t="shared" si="0"/>
        <v>-2.7600327600327601E-2</v>
      </c>
      <c r="AF6" s="114">
        <f t="shared" si="1"/>
        <v>9.3580178686561766E-2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16143</v>
      </c>
      <c r="W7" s="112">
        <v>15492</v>
      </c>
      <c r="X7" s="112">
        <v>16485</v>
      </c>
      <c r="Y7" s="112">
        <v>18514</v>
      </c>
      <c r="Z7" s="112">
        <v>17356</v>
      </c>
      <c r="AB7" s="113" t="str">
        <f>TEXT(Z7,"###,###")</f>
        <v>17,356</v>
      </c>
      <c r="AD7" s="114">
        <f t="shared" si="0"/>
        <v>-6.254726153181378E-2</v>
      </c>
      <c r="AF7" s="114">
        <f t="shared" si="1"/>
        <v>7.5140927956389714E-2</v>
      </c>
    </row>
    <row r="8" spans="1:32" ht="17.25" customHeight="1" x14ac:dyDescent="0.25">
      <c r="A8" s="68" t="s">
        <v>13</v>
      </c>
      <c r="B8" s="69"/>
      <c r="C8" s="31"/>
      <c r="D8" s="70" t="str">
        <f>AB4</f>
        <v>25,428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17,356</v>
      </c>
      <c r="P8" s="71"/>
      <c r="S8" s="111" t="s">
        <v>87</v>
      </c>
      <c r="T8" s="112"/>
      <c r="U8" s="112"/>
      <c r="V8" s="112">
        <v>41140.129999999997</v>
      </c>
      <c r="W8" s="112">
        <v>41036.81</v>
      </c>
      <c r="X8" s="112">
        <v>40978.11</v>
      </c>
      <c r="Y8" s="112">
        <v>42033.96</v>
      </c>
      <c r="Z8" s="112">
        <v>43053.82</v>
      </c>
      <c r="AB8" s="113" t="str">
        <f>TEXT(Z8,"$###,###")</f>
        <v>$43,054</v>
      </c>
      <c r="AD8" s="114">
        <f t="shared" si="0"/>
        <v>2.4262762775622448E-2</v>
      </c>
      <c r="AF8" s="114">
        <f t="shared" si="1"/>
        <v>4.6516381936566598E-2</v>
      </c>
    </row>
    <row r="9" spans="1:32" x14ac:dyDescent="0.25">
      <c r="A9" s="32" t="s">
        <v>15</v>
      </c>
      <c r="B9" s="75"/>
      <c r="C9" s="76"/>
      <c r="D9" s="77">
        <f>AD104</f>
        <v>69.777410728330963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53.727817469463012</v>
      </c>
      <c r="P9" s="78" t="s">
        <v>88</v>
      </c>
      <c r="S9" s="111" t="s">
        <v>7</v>
      </c>
      <c r="T9" s="112"/>
      <c r="U9" s="112"/>
      <c r="V9" s="112">
        <v>791929428</v>
      </c>
      <c r="W9" s="112">
        <v>778449895</v>
      </c>
      <c r="X9" s="112">
        <v>831957884</v>
      </c>
      <c r="Y9" s="112">
        <v>885529285</v>
      </c>
      <c r="Z9" s="112">
        <v>869967913</v>
      </c>
      <c r="AB9" s="113" t="str">
        <f>TEXT(Z9/1000000,"$#,###.0")&amp;" mil"</f>
        <v>$870.0 mil</v>
      </c>
      <c r="AD9" s="114">
        <f t="shared" si="0"/>
        <v>-1.757296146338061E-2</v>
      </c>
      <c r="AF9" s="114">
        <f t="shared" si="1"/>
        <v>9.8542221365714999E-2</v>
      </c>
    </row>
    <row r="10" spans="1:32" x14ac:dyDescent="0.25">
      <c r="A10" s="32" t="s">
        <v>18</v>
      </c>
      <c r="B10" s="75"/>
      <c r="C10" s="76"/>
      <c r="D10" s="77">
        <f>AD105</f>
        <v>15.655969797074091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46.272182530536995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87.479834063148189</v>
      </c>
      <c r="P11" s="78" t="s">
        <v>88</v>
      </c>
      <c r="S11" s="111" t="s">
        <v>30</v>
      </c>
      <c r="T11" s="116"/>
      <c r="U11" s="116"/>
      <c r="V11" s="116">
        <v>19733</v>
      </c>
      <c r="W11" s="116">
        <v>18437</v>
      </c>
      <c r="X11" s="116">
        <v>20070</v>
      </c>
      <c r="Y11" s="116">
        <v>22166</v>
      </c>
      <c r="Z11" s="116">
        <v>21145</v>
      </c>
    </row>
    <row r="12" spans="1:32" ht="28.5" customHeight="1" x14ac:dyDescent="0.25">
      <c r="A12" s="32" t="s">
        <v>20</v>
      </c>
      <c r="B12" s="76"/>
      <c r="C12" s="76"/>
      <c r="D12" s="77">
        <f>AD108</f>
        <v>17.315557652980964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24.654298225397557</v>
      </c>
      <c r="P12" s="78" t="s">
        <v>88</v>
      </c>
      <c r="S12" s="111" t="s">
        <v>31</v>
      </c>
      <c r="T12" s="116"/>
      <c r="U12" s="116"/>
      <c r="V12" s="116">
        <v>3820</v>
      </c>
      <c r="W12" s="116">
        <v>3683</v>
      </c>
      <c r="X12" s="116">
        <v>4131</v>
      </c>
      <c r="Y12" s="116">
        <v>5141</v>
      </c>
      <c r="Z12" s="116">
        <v>4285</v>
      </c>
    </row>
    <row r="13" spans="1:32" ht="15" customHeight="1" x14ac:dyDescent="0.25">
      <c r="A13" s="32" t="s">
        <v>21</v>
      </c>
      <c r="B13" s="76"/>
      <c r="C13" s="76"/>
      <c r="D13" s="77">
        <f>AD109</f>
        <v>16.116092496460592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41.3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19.450998898851658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16.14817375273649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32.538933459178857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83.851826247263503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3241</v>
      </c>
      <c r="Z15" s="116">
        <v>3173</v>
      </c>
      <c r="AB15" s="121">
        <f t="shared" ref="AB15:AB34" si="2">IF(Z15="np",0,Z15/$Z$34)</f>
        <v>0.12478861053211153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709</v>
      </c>
      <c r="Z16" s="116">
        <v>701</v>
      </c>
      <c r="AB16" s="121">
        <f t="shared" si="2"/>
        <v>2.756911943996539E-2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1558</v>
      </c>
      <c r="Z17" s="116">
        <v>1109</v>
      </c>
      <c r="AB17" s="121">
        <f t="shared" si="2"/>
        <v>4.3615054862940969E-2</v>
      </c>
    </row>
    <row r="18" spans="1:28" x14ac:dyDescent="0.25">
      <c r="A18" s="67" t="str">
        <f>$S$1&amp;" ("&amp;$V$2&amp;" to "&amp;$Z$2&amp;")"</f>
        <v>Western Downs (2014-15 to 2018-19)</v>
      </c>
      <c r="B18" s="67"/>
      <c r="C18" s="67"/>
      <c r="D18" s="67"/>
      <c r="E18" s="67"/>
      <c r="F18" s="67"/>
      <c r="G18" s="67" t="str">
        <f>$S$1&amp;" ("&amp;$V$2&amp;" to "&amp;$Z$2&amp;")"</f>
        <v>Western Downs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394</v>
      </c>
      <c r="Z18" s="116">
        <v>445</v>
      </c>
      <c r="AB18" s="121">
        <f t="shared" si="2"/>
        <v>1.7501081527510128E-2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2261</v>
      </c>
      <c r="Z19" s="116">
        <v>2061</v>
      </c>
      <c r="AB19" s="121">
        <f t="shared" si="2"/>
        <v>8.1055570849883976E-2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1230</v>
      </c>
      <c r="Z20" s="116">
        <v>1219</v>
      </c>
      <c r="AB20" s="121">
        <f t="shared" si="2"/>
        <v>4.7941164903449088E-2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2324</v>
      </c>
      <c r="Z21" s="116">
        <v>2199</v>
      </c>
      <c r="AB21" s="121">
        <f t="shared" si="2"/>
        <v>8.6482872537066893E-2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1564</v>
      </c>
      <c r="Z22" s="116">
        <v>1427</v>
      </c>
      <c r="AB22" s="121">
        <f t="shared" si="2"/>
        <v>5.6121445707318994E-2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1005</v>
      </c>
      <c r="Z23" s="116">
        <v>862</v>
      </c>
      <c r="AB23" s="121">
        <f t="shared" si="2"/>
        <v>3.3900971408345457E-2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62</v>
      </c>
      <c r="Z24" s="116">
        <v>61</v>
      </c>
      <c r="AB24" s="121">
        <f t="shared" si="2"/>
        <v>2.3990246588272311E-3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653</v>
      </c>
      <c r="Z25" s="116">
        <v>594</v>
      </c>
      <c r="AB25" s="121">
        <f t="shared" si="2"/>
        <v>2.3360994218743856E-2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541</v>
      </c>
      <c r="Z26" s="116">
        <v>483</v>
      </c>
      <c r="AB26" s="121">
        <f t="shared" si="2"/>
        <v>1.8995555905140207E-2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1055</v>
      </c>
      <c r="Z27" s="116">
        <v>986</v>
      </c>
      <c r="AB27" s="121">
        <f t="shared" si="2"/>
        <v>3.8777677272190982E-2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1554</v>
      </c>
      <c r="Z28" s="116">
        <v>1546</v>
      </c>
      <c r="AB28" s="121">
        <f t="shared" si="2"/>
        <v>6.0801510205686866E-2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1340</v>
      </c>
      <c r="Z29" s="116">
        <v>1344</v>
      </c>
      <c r="AB29" s="121">
        <f t="shared" si="2"/>
        <v>5.2857199040390136E-2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1619</v>
      </c>
      <c r="Z30" s="116">
        <v>1686</v>
      </c>
      <c r="AB30" s="121">
        <f t="shared" si="2"/>
        <v>6.6307468439060838E-2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1798</v>
      </c>
      <c r="Z31" s="116">
        <v>1868</v>
      </c>
      <c r="AB31" s="121">
        <f t="shared" si="2"/>
        <v>7.3465214142447E-2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127</v>
      </c>
      <c r="Z32" s="116">
        <v>129</v>
      </c>
      <c r="AB32" s="121">
        <f t="shared" si="2"/>
        <v>5.07334722932316E-3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982</v>
      </c>
      <c r="Z33" s="116">
        <v>1009</v>
      </c>
      <c r="AB33" s="121">
        <f t="shared" si="2"/>
        <v>3.9682227553388127E-2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27309</v>
      </c>
      <c r="Z34" s="124">
        <v>25427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14555</v>
      </c>
      <c r="AB37" s="136">
        <f>Z37/Z40*100</f>
        <v>83.851826247263503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2803</v>
      </c>
      <c r="AB38" s="136">
        <f>Z38/Z40*100</f>
        <v>16.14817375273649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17358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56</v>
      </c>
      <c r="X44" s="116">
        <v>79</v>
      </c>
      <c r="Y44" s="116">
        <v>68</v>
      </c>
      <c r="Z44" s="116">
        <v>68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448</v>
      </c>
      <c r="X45" s="116">
        <v>521</v>
      </c>
      <c r="Y45" s="116">
        <v>550</v>
      </c>
      <c r="Z45" s="116">
        <v>494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768</v>
      </c>
      <c r="X46" s="116">
        <v>870</v>
      </c>
      <c r="Y46" s="116">
        <v>1252</v>
      </c>
      <c r="Z46" s="116">
        <v>1003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1124</v>
      </c>
      <c r="X47" s="116">
        <v>1242</v>
      </c>
      <c r="Y47" s="116">
        <v>1416</v>
      </c>
      <c r="Z47" s="116">
        <v>1239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1398</v>
      </c>
      <c r="X48" s="116">
        <v>1425</v>
      </c>
      <c r="Y48" s="116">
        <v>1624</v>
      </c>
      <c r="Z48" s="116">
        <v>1491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Western Downs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1275</v>
      </c>
      <c r="X49" s="116">
        <v>1356</v>
      </c>
      <c r="Y49" s="116">
        <v>1463</v>
      </c>
      <c r="Z49" s="116">
        <v>1350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1100</v>
      </c>
      <c r="X50" s="116">
        <v>1212</v>
      </c>
      <c r="Y50" s="116">
        <v>1345</v>
      </c>
      <c r="Z50" s="116">
        <v>1292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1216</v>
      </c>
      <c r="X51" s="116">
        <v>1255</v>
      </c>
      <c r="Y51" s="116">
        <v>1319</v>
      </c>
      <c r="Z51" s="116">
        <v>1137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1156</v>
      </c>
      <c r="X52" s="116">
        <v>1239</v>
      </c>
      <c r="Y52" s="116">
        <v>1388</v>
      </c>
      <c r="Z52" s="116">
        <v>1315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1123</v>
      </c>
      <c r="X53" s="116">
        <v>1169</v>
      </c>
      <c r="Y53" s="116">
        <v>1304</v>
      </c>
      <c r="Z53" s="116">
        <v>1208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957</v>
      </c>
      <c r="X54" s="116">
        <v>1074</v>
      </c>
      <c r="Y54" s="116">
        <v>1222</v>
      </c>
      <c r="Z54" s="116">
        <v>1102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697</v>
      </c>
      <c r="X55" s="116">
        <v>786</v>
      </c>
      <c r="Y55" s="116">
        <v>907</v>
      </c>
      <c r="Z55" s="116">
        <v>841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437</v>
      </c>
      <c r="X56" s="116">
        <v>497</v>
      </c>
      <c r="Y56" s="116">
        <v>603</v>
      </c>
      <c r="Z56" s="116">
        <v>513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177</v>
      </c>
      <c r="X57" s="116">
        <v>244</v>
      </c>
      <c r="Y57" s="116">
        <v>311</v>
      </c>
      <c r="Z57" s="116">
        <v>269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97</v>
      </c>
      <c r="X58" s="116">
        <v>101</v>
      </c>
      <c r="Y58" s="116">
        <v>155</v>
      </c>
      <c r="Z58" s="116">
        <v>111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52</v>
      </c>
      <c r="X59" s="116">
        <v>63</v>
      </c>
      <c r="Y59" s="116">
        <v>80</v>
      </c>
      <c r="Z59" s="116">
        <v>59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31</v>
      </c>
      <c r="X60" s="116">
        <v>42</v>
      </c>
      <c r="Y60" s="116">
        <v>48</v>
      </c>
      <c r="Z60" s="116">
        <v>41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12108</v>
      </c>
      <c r="X61" s="116">
        <v>13175</v>
      </c>
      <c r="Y61" s="116">
        <v>15099</v>
      </c>
      <c r="Z61" s="116">
        <v>13556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51</v>
      </c>
      <c r="X63" s="116">
        <v>54</v>
      </c>
      <c r="Y63" s="116">
        <v>54</v>
      </c>
      <c r="Z63" s="116">
        <v>58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Western Downs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426</v>
      </c>
      <c r="X64" s="116">
        <v>465</v>
      </c>
      <c r="Y64" s="116">
        <v>460</v>
      </c>
      <c r="Z64" s="116">
        <v>402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745</v>
      </c>
      <c r="X65" s="116">
        <v>796</v>
      </c>
      <c r="Y65" s="116">
        <v>931</v>
      </c>
      <c r="Z65" s="116">
        <v>868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947</v>
      </c>
      <c r="X66" s="116">
        <v>986</v>
      </c>
      <c r="Y66" s="116">
        <v>1019</v>
      </c>
      <c r="Z66" s="116">
        <v>1131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1034</v>
      </c>
      <c r="X67" s="116">
        <v>1092</v>
      </c>
      <c r="Y67" s="116">
        <v>1159</v>
      </c>
      <c r="Z67" s="116">
        <v>1158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991</v>
      </c>
      <c r="X68" s="116">
        <v>1091</v>
      </c>
      <c r="Y68" s="116">
        <v>1173</v>
      </c>
      <c r="Z68" s="116">
        <v>1184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960</v>
      </c>
      <c r="X69" s="116">
        <v>1068</v>
      </c>
      <c r="Y69" s="116">
        <v>1172</v>
      </c>
      <c r="Z69" s="116">
        <v>1181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1052</v>
      </c>
      <c r="X70" s="116">
        <v>1118</v>
      </c>
      <c r="Y70" s="116">
        <v>1140</v>
      </c>
      <c r="Z70" s="116">
        <v>1080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1005</v>
      </c>
      <c r="X71" s="116">
        <v>1175</v>
      </c>
      <c r="Y71" s="116">
        <v>1294</v>
      </c>
      <c r="Z71" s="116">
        <v>1288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988</v>
      </c>
      <c r="X72" s="116">
        <v>1057</v>
      </c>
      <c r="Y72" s="116">
        <v>1170</v>
      </c>
      <c r="Z72" s="116">
        <v>1099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741</v>
      </c>
      <c r="X73" s="116">
        <v>899</v>
      </c>
      <c r="Y73" s="116">
        <v>1060</v>
      </c>
      <c r="Z73" s="116">
        <v>1071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535</v>
      </c>
      <c r="X74" s="116">
        <v>619</v>
      </c>
      <c r="Y74" s="116">
        <v>757</v>
      </c>
      <c r="Z74" s="116">
        <v>698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265</v>
      </c>
      <c r="X75" s="116">
        <v>288</v>
      </c>
      <c r="Y75" s="116">
        <v>414</v>
      </c>
      <c r="Z75" s="116">
        <v>340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133</v>
      </c>
      <c r="X76" s="116">
        <v>165</v>
      </c>
      <c r="Y76" s="116">
        <v>205</v>
      </c>
      <c r="Z76" s="116">
        <v>158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61</v>
      </c>
      <c r="X77" s="116">
        <v>69</v>
      </c>
      <c r="Y77" s="116">
        <v>96</v>
      </c>
      <c r="Z77" s="116">
        <v>78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43</v>
      </c>
      <c r="X78" s="116">
        <v>44</v>
      </c>
      <c r="Y78" s="116">
        <v>65</v>
      </c>
      <c r="Z78" s="116">
        <v>49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37</v>
      </c>
      <c r="X79" s="116">
        <v>39</v>
      </c>
      <c r="Y79" s="116">
        <v>48</v>
      </c>
      <c r="Z79" s="116">
        <v>30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10013</v>
      </c>
      <c r="X80" s="116">
        <v>11026</v>
      </c>
      <c r="Y80" s="116">
        <v>12210</v>
      </c>
      <c r="Z80" s="116">
        <v>11873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Western Downs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808</v>
      </c>
      <c r="X83" s="116">
        <v>836</v>
      </c>
      <c r="Y83" s="116">
        <v>961</v>
      </c>
      <c r="Z83" s="116">
        <v>901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517</v>
      </c>
      <c r="X84" s="116">
        <v>549</v>
      </c>
      <c r="Y84" s="116">
        <v>574</v>
      </c>
      <c r="Z84" s="116">
        <v>556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25,428</v>
      </c>
      <c r="D85" s="100">
        <f t="shared" ref="D85:D90" si="4">AD4</f>
        <v>-6.8878391738987133E-2</v>
      </c>
      <c r="E85" s="101">
        <f t="shared" ref="E85:E90" si="5">AD4</f>
        <v>-6.8878391738987133E-2</v>
      </c>
      <c r="F85" s="100">
        <f t="shared" ref="F85:F90" si="6">AF4</f>
        <v>7.9653532608695565E-2</v>
      </c>
      <c r="G85" s="101">
        <f t="shared" ref="G85:G90" si="7">AF4</f>
        <v>7.9653532608695565E-2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1684</v>
      </c>
      <c r="X85" s="116">
        <v>1745</v>
      </c>
      <c r="Y85" s="116">
        <v>1862</v>
      </c>
      <c r="Z85" s="116">
        <v>1855</v>
      </c>
    </row>
    <row r="86" spans="1:30" ht="15" customHeight="1" x14ac:dyDescent="0.25">
      <c r="A86" s="102" t="s">
        <v>4</v>
      </c>
      <c r="B86" s="51"/>
      <c r="C86" s="61" t="str">
        <f t="shared" si="3"/>
        <v>13,553</v>
      </c>
      <c r="D86" s="100">
        <f t="shared" si="4"/>
        <v>-0.10239088681369624</v>
      </c>
      <c r="E86" s="101">
        <f t="shared" si="5"/>
        <v>-0.10239088681369624</v>
      </c>
      <c r="F86" s="100">
        <f t="shared" si="6"/>
        <v>6.7585663647105054E-2</v>
      </c>
      <c r="G86" s="101">
        <f t="shared" si="7"/>
        <v>6.7585663647105054E-2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235</v>
      </c>
      <c r="X86" s="116">
        <v>244</v>
      </c>
      <c r="Y86" s="116">
        <v>244</v>
      </c>
      <c r="Z86" s="116">
        <v>261</v>
      </c>
    </row>
    <row r="87" spans="1:30" ht="15" customHeight="1" x14ac:dyDescent="0.25">
      <c r="A87" s="102" t="s">
        <v>5</v>
      </c>
      <c r="B87" s="51"/>
      <c r="C87" s="61" t="str">
        <f t="shared" si="3"/>
        <v>11,873</v>
      </c>
      <c r="D87" s="100">
        <f t="shared" si="4"/>
        <v>-2.7600327600327601E-2</v>
      </c>
      <c r="E87" s="101">
        <f t="shared" si="5"/>
        <v>-2.7600327600327601E-2</v>
      </c>
      <c r="F87" s="100">
        <f t="shared" si="6"/>
        <v>9.3580178686561766E-2</v>
      </c>
      <c r="G87" s="101">
        <f t="shared" si="7"/>
        <v>9.3580178686561766E-2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192</v>
      </c>
      <c r="X87" s="116">
        <v>204</v>
      </c>
      <c r="Y87" s="116">
        <v>216</v>
      </c>
      <c r="Z87" s="116">
        <v>202</v>
      </c>
    </row>
    <row r="88" spans="1:30" ht="15" customHeight="1" x14ac:dyDescent="0.25">
      <c r="A88" s="51" t="s">
        <v>6</v>
      </c>
      <c r="B88" s="51"/>
      <c r="C88" s="61" t="str">
        <f t="shared" si="3"/>
        <v>17,356</v>
      </c>
      <c r="D88" s="100">
        <f t="shared" si="4"/>
        <v>-6.254726153181378E-2</v>
      </c>
      <c r="E88" s="101">
        <f t="shared" si="5"/>
        <v>-6.254726153181378E-2</v>
      </c>
      <c r="F88" s="100">
        <f t="shared" si="6"/>
        <v>7.5140927956389714E-2</v>
      </c>
      <c r="G88" s="101">
        <f t="shared" si="7"/>
        <v>7.5140927956389714E-2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326</v>
      </c>
      <c r="X88" s="116">
        <v>368</v>
      </c>
      <c r="Y88" s="116">
        <v>395</v>
      </c>
      <c r="Z88" s="116">
        <v>393</v>
      </c>
    </row>
    <row r="89" spans="1:30" ht="15" customHeight="1" x14ac:dyDescent="0.25">
      <c r="A89" s="51" t="s">
        <v>102</v>
      </c>
      <c r="B89" s="51"/>
      <c r="C89" s="61" t="str">
        <f t="shared" si="3"/>
        <v>$43,054</v>
      </c>
      <c r="D89" s="100">
        <f t="shared" si="4"/>
        <v>2.4262762775622448E-2</v>
      </c>
      <c r="E89" s="101">
        <f t="shared" si="5"/>
        <v>2.4262762775622448E-2</v>
      </c>
      <c r="F89" s="100">
        <f t="shared" si="6"/>
        <v>4.6516381936566598E-2</v>
      </c>
      <c r="G89" s="101">
        <f t="shared" si="7"/>
        <v>4.6516381936566598E-2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1101</v>
      </c>
      <c r="X89" s="116">
        <v>1179</v>
      </c>
      <c r="Y89" s="116">
        <v>1308</v>
      </c>
      <c r="Z89" s="116">
        <v>1293</v>
      </c>
    </row>
    <row r="90" spans="1:30" ht="15" customHeight="1" x14ac:dyDescent="0.25">
      <c r="A90" s="51" t="s">
        <v>7</v>
      </c>
      <c r="B90" s="51"/>
      <c r="C90" s="61" t="str">
        <f t="shared" si="3"/>
        <v>$870.0 mil</v>
      </c>
      <c r="D90" s="100">
        <f t="shared" si="4"/>
        <v>-1.757296146338061E-2</v>
      </c>
      <c r="E90" s="101">
        <f t="shared" si="5"/>
        <v>-1.757296146338061E-2</v>
      </c>
      <c r="F90" s="100">
        <f t="shared" si="6"/>
        <v>9.8542221365714999E-2</v>
      </c>
      <c r="G90" s="101">
        <f t="shared" si="7"/>
        <v>9.8542221365714999E-2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1314</v>
      </c>
      <c r="X90" s="116">
        <v>1441</v>
      </c>
      <c r="Y90" s="116">
        <v>1655</v>
      </c>
      <c r="Z90" s="116">
        <v>1631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8392</v>
      </c>
      <c r="X91" s="116">
        <v>8948</v>
      </c>
      <c r="Y91" s="116">
        <v>10152</v>
      </c>
      <c r="Z91" s="116">
        <v>9324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421</v>
      </c>
      <c r="X93" s="116">
        <v>497</v>
      </c>
      <c r="Y93" s="116">
        <v>575</v>
      </c>
      <c r="Z93" s="116">
        <v>549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1016</v>
      </c>
      <c r="X94" s="116">
        <v>1132</v>
      </c>
      <c r="Y94" s="116">
        <v>1201</v>
      </c>
      <c r="Z94" s="116">
        <v>1214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248</v>
      </c>
      <c r="X95" s="116">
        <v>227</v>
      </c>
      <c r="Y95" s="116">
        <v>250</v>
      </c>
      <c r="Z95" s="116">
        <v>264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831</v>
      </c>
      <c r="X96" s="116">
        <v>934</v>
      </c>
      <c r="Y96" s="116">
        <v>1097</v>
      </c>
      <c r="Z96" s="116">
        <v>1144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1312</v>
      </c>
      <c r="X97" s="116">
        <v>1446</v>
      </c>
      <c r="Y97" s="116">
        <v>1465</v>
      </c>
      <c r="Z97" s="116">
        <v>1425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681</v>
      </c>
      <c r="X98" s="116">
        <v>767</v>
      </c>
      <c r="Y98" s="116">
        <v>838</v>
      </c>
      <c r="Z98" s="116">
        <v>815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101</v>
      </c>
      <c r="X99" s="116">
        <v>101</v>
      </c>
      <c r="Y99" s="116">
        <v>116</v>
      </c>
      <c r="Z99" s="116">
        <v>120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709</v>
      </c>
      <c r="X100" s="116">
        <v>738</v>
      </c>
      <c r="Y100" s="116">
        <v>878</v>
      </c>
      <c r="Z100" s="116">
        <v>913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7098</v>
      </c>
      <c r="X101" s="116">
        <v>7537</v>
      </c>
      <c r="Y101" s="116">
        <v>8360</v>
      </c>
      <c r="Z101" s="116">
        <v>8034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15483</v>
      </c>
      <c r="X104" s="116">
        <v>17078</v>
      </c>
      <c r="Y104" s="116">
        <v>18854</v>
      </c>
      <c r="Z104" s="116">
        <v>17743</v>
      </c>
      <c r="AB104" s="113" t="str">
        <f>TEXT(Z104,"###,###")</f>
        <v>17,743</v>
      </c>
      <c r="AD104" s="134">
        <f>Z104/($Z$4)*100</f>
        <v>69.777410728330963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3294</v>
      </c>
      <c r="X105" s="116">
        <v>3726</v>
      </c>
      <c r="Y105" s="116">
        <v>3960</v>
      </c>
      <c r="Z105" s="116">
        <v>3981</v>
      </c>
      <c r="AB105" s="113" t="str">
        <f>TEXT(Z105,"###,###")</f>
        <v>3,981</v>
      </c>
      <c r="AD105" s="134">
        <f>Z105/($Z$4)*100</f>
        <v>15.655969797074091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18777</v>
      </c>
      <c r="X106" s="124">
        <v>20804</v>
      </c>
      <c r="Y106" s="124">
        <v>22814</v>
      </c>
      <c r="Z106" s="124">
        <v>21724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3842</v>
      </c>
      <c r="X108" s="116">
        <v>4252</v>
      </c>
      <c r="Y108" s="116">
        <v>5131</v>
      </c>
      <c r="Z108" s="116">
        <v>4403</v>
      </c>
      <c r="AB108" s="113" t="str">
        <f>TEXT(Z108,"###,###")</f>
        <v>4,403</v>
      </c>
      <c r="AD108" s="134">
        <f>Z108/($Z$4)*100</f>
        <v>17.315557652980964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3588</v>
      </c>
      <c r="X109" s="116">
        <v>4076</v>
      </c>
      <c r="Y109" s="116">
        <v>4311</v>
      </c>
      <c r="Z109" s="116">
        <v>4098</v>
      </c>
      <c r="AB109" s="113" t="str">
        <f>TEXT(Z109,"###,###")</f>
        <v>4,098</v>
      </c>
      <c r="AD109" s="134">
        <f>Z109/($Z$4)*100</f>
        <v>16.116092496460592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4681</v>
      </c>
      <c r="X110" s="116">
        <v>4863</v>
      </c>
      <c r="Y110" s="116">
        <v>5382</v>
      </c>
      <c r="Z110" s="116">
        <v>4946</v>
      </c>
      <c r="AB110" s="113" t="str">
        <f>TEXT(Z110,"###,###")</f>
        <v>4,946</v>
      </c>
      <c r="AD110" s="134">
        <f>Z110/($Z$4)*100</f>
        <v>19.450998898851658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6666</v>
      </c>
      <c r="X111" s="116">
        <v>7613</v>
      </c>
      <c r="Y111" s="116">
        <v>7990</v>
      </c>
      <c r="Z111" s="116">
        <v>8274</v>
      </c>
      <c r="AB111" s="113" t="str">
        <f>TEXT(Z111,"###,###")</f>
        <v>8,274</v>
      </c>
      <c r="AD111" s="134">
        <f>Z111/($Z$4)*100</f>
        <v>32.538933459178857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22121</v>
      </c>
      <c r="X112" s="116">
        <v>24201</v>
      </c>
      <c r="Y112" s="116">
        <v>27309</v>
      </c>
      <c r="Z112" s="116">
        <v>25428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40.479999999999997</v>
      </c>
      <c r="W118" s="135">
        <v>41.76</v>
      </c>
      <c r="X118" s="135">
        <v>41.15</v>
      </c>
      <c r="Y118" s="135">
        <v>41.77</v>
      </c>
      <c r="Z118" s="135">
        <v>41.31</v>
      </c>
      <c r="AB118" s="113" t="str">
        <f>TEXT(Z118,"##.0")</f>
        <v>41.3</v>
      </c>
    </row>
    <row r="120" spans="19:32" x14ac:dyDescent="0.25">
      <c r="S120" s="105" t="s">
        <v>104</v>
      </c>
      <c r="T120" s="116"/>
      <c r="U120" s="116"/>
      <c r="V120" s="116">
        <v>12324</v>
      </c>
      <c r="W120" s="116">
        <v>11808</v>
      </c>
      <c r="X120" s="116">
        <v>12354</v>
      </c>
      <c r="Y120" s="116">
        <v>13371</v>
      </c>
      <c r="Z120" s="116">
        <v>13073</v>
      </c>
      <c r="AB120" s="113" t="str">
        <f>TEXT(Z120,"###,###")</f>
        <v>13,073</v>
      </c>
    </row>
    <row r="121" spans="19:32" x14ac:dyDescent="0.25">
      <c r="S121" s="105" t="s">
        <v>105</v>
      </c>
      <c r="T121" s="116"/>
      <c r="U121" s="116"/>
      <c r="V121" s="116">
        <v>1931</v>
      </c>
      <c r="W121" s="116">
        <v>1888</v>
      </c>
      <c r="X121" s="116">
        <v>2080</v>
      </c>
      <c r="Y121" s="116">
        <v>2809</v>
      </c>
      <c r="Z121" s="116">
        <v>2169</v>
      </c>
      <c r="AB121" s="113" t="str">
        <f>TEXT(Z121,"###,###")</f>
        <v>2,169</v>
      </c>
    </row>
    <row r="122" spans="19:32" x14ac:dyDescent="0.25">
      <c r="S122" s="105" t="s">
        <v>106</v>
      </c>
      <c r="T122" s="116"/>
      <c r="U122" s="116"/>
      <c r="V122" s="116">
        <v>1891</v>
      </c>
      <c r="W122" s="116">
        <v>1794</v>
      </c>
      <c r="X122" s="116">
        <v>2051</v>
      </c>
      <c r="Y122" s="116">
        <v>2330</v>
      </c>
      <c r="Z122" s="116">
        <v>2110</v>
      </c>
      <c r="AB122" s="113" t="str">
        <f>TEXT(Z122,"###,###")</f>
        <v>2,110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14215</v>
      </c>
      <c r="W124" s="116">
        <v>13602</v>
      </c>
      <c r="X124" s="116">
        <v>14405</v>
      </c>
      <c r="Y124" s="116">
        <v>15701</v>
      </c>
      <c r="Z124" s="116">
        <v>15183</v>
      </c>
      <c r="AB124" s="113" t="str">
        <f>TEXT(Z124,"###,###")</f>
        <v>15,183</v>
      </c>
      <c r="AD124" s="131">
        <f>Z124/$Z$7*100</f>
        <v>87.479834063148189</v>
      </c>
    </row>
    <row r="125" spans="19:32" x14ac:dyDescent="0.25">
      <c r="S125" s="105" t="s">
        <v>108</v>
      </c>
      <c r="T125" s="116"/>
      <c r="U125" s="116"/>
      <c r="V125" s="116">
        <v>3822</v>
      </c>
      <c r="W125" s="116">
        <v>3682</v>
      </c>
      <c r="X125" s="116">
        <v>4131</v>
      </c>
      <c r="Y125" s="116">
        <v>5139</v>
      </c>
      <c r="Z125" s="116">
        <v>4279</v>
      </c>
      <c r="AB125" s="113" t="str">
        <f>TEXT(Z125,"###,###")</f>
        <v>4,279</v>
      </c>
      <c r="AD125" s="131">
        <f>Z125/$Z$7*100</f>
        <v>24.654298225397557</v>
      </c>
    </row>
    <row r="127" spans="19:32" x14ac:dyDescent="0.25">
      <c r="S127" s="105" t="s">
        <v>109</v>
      </c>
      <c r="T127" s="116"/>
      <c r="U127" s="116"/>
      <c r="V127" s="116">
        <v>8748</v>
      </c>
      <c r="W127" s="116">
        <v>8394</v>
      </c>
      <c r="X127" s="116">
        <v>8948</v>
      </c>
      <c r="Y127" s="116">
        <v>10152</v>
      </c>
      <c r="Z127" s="116">
        <v>9325</v>
      </c>
      <c r="AB127" s="113" t="str">
        <f>TEXT(Z127,"###,###")</f>
        <v>9,325</v>
      </c>
      <c r="AD127" s="131">
        <f>Z127/$Z$7*100</f>
        <v>53.727817469463012</v>
      </c>
    </row>
    <row r="128" spans="19:32" x14ac:dyDescent="0.25">
      <c r="S128" s="105" t="s">
        <v>110</v>
      </c>
      <c r="T128" s="116"/>
      <c r="U128" s="116"/>
      <c r="V128" s="116">
        <v>7395</v>
      </c>
      <c r="W128" s="116">
        <v>7096</v>
      </c>
      <c r="X128" s="116">
        <v>7537</v>
      </c>
      <c r="Y128" s="116">
        <v>8363</v>
      </c>
      <c r="Z128" s="116">
        <v>8031</v>
      </c>
      <c r="AB128" s="113" t="str">
        <f>TEXT(Z128,"###,###")</f>
        <v>8,031</v>
      </c>
      <c r="AD128" s="131">
        <f>Z128/$Z$7*100</f>
        <v>46.272182530536995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6EDD339C-BBA3-4DC8-815D-81801C216F3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C7DFC892-C0E4-4151-9D71-88D1FD3E20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0E76EC8-1D9F-4545-9F82-74FA2BBF2324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9597DD4-103D-4035-A8C6-5D8B5221D5C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255C-B3D8-4984-A7AD-3D77D2F53F7D}">
  <sheetPr codeName="Sheet138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Whitsunday</v>
      </c>
      <c r="T1" s="103"/>
      <c r="U1" s="103"/>
      <c r="V1" s="103"/>
      <c r="W1" s="103"/>
      <c r="X1" s="103"/>
      <c r="Y1" s="104" t="str">
        <f>Y3</f>
        <v>9.74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191</v>
      </c>
      <c r="Y3" s="109" t="s">
        <v>276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9.74 Whitsunday,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29614</v>
      </c>
      <c r="W4" s="112">
        <v>29157</v>
      </c>
      <c r="X4" s="112">
        <v>31595</v>
      </c>
      <c r="Y4" s="112">
        <v>35101</v>
      </c>
      <c r="Z4" s="112">
        <v>34083</v>
      </c>
      <c r="AB4" s="113" t="str">
        <f>TEXT(Z4,"###,###")</f>
        <v>34,083</v>
      </c>
      <c r="AD4" s="114">
        <f>Z4/Y4-1</f>
        <v>-2.9002022734395005E-2</v>
      </c>
      <c r="AF4" s="114">
        <f>Z4/V4-1</f>
        <v>0.15090835415681769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16050</v>
      </c>
      <c r="W5" s="112">
        <v>15788</v>
      </c>
      <c r="X5" s="112">
        <v>17093</v>
      </c>
      <c r="Y5" s="112">
        <v>19119</v>
      </c>
      <c r="Z5" s="112">
        <v>18019</v>
      </c>
      <c r="AB5" s="113" t="str">
        <f>TEXT(Z5,"###,###")</f>
        <v>18,019</v>
      </c>
      <c r="AD5" s="114">
        <f t="shared" ref="AD5:AD9" si="0">Z5/Y5-1</f>
        <v>-5.7534389873947434E-2</v>
      </c>
      <c r="AF5" s="114">
        <f t="shared" ref="AF5:AF9" si="1">Z5/V5-1</f>
        <v>0.12267912772585676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13564</v>
      </c>
      <c r="W6" s="112">
        <v>13369</v>
      </c>
      <c r="X6" s="112">
        <v>14502</v>
      </c>
      <c r="Y6" s="112">
        <v>15982</v>
      </c>
      <c r="Z6" s="112">
        <v>16064</v>
      </c>
      <c r="AB6" s="113" t="str">
        <f>TEXT(Z6,"###,###")</f>
        <v>16,064</v>
      </c>
      <c r="AD6" s="114">
        <f t="shared" si="0"/>
        <v>5.1307721186335531E-3</v>
      </c>
      <c r="AF6" s="114">
        <f t="shared" si="1"/>
        <v>0.18431141256266592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19401</v>
      </c>
      <c r="W7" s="112">
        <v>19399</v>
      </c>
      <c r="X7" s="112">
        <v>20377</v>
      </c>
      <c r="Y7" s="112">
        <v>22497</v>
      </c>
      <c r="Z7" s="112">
        <v>21873</v>
      </c>
      <c r="AB7" s="113" t="str">
        <f>TEXT(Z7,"###,###")</f>
        <v>21,873</v>
      </c>
      <c r="AD7" s="114">
        <f t="shared" si="0"/>
        <v>-2.7737031604213924E-2</v>
      </c>
      <c r="AF7" s="114">
        <f t="shared" si="1"/>
        <v>0.12741611257151697</v>
      </c>
    </row>
    <row r="8" spans="1:32" ht="17.25" customHeight="1" x14ac:dyDescent="0.25">
      <c r="A8" s="68" t="s">
        <v>13</v>
      </c>
      <c r="B8" s="69"/>
      <c r="C8" s="31"/>
      <c r="D8" s="70" t="str">
        <f>AB4</f>
        <v>34,083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21,873</v>
      </c>
      <c r="P8" s="71"/>
      <c r="S8" s="111" t="s">
        <v>87</v>
      </c>
      <c r="T8" s="112"/>
      <c r="U8" s="112"/>
      <c r="V8" s="112">
        <v>37306.04</v>
      </c>
      <c r="W8" s="112">
        <v>38215.449999999997</v>
      </c>
      <c r="X8" s="112">
        <v>38038.92</v>
      </c>
      <c r="Y8" s="112">
        <v>39910.33</v>
      </c>
      <c r="Z8" s="112">
        <v>40880</v>
      </c>
      <c r="AB8" s="113" t="str">
        <f>TEXT(Z8,"$###,###")</f>
        <v>$40,880</v>
      </c>
      <c r="AD8" s="114">
        <f t="shared" si="0"/>
        <v>2.4296216042312802E-2</v>
      </c>
      <c r="AF8" s="114">
        <f t="shared" si="1"/>
        <v>9.5801108882100472E-2</v>
      </c>
    </row>
    <row r="9" spans="1:32" x14ac:dyDescent="0.25">
      <c r="A9" s="32" t="s">
        <v>15</v>
      </c>
      <c r="B9" s="75"/>
      <c r="C9" s="76"/>
      <c r="D9" s="77">
        <f>AD104</f>
        <v>82.293225361617232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53.572898093539976</v>
      </c>
      <c r="P9" s="78" t="s">
        <v>88</v>
      </c>
      <c r="S9" s="111" t="s">
        <v>7</v>
      </c>
      <c r="T9" s="112"/>
      <c r="U9" s="112"/>
      <c r="V9" s="112">
        <v>933284787</v>
      </c>
      <c r="W9" s="112">
        <v>934919021</v>
      </c>
      <c r="X9" s="112">
        <v>989314152</v>
      </c>
      <c r="Y9" s="112">
        <v>1140063303</v>
      </c>
      <c r="Z9" s="112">
        <v>1152545942</v>
      </c>
      <c r="AB9" s="113" t="str">
        <f>TEXT(Z9/1000000,"$#,###.0")&amp;" mil"</f>
        <v>$1,152.5 mil</v>
      </c>
      <c r="AD9" s="114">
        <f t="shared" si="0"/>
        <v>1.0949075342704839E-2</v>
      </c>
      <c r="AF9" s="114">
        <f t="shared" si="1"/>
        <v>0.23493488595780576</v>
      </c>
    </row>
    <row r="10" spans="1:32" x14ac:dyDescent="0.25">
      <c r="A10" s="32" t="s">
        <v>18</v>
      </c>
      <c r="B10" s="75"/>
      <c r="C10" s="76"/>
      <c r="D10" s="77">
        <f>AD105</f>
        <v>9.5531496640553932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46.417958213322365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91.811822795226988</v>
      </c>
      <c r="P11" s="78" t="s">
        <v>88</v>
      </c>
      <c r="S11" s="111" t="s">
        <v>30</v>
      </c>
      <c r="T11" s="116"/>
      <c r="U11" s="116"/>
      <c r="V11" s="116">
        <v>26509</v>
      </c>
      <c r="W11" s="116">
        <v>26047</v>
      </c>
      <c r="X11" s="116">
        <v>28214</v>
      </c>
      <c r="Y11" s="116">
        <v>31338</v>
      </c>
      <c r="Z11" s="116">
        <v>30569</v>
      </c>
    </row>
    <row r="12" spans="1:32" ht="28.5" customHeight="1" x14ac:dyDescent="0.25">
      <c r="A12" s="32" t="s">
        <v>20</v>
      </c>
      <c r="B12" s="76"/>
      <c r="C12" s="76"/>
      <c r="D12" s="77">
        <f>AD108</f>
        <v>14.180089780829153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16.07461253600329</v>
      </c>
      <c r="P12" s="78" t="s">
        <v>88</v>
      </c>
      <c r="S12" s="111" t="s">
        <v>31</v>
      </c>
      <c r="T12" s="116"/>
      <c r="U12" s="116"/>
      <c r="V12" s="116">
        <v>3106</v>
      </c>
      <c r="W12" s="116">
        <v>3112</v>
      </c>
      <c r="X12" s="116">
        <v>3381</v>
      </c>
      <c r="Y12" s="116">
        <v>3762</v>
      </c>
      <c r="Z12" s="116">
        <v>3515</v>
      </c>
    </row>
    <row r="13" spans="1:32" ht="15" customHeight="1" x14ac:dyDescent="0.25">
      <c r="A13" s="32" t="s">
        <v>21</v>
      </c>
      <c r="B13" s="76"/>
      <c r="C13" s="76"/>
      <c r="D13" s="77">
        <f>AD109</f>
        <v>18.284775401226419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40.2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27.887803303699794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19.684571428571431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31.499574567966437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80.315428571428569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2643</v>
      </c>
      <c r="Z15" s="116">
        <v>2629</v>
      </c>
      <c r="AB15" s="121">
        <f t="shared" ref="AB15:AB34" si="2">IF(Z15="np",0,Z15/$Z$34)</f>
        <v>7.7130702655126893E-2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840</v>
      </c>
      <c r="Z16" s="116">
        <v>1027</v>
      </c>
      <c r="AB16" s="121">
        <f t="shared" si="2"/>
        <v>3.0130555963033594E-2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1704</v>
      </c>
      <c r="Z17" s="116">
        <v>1308</v>
      </c>
      <c r="AB17" s="121">
        <f t="shared" si="2"/>
        <v>3.8374651606278419E-2</v>
      </c>
    </row>
    <row r="18" spans="1:28" x14ac:dyDescent="0.25">
      <c r="A18" s="67" t="str">
        <f>$S$1&amp;" ("&amp;$V$2&amp;" to "&amp;$Z$2&amp;")"</f>
        <v>Whitsunday (2014-15 to 2018-19)</v>
      </c>
      <c r="B18" s="67"/>
      <c r="C18" s="67"/>
      <c r="D18" s="67"/>
      <c r="E18" s="67"/>
      <c r="F18" s="67"/>
      <c r="G18" s="67" t="str">
        <f>$S$1&amp;" ("&amp;$V$2&amp;" to "&amp;$Z$2&amp;")"</f>
        <v>Whitsunday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131</v>
      </c>
      <c r="Z18" s="116">
        <v>136</v>
      </c>
      <c r="AB18" s="121">
        <f t="shared" si="2"/>
        <v>3.9900249376558601E-3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3763</v>
      </c>
      <c r="Z19" s="116">
        <v>3415</v>
      </c>
      <c r="AB19" s="121">
        <f t="shared" si="2"/>
        <v>0.10019069972128503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611</v>
      </c>
      <c r="Z20" s="116">
        <v>627</v>
      </c>
      <c r="AB20" s="121">
        <f t="shared" si="2"/>
        <v>1.8395188499339885E-2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2787</v>
      </c>
      <c r="Z21" s="116">
        <v>2677</v>
      </c>
      <c r="AB21" s="121">
        <f t="shared" si="2"/>
        <v>7.8538946750770139E-2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4986</v>
      </c>
      <c r="Z22" s="116">
        <v>5063</v>
      </c>
      <c r="AB22" s="121">
        <f t="shared" si="2"/>
        <v>0.14854041367170309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2289</v>
      </c>
      <c r="Z23" s="116">
        <v>2159</v>
      </c>
      <c r="AB23" s="121">
        <f t="shared" si="2"/>
        <v>6.3341645885286776E-2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99</v>
      </c>
      <c r="Z24" s="116">
        <v>96</v>
      </c>
      <c r="AB24" s="121">
        <f t="shared" si="2"/>
        <v>2.8164881912864895E-3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675</v>
      </c>
      <c r="Z25" s="116">
        <v>719</v>
      </c>
      <c r="AB25" s="121">
        <f t="shared" si="2"/>
        <v>2.1094323015989437E-2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1006</v>
      </c>
      <c r="Z26" s="116">
        <v>993</v>
      </c>
      <c r="AB26" s="121">
        <f t="shared" si="2"/>
        <v>2.9133049728619628E-2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1468</v>
      </c>
      <c r="Z27" s="116">
        <v>1452</v>
      </c>
      <c r="AB27" s="121">
        <f t="shared" si="2"/>
        <v>4.2599383893208158E-2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4038</v>
      </c>
      <c r="Z28" s="116">
        <v>3952</v>
      </c>
      <c r="AB28" s="121">
        <f t="shared" si="2"/>
        <v>0.11594543054129382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1146</v>
      </c>
      <c r="Z29" s="116">
        <v>1219</v>
      </c>
      <c r="AB29" s="121">
        <f t="shared" si="2"/>
        <v>3.5763532345606572E-2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1348</v>
      </c>
      <c r="Z30" s="116">
        <v>1349</v>
      </c>
      <c r="AB30" s="121">
        <f t="shared" si="2"/>
        <v>3.9577526771307027E-2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1885</v>
      </c>
      <c r="Z31" s="116">
        <v>1975</v>
      </c>
      <c r="AB31" s="121">
        <f t="shared" si="2"/>
        <v>5.794337685198768E-2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371</v>
      </c>
      <c r="Z32" s="116">
        <v>328</v>
      </c>
      <c r="AB32" s="121">
        <f t="shared" si="2"/>
        <v>9.6230013202288391E-3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1267</v>
      </c>
      <c r="Z33" s="116">
        <v>1265</v>
      </c>
      <c r="AB33" s="121">
        <f t="shared" si="2"/>
        <v>3.7113099603931346E-2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35101</v>
      </c>
      <c r="Z34" s="124">
        <v>34085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17569</v>
      </c>
      <c r="AB37" s="136">
        <f>Z37/Z40*100</f>
        <v>80.315428571428569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4306</v>
      </c>
      <c r="AB38" s="136">
        <f>Z38/Z40*100</f>
        <v>19.684571428571431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21875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21</v>
      </c>
      <c r="X44" s="116">
        <v>16</v>
      </c>
      <c r="Y44" s="116">
        <v>22</v>
      </c>
      <c r="Z44" s="116">
        <v>20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290</v>
      </c>
      <c r="X45" s="116">
        <v>396</v>
      </c>
      <c r="Y45" s="116">
        <v>452</v>
      </c>
      <c r="Z45" s="116">
        <v>431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856</v>
      </c>
      <c r="X46" s="116">
        <v>918</v>
      </c>
      <c r="Y46" s="116">
        <v>1032</v>
      </c>
      <c r="Z46" s="116">
        <v>896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1728</v>
      </c>
      <c r="X47" s="116">
        <v>1768</v>
      </c>
      <c r="Y47" s="116">
        <v>2159</v>
      </c>
      <c r="Z47" s="116">
        <v>1843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2468</v>
      </c>
      <c r="X48" s="116">
        <v>2674</v>
      </c>
      <c r="Y48" s="116">
        <v>3042</v>
      </c>
      <c r="Z48" s="116">
        <v>2938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Whitsunday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1941</v>
      </c>
      <c r="X49" s="116">
        <v>2028</v>
      </c>
      <c r="Y49" s="116">
        <v>2138</v>
      </c>
      <c r="Z49" s="116">
        <v>2081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1472</v>
      </c>
      <c r="X50" s="116">
        <v>1545</v>
      </c>
      <c r="Y50" s="116">
        <v>1714</v>
      </c>
      <c r="Z50" s="116">
        <v>1708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1458</v>
      </c>
      <c r="X51" s="116">
        <v>1621</v>
      </c>
      <c r="Y51" s="116">
        <v>1684</v>
      </c>
      <c r="Z51" s="116">
        <v>1559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1393</v>
      </c>
      <c r="X52" s="116">
        <v>1575</v>
      </c>
      <c r="Y52" s="116">
        <v>1678</v>
      </c>
      <c r="Z52" s="116">
        <v>1670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1385</v>
      </c>
      <c r="X53" s="116">
        <v>1445</v>
      </c>
      <c r="Y53" s="116">
        <v>1468</v>
      </c>
      <c r="Z53" s="116">
        <v>1422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1253</v>
      </c>
      <c r="X54" s="116">
        <v>1347</v>
      </c>
      <c r="Y54" s="116">
        <v>1580</v>
      </c>
      <c r="Z54" s="116">
        <v>1463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867</v>
      </c>
      <c r="X55" s="116">
        <v>1004</v>
      </c>
      <c r="Y55" s="116">
        <v>1166</v>
      </c>
      <c r="Z55" s="116">
        <v>1101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417</v>
      </c>
      <c r="X56" s="116">
        <v>488</v>
      </c>
      <c r="Y56" s="116">
        <v>596</v>
      </c>
      <c r="Z56" s="116">
        <v>561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157</v>
      </c>
      <c r="X57" s="116">
        <v>188</v>
      </c>
      <c r="Y57" s="116">
        <v>235</v>
      </c>
      <c r="Z57" s="116">
        <v>214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58</v>
      </c>
      <c r="X58" s="116">
        <v>52</v>
      </c>
      <c r="Y58" s="116">
        <v>74</v>
      </c>
      <c r="Z58" s="116">
        <v>81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11</v>
      </c>
      <c r="X59" s="116">
        <v>16</v>
      </c>
      <c r="Y59" s="116">
        <v>36</v>
      </c>
      <c r="Z59" s="116">
        <v>20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14</v>
      </c>
      <c r="X60" s="116">
        <v>12</v>
      </c>
      <c r="Y60" s="116">
        <v>27</v>
      </c>
      <c r="Z60" s="116">
        <v>10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15788</v>
      </c>
      <c r="X61" s="116">
        <v>17093</v>
      </c>
      <c r="Y61" s="116">
        <v>19119</v>
      </c>
      <c r="Z61" s="116">
        <v>18016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35</v>
      </c>
      <c r="X63" s="116">
        <v>30</v>
      </c>
      <c r="Y63" s="116">
        <v>33</v>
      </c>
      <c r="Z63" s="116">
        <v>42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Whitsunday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323</v>
      </c>
      <c r="X64" s="116">
        <v>408</v>
      </c>
      <c r="Y64" s="116">
        <v>438</v>
      </c>
      <c r="Z64" s="116">
        <v>448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736</v>
      </c>
      <c r="X65" s="116">
        <v>836</v>
      </c>
      <c r="Y65" s="116">
        <v>939</v>
      </c>
      <c r="Z65" s="116">
        <v>910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1595</v>
      </c>
      <c r="X66" s="116">
        <v>1692</v>
      </c>
      <c r="Y66" s="116">
        <v>1591</v>
      </c>
      <c r="Z66" s="116">
        <v>1750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2303</v>
      </c>
      <c r="X67" s="116">
        <v>2420</v>
      </c>
      <c r="Y67" s="116">
        <v>2917</v>
      </c>
      <c r="Z67" s="116">
        <v>2899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1524</v>
      </c>
      <c r="X68" s="116">
        <v>1655</v>
      </c>
      <c r="Y68" s="116">
        <v>1780</v>
      </c>
      <c r="Z68" s="116">
        <v>1805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1209</v>
      </c>
      <c r="X69" s="116">
        <v>1287</v>
      </c>
      <c r="Y69" s="116">
        <v>1404</v>
      </c>
      <c r="Z69" s="116">
        <v>1432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1251</v>
      </c>
      <c r="X70" s="116">
        <v>1278</v>
      </c>
      <c r="Y70" s="116">
        <v>1408</v>
      </c>
      <c r="Z70" s="116">
        <v>1310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1159</v>
      </c>
      <c r="X71" s="116">
        <v>1362</v>
      </c>
      <c r="Y71" s="116">
        <v>1458</v>
      </c>
      <c r="Z71" s="116">
        <v>1478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1172</v>
      </c>
      <c r="X72" s="116">
        <v>1190</v>
      </c>
      <c r="Y72" s="116">
        <v>1291</v>
      </c>
      <c r="Z72" s="116">
        <v>1285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1002</v>
      </c>
      <c r="X73" s="116">
        <v>1095</v>
      </c>
      <c r="Y73" s="116">
        <v>1245</v>
      </c>
      <c r="Z73" s="116">
        <v>1271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633</v>
      </c>
      <c r="X74" s="116">
        <v>768</v>
      </c>
      <c r="Y74" s="116">
        <v>827</v>
      </c>
      <c r="Z74" s="116">
        <v>844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277</v>
      </c>
      <c r="X75" s="116">
        <v>307</v>
      </c>
      <c r="Y75" s="116">
        <v>372</v>
      </c>
      <c r="Z75" s="116">
        <v>368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65</v>
      </c>
      <c r="X76" s="116">
        <v>96</v>
      </c>
      <c r="Y76" s="116">
        <v>151</v>
      </c>
      <c r="Z76" s="116">
        <v>140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51</v>
      </c>
      <c r="X77" s="116">
        <v>40</v>
      </c>
      <c r="Y77" s="116">
        <v>56</v>
      </c>
      <c r="Z77" s="116">
        <v>46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23</v>
      </c>
      <c r="X78" s="116">
        <v>24</v>
      </c>
      <c r="Y78" s="116">
        <v>31</v>
      </c>
      <c r="Z78" s="116">
        <v>24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14</v>
      </c>
      <c r="X79" s="116">
        <v>14</v>
      </c>
      <c r="Y79" s="116">
        <v>21</v>
      </c>
      <c r="Z79" s="116">
        <v>11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13369</v>
      </c>
      <c r="X80" s="116">
        <v>14502</v>
      </c>
      <c r="Y80" s="116">
        <v>15982</v>
      </c>
      <c r="Z80" s="116">
        <v>16068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Whitsunday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791</v>
      </c>
      <c r="X83" s="116">
        <v>827</v>
      </c>
      <c r="Y83" s="116">
        <v>929</v>
      </c>
      <c r="Z83" s="116">
        <v>922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715</v>
      </c>
      <c r="X84" s="116">
        <v>746</v>
      </c>
      <c r="Y84" s="116">
        <v>774</v>
      </c>
      <c r="Z84" s="116">
        <v>772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34,083</v>
      </c>
      <c r="D85" s="100">
        <f t="shared" ref="D85:D90" si="4">AD4</f>
        <v>-2.9002022734395005E-2</v>
      </c>
      <c r="E85" s="101">
        <f t="shared" ref="E85:E90" si="5">AD4</f>
        <v>-2.9002022734395005E-2</v>
      </c>
      <c r="F85" s="100">
        <f t="shared" ref="F85:F90" si="6">AF4</f>
        <v>0.15090835415681769</v>
      </c>
      <c r="G85" s="101">
        <f t="shared" ref="G85:G90" si="7">AF4</f>
        <v>0.15090835415681769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2170</v>
      </c>
      <c r="X85" s="116">
        <v>2367</v>
      </c>
      <c r="Y85" s="116">
        <v>2581</v>
      </c>
      <c r="Z85" s="116">
        <v>2586</v>
      </c>
    </row>
    <row r="86" spans="1:30" ht="15" customHeight="1" x14ac:dyDescent="0.25">
      <c r="A86" s="102" t="s">
        <v>4</v>
      </c>
      <c r="B86" s="51"/>
      <c r="C86" s="61" t="str">
        <f t="shared" si="3"/>
        <v>18,019</v>
      </c>
      <c r="D86" s="100">
        <f t="shared" si="4"/>
        <v>-5.7534389873947434E-2</v>
      </c>
      <c r="E86" s="101">
        <f t="shared" si="5"/>
        <v>-5.7534389873947434E-2</v>
      </c>
      <c r="F86" s="100">
        <f t="shared" si="6"/>
        <v>0.12267912772585676</v>
      </c>
      <c r="G86" s="101">
        <f t="shared" si="7"/>
        <v>0.12267912772585676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525</v>
      </c>
      <c r="X86" s="116">
        <v>579</v>
      </c>
      <c r="Y86" s="116">
        <v>564</v>
      </c>
      <c r="Z86" s="116">
        <v>597</v>
      </c>
    </row>
    <row r="87" spans="1:30" ht="15" customHeight="1" x14ac:dyDescent="0.25">
      <c r="A87" s="102" t="s">
        <v>5</v>
      </c>
      <c r="B87" s="51"/>
      <c r="C87" s="61" t="str">
        <f t="shared" si="3"/>
        <v>16,064</v>
      </c>
      <c r="D87" s="100">
        <f t="shared" si="4"/>
        <v>5.1307721186335531E-3</v>
      </c>
      <c r="E87" s="101">
        <f t="shared" si="5"/>
        <v>5.1307721186335531E-3</v>
      </c>
      <c r="F87" s="100">
        <f t="shared" si="6"/>
        <v>0.18431141256266592</v>
      </c>
      <c r="G87" s="101">
        <f t="shared" si="7"/>
        <v>0.18431141256266592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177</v>
      </c>
      <c r="X87" s="116">
        <v>191</v>
      </c>
      <c r="Y87" s="116">
        <v>210</v>
      </c>
      <c r="Z87" s="116">
        <v>195</v>
      </c>
    </row>
    <row r="88" spans="1:30" ht="15" customHeight="1" x14ac:dyDescent="0.25">
      <c r="A88" s="51" t="s">
        <v>6</v>
      </c>
      <c r="B88" s="51"/>
      <c r="C88" s="61" t="str">
        <f t="shared" si="3"/>
        <v>21,873</v>
      </c>
      <c r="D88" s="100">
        <f t="shared" si="4"/>
        <v>-2.7737031604213924E-2</v>
      </c>
      <c r="E88" s="101">
        <f t="shared" si="5"/>
        <v>-2.7737031604213924E-2</v>
      </c>
      <c r="F88" s="100">
        <f t="shared" si="6"/>
        <v>0.12741611257151697</v>
      </c>
      <c r="G88" s="101">
        <f t="shared" si="7"/>
        <v>0.12741611257151697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357</v>
      </c>
      <c r="X88" s="116">
        <v>355</v>
      </c>
      <c r="Y88" s="116">
        <v>364</v>
      </c>
      <c r="Z88" s="116">
        <v>358</v>
      </c>
    </row>
    <row r="89" spans="1:30" ht="15" customHeight="1" x14ac:dyDescent="0.25">
      <c r="A89" s="51" t="s">
        <v>102</v>
      </c>
      <c r="B89" s="51"/>
      <c r="C89" s="61" t="str">
        <f t="shared" si="3"/>
        <v>$40,880</v>
      </c>
      <c r="D89" s="100">
        <f t="shared" si="4"/>
        <v>2.4296216042312802E-2</v>
      </c>
      <c r="E89" s="101">
        <f t="shared" si="5"/>
        <v>2.4296216042312802E-2</v>
      </c>
      <c r="F89" s="100">
        <f t="shared" si="6"/>
        <v>9.5801108882100472E-2</v>
      </c>
      <c r="G89" s="101">
        <f t="shared" si="7"/>
        <v>9.5801108882100472E-2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1552</v>
      </c>
      <c r="X89" s="116">
        <v>1610</v>
      </c>
      <c r="Y89" s="116">
        <v>1739</v>
      </c>
      <c r="Z89" s="116">
        <v>1789</v>
      </c>
    </row>
    <row r="90" spans="1:30" ht="15" customHeight="1" x14ac:dyDescent="0.25">
      <c r="A90" s="51" t="s">
        <v>7</v>
      </c>
      <c r="B90" s="51"/>
      <c r="C90" s="61" t="str">
        <f t="shared" si="3"/>
        <v>$1,152.5 mil</v>
      </c>
      <c r="D90" s="100">
        <f t="shared" si="4"/>
        <v>1.0949075342704839E-2</v>
      </c>
      <c r="E90" s="101">
        <f t="shared" si="5"/>
        <v>1.0949075342704839E-2</v>
      </c>
      <c r="F90" s="100">
        <f t="shared" si="6"/>
        <v>0.23493488595780576</v>
      </c>
      <c r="G90" s="101">
        <f t="shared" si="7"/>
        <v>0.23493488595780576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1793</v>
      </c>
      <c r="X90" s="116">
        <v>1796</v>
      </c>
      <c r="Y90" s="116">
        <v>1937</v>
      </c>
      <c r="Z90" s="116">
        <v>1905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10440</v>
      </c>
      <c r="X91" s="116">
        <v>10981</v>
      </c>
      <c r="Y91" s="116">
        <v>12210</v>
      </c>
      <c r="Z91" s="116">
        <v>11719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683</v>
      </c>
      <c r="X93" s="116">
        <v>775</v>
      </c>
      <c r="Y93" s="116">
        <v>827</v>
      </c>
      <c r="Z93" s="116">
        <v>841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995</v>
      </c>
      <c r="X94" s="116">
        <v>1054</v>
      </c>
      <c r="Y94" s="116">
        <v>1121</v>
      </c>
      <c r="Z94" s="116">
        <v>1144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318</v>
      </c>
      <c r="X95" s="116">
        <v>320</v>
      </c>
      <c r="Y95" s="116">
        <v>345</v>
      </c>
      <c r="Z95" s="116">
        <v>321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1207</v>
      </c>
      <c r="X96" s="116">
        <v>1378</v>
      </c>
      <c r="Y96" s="116">
        <v>1494</v>
      </c>
      <c r="Z96" s="116">
        <v>1504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1322</v>
      </c>
      <c r="X97" s="116">
        <v>1419</v>
      </c>
      <c r="Y97" s="116">
        <v>1470</v>
      </c>
      <c r="Z97" s="116">
        <v>1479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949</v>
      </c>
      <c r="X98" s="116">
        <v>1058</v>
      </c>
      <c r="Y98" s="116">
        <v>1082</v>
      </c>
      <c r="Z98" s="116">
        <v>1112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178</v>
      </c>
      <c r="X99" s="116">
        <v>187</v>
      </c>
      <c r="Y99" s="116">
        <v>232</v>
      </c>
      <c r="Z99" s="116">
        <v>251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1386</v>
      </c>
      <c r="X100" s="116">
        <v>1338</v>
      </c>
      <c r="Y100" s="116">
        <v>1445</v>
      </c>
      <c r="Z100" s="116">
        <v>1534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8962</v>
      </c>
      <c r="X101" s="116">
        <v>9396</v>
      </c>
      <c r="Y101" s="116">
        <v>10287</v>
      </c>
      <c r="Z101" s="116">
        <v>10151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22955</v>
      </c>
      <c r="X104" s="116">
        <v>25746</v>
      </c>
      <c r="Y104" s="116">
        <v>28911</v>
      </c>
      <c r="Z104" s="116">
        <v>28048</v>
      </c>
      <c r="AB104" s="113" t="str">
        <f>TEXT(Z104,"###,###")</f>
        <v>28,048</v>
      </c>
      <c r="AD104" s="134">
        <f>Z104/($Z$4)*100</f>
        <v>82.293225361617232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3163</v>
      </c>
      <c r="X105" s="116">
        <v>3127</v>
      </c>
      <c r="Y105" s="116">
        <v>3102</v>
      </c>
      <c r="Z105" s="116">
        <v>3256</v>
      </c>
      <c r="AB105" s="113" t="str">
        <f>TEXT(Z105,"###,###")</f>
        <v>3,256</v>
      </c>
      <c r="AD105" s="134">
        <f>Z105/($Z$4)*100</f>
        <v>9.5531496640553932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26118</v>
      </c>
      <c r="X106" s="124">
        <v>28873</v>
      </c>
      <c r="Y106" s="124">
        <v>32013</v>
      </c>
      <c r="Z106" s="124">
        <v>31304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4046</v>
      </c>
      <c r="X108" s="116">
        <v>4799</v>
      </c>
      <c r="Y108" s="116">
        <v>6628</v>
      </c>
      <c r="Z108" s="116">
        <v>4833</v>
      </c>
      <c r="AB108" s="113" t="str">
        <f>TEXT(Z108,"###,###")</f>
        <v>4,833</v>
      </c>
      <c r="AD108" s="134">
        <f>Z108/($Z$4)*100</f>
        <v>14.180089780829153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5487</v>
      </c>
      <c r="X109" s="116">
        <v>5930</v>
      </c>
      <c r="Y109" s="116">
        <v>6852</v>
      </c>
      <c r="Z109" s="116">
        <v>6232</v>
      </c>
      <c r="AB109" s="113" t="str">
        <f>TEXT(Z109,"###,###")</f>
        <v>6,232</v>
      </c>
      <c r="AD109" s="134">
        <f>Z109/($Z$4)*100</f>
        <v>18.284775401226419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7029</v>
      </c>
      <c r="X110" s="116">
        <v>7957</v>
      </c>
      <c r="Y110" s="116">
        <v>7939</v>
      </c>
      <c r="Z110" s="116">
        <v>9505</v>
      </c>
      <c r="AB110" s="113" t="str">
        <f>TEXT(Z110,"###,###")</f>
        <v>9,505</v>
      </c>
      <c r="AD110" s="134">
        <f>Z110/($Z$4)*100</f>
        <v>27.887803303699794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9556</v>
      </c>
      <c r="X111" s="116">
        <v>10187</v>
      </c>
      <c r="Y111" s="116">
        <v>10587</v>
      </c>
      <c r="Z111" s="116">
        <v>10736</v>
      </c>
      <c r="AB111" s="113" t="str">
        <f>TEXT(Z111,"###,###")</f>
        <v>10,736</v>
      </c>
      <c r="AD111" s="134">
        <f>Z111/($Z$4)*100</f>
        <v>31.499574567966437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29157</v>
      </c>
      <c r="X112" s="116">
        <v>31595</v>
      </c>
      <c r="Y112" s="116">
        <v>35101</v>
      </c>
      <c r="Z112" s="116">
        <v>34084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42.47</v>
      </c>
      <c r="W118" s="135">
        <v>39.72</v>
      </c>
      <c r="X118" s="135">
        <v>40.049999999999997</v>
      </c>
      <c r="Y118" s="135">
        <v>40.28</v>
      </c>
      <c r="Z118" s="135">
        <v>40.18</v>
      </c>
      <c r="AB118" s="113" t="str">
        <f>TEXT(Z118,"##.0")</f>
        <v>40.2</v>
      </c>
    </row>
    <row r="120" spans="19:32" x14ac:dyDescent="0.25">
      <c r="S120" s="105" t="s">
        <v>104</v>
      </c>
      <c r="T120" s="116"/>
      <c r="U120" s="116"/>
      <c r="V120" s="116">
        <v>16296</v>
      </c>
      <c r="W120" s="116">
        <v>16289</v>
      </c>
      <c r="X120" s="116">
        <v>16996</v>
      </c>
      <c r="Y120" s="116">
        <v>18734</v>
      </c>
      <c r="Z120" s="116">
        <v>18360</v>
      </c>
      <c r="AB120" s="113" t="str">
        <f>TEXT(Z120,"###,###")</f>
        <v>18,360</v>
      </c>
    </row>
    <row r="121" spans="19:32" x14ac:dyDescent="0.25">
      <c r="S121" s="105" t="s">
        <v>105</v>
      </c>
      <c r="T121" s="116"/>
      <c r="U121" s="116"/>
      <c r="V121" s="116">
        <v>1615</v>
      </c>
      <c r="W121" s="116">
        <v>1558</v>
      </c>
      <c r="X121" s="116">
        <v>1682</v>
      </c>
      <c r="Y121" s="116">
        <v>1967</v>
      </c>
      <c r="Z121" s="116">
        <v>1794</v>
      </c>
      <c r="AB121" s="113" t="str">
        <f>TEXT(Z121,"###,###")</f>
        <v>1,794</v>
      </c>
    </row>
    <row r="122" spans="19:32" x14ac:dyDescent="0.25">
      <c r="S122" s="105" t="s">
        <v>106</v>
      </c>
      <c r="T122" s="116"/>
      <c r="U122" s="116"/>
      <c r="V122" s="116">
        <v>1496</v>
      </c>
      <c r="W122" s="116">
        <v>1555</v>
      </c>
      <c r="X122" s="116">
        <v>1699</v>
      </c>
      <c r="Y122" s="116">
        <v>1795</v>
      </c>
      <c r="Z122" s="116">
        <v>1722</v>
      </c>
      <c r="AB122" s="113" t="str">
        <f>TEXT(Z122,"###,###")</f>
        <v>1,722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17792</v>
      </c>
      <c r="W124" s="116">
        <v>17844</v>
      </c>
      <c r="X124" s="116">
        <v>18695</v>
      </c>
      <c r="Y124" s="116">
        <v>20529</v>
      </c>
      <c r="Z124" s="116">
        <v>20082</v>
      </c>
      <c r="AB124" s="113" t="str">
        <f>TEXT(Z124,"###,###")</f>
        <v>20,082</v>
      </c>
      <c r="AD124" s="131">
        <f>Z124/$Z$7*100</f>
        <v>91.811822795226988</v>
      </c>
    </row>
    <row r="125" spans="19:32" x14ac:dyDescent="0.25">
      <c r="S125" s="105" t="s">
        <v>108</v>
      </c>
      <c r="T125" s="116"/>
      <c r="U125" s="116"/>
      <c r="V125" s="116">
        <v>3111</v>
      </c>
      <c r="W125" s="116">
        <v>3113</v>
      </c>
      <c r="X125" s="116">
        <v>3381</v>
      </c>
      <c r="Y125" s="116">
        <v>3762</v>
      </c>
      <c r="Z125" s="116">
        <v>3516</v>
      </c>
      <c r="AB125" s="113" t="str">
        <f>TEXT(Z125,"###,###")</f>
        <v>3,516</v>
      </c>
      <c r="AD125" s="131">
        <f>Z125/$Z$7*100</f>
        <v>16.07461253600329</v>
      </c>
    </row>
    <row r="127" spans="19:32" x14ac:dyDescent="0.25">
      <c r="S127" s="105" t="s">
        <v>109</v>
      </c>
      <c r="T127" s="116"/>
      <c r="U127" s="116"/>
      <c r="V127" s="116">
        <v>10503</v>
      </c>
      <c r="W127" s="116">
        <v>10440</v>
      </c>
      <c r="X127" s="116">
        <v>10981</v>
      </c>
      <c r="Y127" s="116">
        <v>12210</v>
      </c>
      <c r="Z127" s="116">
        <v>11718</v>
      </c>
      <c r="AB127" s="113" t="str">
        <f>TEXT(Z127,"###,###")</f>
        <v>11,718</v>
      </c>
      <c r="AD127" s="131">
        <f>Z127/$Z$7*100</f>
        <v>53.572898093539976</v>
      </c>
    </row>
    <row r="128" spans="19:32" x14ac:dyDescent="0.25">
      <c r="S128" s="105" t="s">
        <v>110</v>
      </c>
      <c r="T128" s="116"/>
      <c r="U128" s="116"/>
      <c r="V128" s="116">
        <v>8895</v>
      </c>
      <c r="W128" s="116">
        <v>8961</v>
      </c>
      <c r="X128" s="116">
        <v>9396</v>
      </c>
      <c r="Y128" s="116">
        <v>10287</v>
      </c>
      <c r="Z128" s="116">
        <v>10153</v>
      </c>
      <c r="AB128" s="113" t="str">
        <f>TEXT(Z128,"###,###")</f>
        <v>10,153</v>
      </c>
      <c r="AD128" s="131">
        <f>Z128/$Z$7*100</f>
        <v>46.417958213322365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DBE33FF3-01DA-433F-8499-4AF34D7966E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6F4D798-B653-481E-A713-0C552389AA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16188A82-DB7C-4FCA-B598-1C10E2ED273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55B826C-3058-4EC7-9344-A77A506822E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4C56D-936E-426E-A055-C12F137CD464}">
  <sheetPr codeName="Sheet139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Winton</v>
      </c>
      <c r="T1" s="103"/>
      <c r="U1" s="103"/>
      <c r="V1" s="103"/>
      <c r="W1" s="103"/>
      <c r="X1" s="103"/>
      <c r="Y1" s="104" t="str">
        <f>Y3</f>
        <v>9.75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192</v>
      </c>
      <c r="Y3" s="109" t="s">
        <v>277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9.75 Winton,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781</v>
      </c>
      <c r="W4" s="112">
        <v>762</v>
      </c>
      <c r="X4" s="112">
        <v>769</v>
      </c>
      <c r="Y4" s="112">
        <v>1105</v>
      </c>
      <c r="Z4" s="112">
        <v>907</v>
      </c>
      <c r="AB4" s="113" t="str">
        <f>TEXT(Z4,"###,###")</f>
        <v>907</v>
      </c>
      <c r="AD4" s="114">
        <f>Z4/Y4-1</f>
        <v>-0.17918552036199098</v>
      </c>
      <c r="AF4" s="114">
        <f>Z4/V4-1</f>
        <v>0.16133162612035856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369</v>
      </c>
      <c r="W5" s="112">
        <v>339</v>
      </c>
      <c r="X5" s="112">
        <v>386</v>
      </c>
      <c r="Y5" s="112">
        <v>563</v>
      </c>
      <c r="Z5" s="112">
        <v>438</v>
      </c>
      <c r="AB5" s="113" t="str">
        <f>TEXT(Z5,"###,###")</f>
        <v>438</v>
      </c>
      <c r="AD5" s="114">
        <f t="shared" ref="AD5:AD9" si="0">Z5/Y5-1</f>
        <v>-0.22202486678507993</v>
      </c>
      <c r="AF5" s="114">
        <f t="shared" ref="AF5:AF9" si="1">Z5/V5-1</f>
        <v>0.18699186991869921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415</v>
      </c>
      <c r="W6" s="112">
        <v>422</v>
      </c>
      <c r="X6" s="112">
        <v>383</v>
      </c>
      <c r="Y6" s="112">
        <v>544</v>
      </c>
      <c r="Z6" s="112">
        <v>471</v>
      </c>
      <c r="AB6" s="113" t="str">
        <f>TEXT(Z6,"###,###")</f>
        <v>471</v>
      </c>
      <c r="AD6" s="114">
        <f t="shared" si="0"/>
        <v>-0.1341911764705882</v>
      </c>
      <c r="AF6" s="114">
        <f t="shared" si="1"/>
        <v>0.13493975903614452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523</v>
      </c>
      <c r="W7" s="112">
        <v>495</v>
      </c>
      <c r="X7" s="112">
        <v>506</v>
      </c>
      <c r="Y7" s="112">
        <v>735</v>
      </c>
      <c r="Z7" s="112">
        <v>580</v>
      </c>
      <c r="AB7" s="113" t="str">
        <f>TEXT(Z7,"###,###")</f>
        <v>580</v>
      </c>
      <c r="AD7" s="114">
        <f t="shared" si="0"/>
        <v>-0.21088435374149661</v>
      </c>
      <c r="AF7" s="114">
        <f t="shared" si="1"/>
        <v>0.10898661567877621</v>
      </c>
    </row>
    <row r="8" spans="1:32" ht="17.25" customHeight="1" x14ac:dyDescent="0.25">
      <c r="A8" s="68" t="s">
        <v>13</v>
      </c>
      <c r="B8" s="69"/>
      <c r="C8" s="31"/>
      <c r="D8" s="70" t="str">
        <f>AB4</f>
        <v>907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580</v>
      </c>
      <c r="P8" s="71"/>
      <c r="S8" s="111" t="s">
        <v>87</v>
      </c>
      <c r="T8" s="112"/>
      <c r="U8" s="112"/>
      <c r="V8" s="112">
        <v>37775</v>
      </c>
      <c r="W8" s="112">
        <v>39751.4</v>
      </c>
      <c r="X8" s="112">
        <v>42632</v>
      </c>
      <c r="Y8" s="112">
        <v>38826.33</v>
      </c>
      <c r="Z8" s="112">
        <v>40981</v>
      </c>
      <c r="AB8" s="113" t="str">
        <f>TEXT(Z8,"$###,###")</f>
        <v>$40,981</v>
      </c>
      <c r="AD8" s="114">
        <f t="shared" si="0"/>
        <v>5.549507254484265E-2</v>
      </c>
      <c r="AF8" s="114">
        <f t="shared" si="1"/>
        <v>8.4870946393117208E-2</v>
      </c>
    </row>
    <row r="9" spans="1:32" x14ac:dyDescent="0.25">
      <c r="A9" s="32" t="s">
        <v>15</v>
      </c>
      <c r="B9" s="75"/>
      <c r="C9" s="76"/>
      <c r="D9" s="77">
        <f>AD104</f>
        <v>55.12679162072768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50.862068965517238</v>
      </c>
      <c r="P9" s="78" t="s">
        <v>88</v>
      </c>
      <c r="S9" s="111" t="s">
        <v>7</v>
      </c>
      <c r="T9" s="112"/>
      <c r="U9" s="112"/>
      <c r="V9" s="112">
        <v>21289556</v>
      </c>
      <c r="W9" s="112">
        <v>23118567</v>
      </c>
      <c r="X9" s="112">
        <v>25107933</v>
      </c>
      <c r="Y9" s="112">
        <v>30940519</v>
      </c>
      <c r="Z9" s="112">
        <v>29646607</v>
      </c>
      <c r="AB9" s="113" t="str">
        <f>TEXT(Z9/1000000,"$#,###.0")&amp;" mil"</f>
        <v>$29.6 mil</v>
      </c>
      <c r="AD9" s="114">
        <f t="shared" si="0"/>
        <v>-4.1819337290366687E-2</v>
      </c>
      <c r="AF9" s="114">
        <f t="shared" si="1"/>
        <v>0.39254228693167681</v>
      </c>
    </row>
    <row r="10" spans="1:32" x14ac:dyDescent="0.25">
      <c r="A10" s="32" t="s">
        <v>18</v>
      </c>
      <c r="B10" s="75"/>
      <c r="C10" s="76"/>
      <c r="D10" s="77">
        <f>AD105</f>
        <v>30.650496141124588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48.275862068965516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86.206896551724128</v>
      </c>
      <c r="P11" s="78" t="s">
        <v>88</v>
      </c>
      <c r="S11" s="111" t="s">
        <v>30</v>
      </c>
      <c r="T11" s="116"/>
      <c r="U11" s="116"/>
      <c r="V11" s="116">
        <v>619</v>
      </c>
      <c r="W11" s="116">
        <v>617</v>
      </c>
      <c r="X11" s="116">
        <v>617</v>
      </c>
      <c r="Y11" s="116">
        <v>811</v>
      </c>
      <c r="Z11" s="116">
        <v>759</v>
      </c>
    </row>
    <row r="12" spans="1:32" ht="28.5" customHeight="1" x14ac:dyDescent="0.25">
      <c r="A12" s="32" t="s">
        <v>20</v>
      </c>
      <c r="B12" s="76"/>
      <c r="C12" s="76"/>
      <c r="D12" s="77">
        <f>AD108</f>
        <v>13.891951488423373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27.068965517241377</v>
      </c>
      <c r="P12" s="78" t="s">
        <v>88</v>
      </c>
      <c r="S12" s="111" t="s">
        <v>31</v>
      </c>
      <c r="T12" s="116"/>
      <c r="U12" s="116"/>
      <c r="V12" s="116">
        <v>168</v>
      </c>
      <c r="W12" s="116">
        <v>142</v>
      </c>
      <c r="X12" s="116">
        <v>152</v>
      </c>
      <c r="Y12" s="116">
        <v>295</v>
      </c>
      <c r="Z12" s="116">
        <v>152</v>
      </c>
    </row>
    <row r="13" spans="1:32" ht="15" customHeight="1" x14ac:dyDescent="0.25">
      <c r="A13" s="32" t="s">
        <v>21</v>
      </c>
      <c r="B13" s="76"/>
      <c r="C13" s="76"/>
      <c r="D13" s="77">
        <f>AD109</f>
        <v>17.750826901874312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43.7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31.973539140022051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16.027874564459928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21.719955898566703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83.972125435540065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182</v>
      </c>
      <c r="Z15" s="116">
        <v>85</v>
      </c>
      <c r="AB15" s="121">
        <f t="shared" ref="AB15:AB34" si="2">IF(Z15="np",0,Z15/$Z$34)</f>
        <v>9.3099671412924426E-2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</v>
      </c>
      <c r="Z16" s="116">
        <v>10</v>
      </c>
      <c r="AB16" s="121">
        <f t="shared" si="2"/>
        <v>1.0952902519167579E-2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35</v>
      </c>
      <c r="Z17" s="116">
        <v>14</v>
      </c>
      <c r="AB17" s="121">
        <f t="shared" si="2"/>
        <v>1.5334063526834611E-2</v>
      </c>
    </row>
    <row r="18" spans="1:28" x14ac:dyDescent="0.25">
      <c r="A18" s="67" t="str">
        <f>$S$1&amp;" ("&amp;$V$2&amp;" to "&amp;$Z$2&amp;")"</f>
        <v>Winton (2014-15 to 2018-19)</v>
      </c>
      <c r="B18" s="67"/>
      <c r="C18" s="67"/>
      <c r="D18" s="67"/>
      <c r="E18" s="67"/>
      <c r="F18" s="67"/>
      <c r="G18" s="67" t="str">
        <f>$S$1&amp;" ("&amp;$V$2&amp;" to "&amp;$Z$2&amp;")"</f>
        <v>Winton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7</v>
      </c>
      <c r="Z18" s="116">
        <v>7</v>
      </c>
      <c r="AB18" s="121">
        <f t="shared" si="2"/>
        <v>7.6670317634173054E-3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60</v>
      </c>
      <c r="Z19" s="116">
        <v>69</v>
      </c>
      <c r="AB19" s="121">
        <f t="shared" si="2"/>
        <v>7.5575027382256299E-2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26</v>
      </c>
      <c r="Z20" s="116">
        <v>15</v>
      </c>
      <c r="AB20" s="121">
        <f t="shared" si="2"/>
        <v>1.642935377875137E-2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84</v>
      </c>
      <c r="Z21" s="116">
        <v>58</v>
      </c>
      <c r="AB21" s="121">
        <f t="shared" si="2"/>
        <v>6.3526834611171965E-2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58</v>
      </c>
      <c r="Z22" s="116">
        <v>70</v>
      </c>
      <c r="AB22" s="121">
        <f t="shared" si="2"/>
        <v>7.6670317634173049E-2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70</v>
      </c>
      <c r="Z23" s="116">
        <v>51</v>
      </c>
      <c r="AB23" s="121">
        <f t="shared" si="2"/>
        <v>5.5859802847754658E-2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5</v>
      </c>
      <c r="Z24" s="116">
        <v>67</v>
      </c>
      <c r="AB24" s="121">
        <f t="shared" si="2"/>
        <v>7.3384446878422785E-2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10</v>
      </c>
      <c r="Z25" s="116">
        <v>12</v>
      </c>
      <c r="AB25" s="121">
        <f t="shared" si="2"/>
        <v>1.3143483023001095E-2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13</v>
      </c>
      <c r="Z26" s="116">
        <v>5</v>
      </c>
      <c r="AB26" s="121">
        <f t="shared" si="2"/>
        <v>5.4764512595837896E-3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31</v>
      </c>
      <c r="Z27" s="116">
        <v>24</v>
      </c>
      <c r="AB27" s="121">
        <f t="shared" si="2"/>
        <v>2.628696604600219E-2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29</v>
      </c>
      <c r="Z28" s="116">
        <v>23</v>
      </c>
      <c r="AB28" s="121">
        <f t="shared" si="2"/>
        <v>2.5191675794085433E-2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159</v>
      </c>
      <c r="Z29" s="116">
        <v>166</v>
      </c>
      <c r="AB29" s="121">
        <f t="shared" si="2"/>
        <v>0.18181818181818182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43</v>
      </c>
      <c r="Z30" s="116">
        <v>48</v>
      </c>
      <c r="AB30" s="121">
        <f t="shared" si="2"/>
        <v>5.257393209200438E-2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64</v>
      </c>
      <c r="Z31" s="116">
        <v>54</v>
      </c>
      <c r="AB31" s="121">
        <f t="shared" si="2"/>
        <v>5.9145673603504929E-2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23</v>
      </c>
      <c r="Z32" s="116">
        <v>22</v>
      </c>
      <c r="AB32" s="121">
        <f t="shared" si="2"/>
        <v>2.4096385542168676E-2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24</v>
      </c>
      <c r="Z33" s="116">
        <v>20</v>
      </c>
      <c r="AB33" s="121">
        <f t="shared" si="2"/>
        <v>2.1905805038335158E-2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1109</v>
      </c>
      <c r="Z34" s="124">
        <v>913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482</v>
      </c>
      <c r="AB37" s="136">
        <f>Z37/Z40*100</f>
        <v>83.972125435540065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92</v>
      </c>
      <c r="AB38" s="136">
        <f>Z38/Z40*100</f>
        <v>16.027874564459928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574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11</v>
      </c>
      <c r="X45" s="116">
        <v>12</v>
      </c>
      <c r="Y45" s="116">
        <v>17</v>
      </c>
      <c r="Z45" s="116">
        <v>19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31</v>
      </c>
      <c r="X46" s="116">
        <v>31</v>
      </c>
      <c r="Y46" s="116">
        <v>43</v>
      </c>
      <c r="Z46" s="116">
        <v>21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22</v>
      </c>
      <c r="X47" s="116">
        <v>25</v>
      </c>
      <c r="Y47" s="116">
        <v>44</v>
      </c>
      <c r="Z47" s="116">
        <v>38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26</v>
      </c>
      <c r="X48" s="116">
        <v>25</v>
      </c>
      <c r="Y48" s="116">
        <v>62</v>
      </c>
      <c r="Z48" s="116">
        <v>28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Winton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37</v>
      </c>
      <c r="X49" s="116">
        <v>39</v>
      </c>
      <c r="Y49" s="116">
        <v>57</v>
      </c>
      <c r="Z49" s="116">
        <v>48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33</v>
      </c>
      <c r="X50" s="116">
        <v>33</v>
      </c>
      <c r="Y50" s="116">
        <v>47</v>
      </c>
      <c r="Z50" s="116">
        <v>36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30</v>
      </c>
      <c r="X51" s="116">
        <v>39</v>
      </c>
      <c r="Y51" s="116">
        <v>37</v>
      </c>
      <c r="Z51" s="116">
        <v>44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31</v>
      </c>
      <c r="X52" s="116">
        <v>42</v>
      </c>
      <c r="Y52" s="116">
        <v>42</v>
      </c>
      <c r="Z52" s="116">
        <v>41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22</v>
      </c>
      <c r="X53" s="116">
        <v>34</v>
      </c>
      <c r="Y53" s="116">
        <v>50</v>
      </c>
      <c r="Z53" s="116">
        <v>37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40</v>
      </c>
      <c r="X54" s="116">
        <v>42</v>
      </c>
      <c r="Y54" s="116">
        <v>54</v>
      </c>
      <c r="Z54" s="116">
        <v>37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28</v>
      </c>
      <c r="X55" s="116">
        <v>38</v>
      </c>
      <c r="Y55" s="116">
        <v>65</v>
      </c>
      <c r="Z55" s="116">
        <v>54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8</v>
      </c>
      <c r="X56" s="116">
        <v>14</v>
      </c>
      <c r="Y56" s="116">
        <v>23</v>
      </c>
      <c r="Z56" s="116">
        <v>19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2</v>
      </c>
      <c r="X57" s="116">
        <v>8</v>
      </c>
      <c r="Y57" s="116">
        <v>8</v>
      </c>
      <c r="Z57" s="116">
        <v>14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2</v>
      </c>
      <c r="X58" s="116">
        <v>9</v>
      </c>
      <c r="Y58" s="116">
        <v>7</v>
      </c>
      <c r="Z58" s="116">
        <v>5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334</v>
      </c>
      <c r="X61" s="116">
        <v>386</v>
      </c>
      <c r="Y61" s="116">
        <v>565</v>
      </c>
      <c r="Z61" s="116">
        <v>443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4</v>
      </c>
      <c r="Y63" s="116">
        <v>5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Winton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15</v>
      </c>
      <c r="X64" s="116">
        <v>5</v>
      </c>
      <c r="Y64" s="116">
        <v>13</v>
      </c>
      <c r="Z64" s="116">
        <v>24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30</v>
      </c>
      <c r="X65" s="116">
        <v>24</v>
      </c>
      <c r="Y65" s="116">
        <v>32</v>
      </c>
      <c r="Z65" s="116">
        <v>33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36</v>
      </c>
      <c r="X66" s="116">
        <v>30</v>
      </c>
      <c r="Y66" s="116">
        <v>45</v>
      </c>
      <c r="Z66" s="116">
        <v>31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37</v>
      </c>
      <c r="X67" s="116">
        <v>34</v>
      </c>
      <c r="Y67" s="116">
        <v>67</v>
      </c>
      <c r="Z67" s="116">
        <v>46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69</v>
      </c>
      <c r="X68" s="116">
        <v>45</v>
      </c>
      <c r="Y68" s="116">
        <v>64</v>
      </c>
      <c r="Z68" s="116">
        <v>44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25</v>
      </c>
      <c r="X69" s="116">
        <v>42</v>
      </c>
      <c r="Y69" s="116">
        <v>50</v>
      </c>
      <c r="Z69" s="116">
        <v>55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31</v>
      </c>
      <c r="X70" s="116">
        <v>29</v>
      </c>
      <c r="Y70" s="116">
        <v>46</v>
      </c>
      <c r="Z70" s="116">
        <v>39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40</v>
      </c>
      <c r="X71" s="116">
        <v>42</v>
      </c>
      <c r="Y71" s="116">
        <v>51</v>
      </c>
      <c r="Z71" s="116">
        <v>43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43</v>
      </c>
      <c r="X72" s="116">
        <v>40</v>
      </c>
      <c r="Y72" s="116">
        <v>62</v>
      </c>
      <c r="Z72" s="116">
        <v>41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37</v>
      </c>
      <c r="X73" s="116">
        <v>38</v>
      </c>
      <c r="Y73" s="116">
        <v>40</v>
      </c>
      <c r="Z73" s="116">
        <v>37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25</v>
      </c>
      <c r="X74" s="116">
        <v>31</v>
      </c>
      <c r="Y74" s="116">
        <v>41</v>
      </c>
      <c r="Z74" s="116">
        <v>39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8</v>
      </c>
      <c r="X75" s="116">
        <v>6</v>
      </c>
      <c r="Y75" s="116">
        <v>14</v>
      </c>
      <c r="Z75" s="116">
        <v>12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4</v>
      </c>
      <c r="X76" s="116">
        <v>6</v>
      </c>
      <c r="Y76" s="116">
        <v>5</v>
      </c>
      <c r="Z76" s="116">
        <v>8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5</v>
      </c>
      <c r="Y77" s="116">
        <v>4</v>
      </c>
      <c r="Z77" s="116">
        <v>4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4</v>
      </c>
      <c r="X78" s="116">
        <v>0</v>
      </c>
      <c r="Y78" s="116">
        <v>7</v>
      </c>
      <c r="Z78" s="116">
        <v>3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4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425</v>
      </c>
      <c r="X80" s="116">
        <v>383</v>
      </c>
      <c r="Y80" s="116">
        <v>549</v>
      </c>
      <c r="Z80" s="116">
        <v>468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Winton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17</v>
      </c>
      <c r="X83" s="116">
        <v>15</v>
      </c>
      <c r="Y83" s="116">
        <v>28</v>
      </c>
      <c r="Z83" s="116">
        <v>19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</v>
      </c>
      <c r="X84" s="116">
        <v>12</v>
      </c>
      <c r="Y84" s="116">
        <v>10</v>
      </c>
      <c r="Z84" s="116">
        <v>14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907</v>
      </c>
      <c r="D85" s="100">
        <f t="shared" ref="D85:D90" si="4">AD4</f>
        <v>-0.17918552036199098</v>
      </c>
      <c r="E85" s="101">
        <f t="shared" ref="E85:E90" si="5">AD4</f>
        <v>-0.17918552036199098</v>
      </c>
      <c r="F85" s="100">
        <f t="shared" ref="F85:F90" si="6">AF4</f>
        <v>0.16133162612035856</v>
      </c>
      <c r="G85" s="101">
        <f t="shared" ref="G85:G90" si="7">AF4</f>
        <v>0.16133162612035856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43</v>
      </c>
      <c r="X85" s="116">
        <v>37</v>
      </c>
      <c r="Y85" s="116">
        <v>53</v>
      </c>
      <c r="Z85" s="116">
        <v>55</v>
      </c>
    </row>
    <row r="86" spans="1:30" ht="15" customHeight="1" x14ac:dyDescent="0.25">
      <c r="A86" s="102" t="s">
        <v>4</v>
      </c>
      <c r="B86" s="51"/>
      <c r="C86" s="61" t="str">
        <f t="shared" si="3"/>
        <v>438</v>
      </c>
      <c r="D86" s="100">
        <f t="shared" si="4"/>
        <v>-0.22202486678507993</v>
      </c>
      <c r="E86" s="101">
        <f t="shared" si="5"/>
        <v>-0.22202486678507993</v>
      </c>
      <c r="F86" s="100">
        <f t="shared" si="6"/>
        <v>0.18699186991869921</v>
      </c>
      <c r="G86" s="101">
        <f t="shared" si="7"/>
        <v>0.18699186991869921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7</v>
      </c>
      <c r="X86" s="116">
        <v>10</v>
      </c>
      <c r="Y86" s="116">
        <v>10</v>
      </c>
      <c r="Z86" s="116">
        <v>14</v>
      </c>
    </row>
    <row r="87" spans="1:30" ht="15" customHeight="1" x14ac:dyDescent="0.25">
      <c r="A87" s="102" t="s">
        <v>5</v>
      </c>
      <c r="B87" s="51"/>
      <c r="C87" s="61" t="str">
        <f t="shared" si="3"/>
        <v>471</v>
      </c>
      <c r="D87" s="100">
        <f t="shared" si="4"/>
        <v>-0.1341911764705882</v>
      </c>
      <c r="E87" s="101">
        <f t="shared" si="5"/>
        <v>-0.1341911764705882</v>
      </c>
      <c r="F87" s="100">
        <f t="shared" si="6"/>
        <v>0.13493975903614452</v>
      </c>
      <c r="G87" s="101">
        <f t="shared" si="7"/>
        <v>0.13493975903614452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6</v>
      </c>
      <c r="X87" s="116">
        <v>4</v>
      </c>
      <c r="Y87" s="116">
        <v>4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580</v>
      </c>
      <c r="D88" s="100">
        <f t="shared" si="4"/>
        <v>-0.21088435374149661</v>
      </c>
      <c r="E88" s="101">
        <f t="shared" si="5"/>
        <v>-0.21088435374149661</v>
      </c>
      <c r="F88" s="100">
        <f t="shared" si="6"/>
        <v>0.10898661567877621</v>
      </c>
      <c r="G88" s="101">
        <f t="shared" si="7"/>
        <v>0.10898661567877621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7</v>
      </c>
      <c r="X88" s="116">
        <v>8</v>
      </c>
      <c r="Y88" s="116">
        <v>9</v>
      </c>
      <c r="Z88" s="116">
        <v>4</v>
      </c>
    </row>
    <row r="89" spans="1:30" ht="15" customHeight="1" x14ac:dyDescent="0.25">
      <c r="A89" s="51" t="s">
        <v>102</v>
      </c>
      <c r="B89" s="51"/>
      <c r="C89" s="61" t="str">
        <f t="shared" si="3"/>
        <v>$40,981</v>
      </c>
      <c r="D89" s="100">
        <f t="shared" si="4"/>
        <v>5.549507254484265E-2</v>
      </c>
      <c r="E89" s="101">
        <f t="shared" si="5"/>
        <v>5.549507254484265E-2</v>
      </c>
      <c r="F89" s="100">
        <f t="shared" si="6"/>
        <v>8.4870946393117208E-2</v>
      </c>
      <c r="G89" s="101">
        <f t="shared" si="7"/>
        <v>8.4870946393117208E-2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45</v>
      </c>
      <c r="X89" s="116">
        <v>44</v>
      </c>
      <c r="Y89" s="116">
        <v>49</v>
      </c>
      <c r="Z89" s="116">
        <v>33</v>
      </c>
    </row>
    <row r="90" spans="1:30" ht="15" customHeight="1" x14ac:dyDescent="0.25">
      <c r="A90" s="51" t="s">
        <v>7</v>
      </c>
      <c r="B90" s="51"/>
      <c r="C90" s="61" t="str">
        <f t="shared" si="3"/>
        <v>$29.6 mil</v>
      </c>
      <c r="D90" s="100">
        <f t="shared" si="4"/>
        <v>-4.1819337290366687E-2</v>
      </c>
      <c r="E90" s="101">
        <f t="shared" si="5"/>
        <v>-4.1819337290366687E-2</v>
      </c>
      <c r="F90" s="100">
        <f t="shared" si="6"/>
        <v>0.39254228693167681</v>
      </c>
      <c r="G90" s="101">
        <f t="shared" si="7"/>
        <v>0.39254228693167681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40</v>
      </c>
      <c r="X90" s="116">
        <v>49</v>
      </c>
      <c r="Y90" s="116">
        <v>74</v>
      </c>
      <c r="Z90" s="116">
        <v>52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241</v>
      </c>
      <c r="X91" s="116">
        <v>265</v>
      </c>
      <c r="Y91" s="116">
        <v>388</v>
      </c>
      <c r="Z91" s="116">
        <v>298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7</v>
      </c>
      <c r="X93" s="116">
        <v>15</v>
      </c>
      <c r="Y93" s="116">
        <v>17</v>
      </c>
      <c r="Z93" s="116">
        <v>23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32</v>
      </c>
      <c r="X94" s="116">
        <v>29</v>
      </c>
      <c r="Y94" s="116">
        <v>40</v>
      </c>
      <c r="Z94" s="116">
        <v>35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13</v>
      </c>
      <c r="X95" s="116">
        <v>13</v>
      </c>
      <c r="Y95" s="116">
        <v>15</v>
      </c>
      <c r="Z95" s="116">
        <v>12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49</v>
      </c>
      <c r="X96" s="116">
        <v>47</v>
      </c>
      <c r="Y96" s="116">
        <v>41</v>
      </c>
      <c r="Z96" s="116">
        <v>45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47</v>
      </c>
      <c r="X97" s="116">
        <v>41</v>
      </c>
      <c r="Y97" s="116">
        <v>47</v>
      </c>
      <c r="Z97" s="116">
        <v>43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16</v>
      </c>
      <c r="X98" s="116">
        <v>17</v>
      </c>
      <c r="Y98" s="116">
        <v>16</v>
      </c>
      <c r="Z98" s="116">
        <v>20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7</v>
      </c>
      <c r="X99" s="116">
        <v>0</v>
      </c>
      <c r="Y99" s="116">
        <v>0</v>
      </c>
      <c r="Z99" s="116">
        <v>6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22</v>
      </c>
      <c r="X100" s="116">
        <v>21</v>
      </c>
      <c r="Y100" s="116">
        <v>49</v>
      </c>
      <c r="Z100" s="116">
        <v>38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246</v>
      </c>
      <c r="X101" s="116">
        <v>241</v>
      </c>
      <c r="Y101" s="116">
        <v>345</v>
      </c>
      <c r="Z101" s="116">
        <v>279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368</v>
      </c>
      <c r="X104" s="116">
        <v>394</v>
      </c>
      <c r="Y104" s="116">
        <v>569</v>
      </c>
      <c r="Z104" s="116">
        <v>500</v>
      </c>
      <c r="AB104" s="113" t="str">
        <f>TEXT(Z104,"###,###")</f>
        <v>500</v>
      </c>
      <c r="AD104" s="134">
        <f>Z104/($Z$4)*100</f>
        <v>55.12679162072768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270</v>
      </c>
      <c r="X105" s="116">
        <v>261</v>
      </c>
      <c r="Y105" s="116">
        <v>282</v>
      </c>
      <c r="Z105" s="116">
        <v>278</v>
      </c>
      <c r="AB105" s="113" t="str">
        <f>TEXT(Z105,"###,###")</f>
        <v>278</v>
      </c>
      <c r="AD105" s="134">
        <f>Z105/($Z$4)*100</f>
        <v>30.650496141124588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638</v>
      </c>
      <c r="X106" s="124">
        <v>655</v>
      </c>
      <c r="Y106" s="124">
        <v>851</v>
      </c>
      <c r="Z106" s="124">
        <v>778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124</v>
      </c>
      <c r="X108" s="116">
        <v>121</v>
      </c>
      <c r="Y108" s="116">
        <v>234</v>
      </c>
      <c r="Z108" s="116">
        <v>126</v>
      </c>
      <c r="AB108" s="113" t="str">
        <f>TEXT(Z108,"###,###")</f>
        <v>126</v>
      </c>
      <c r="AD108" s="134">
        <f>Z108/($Z$4)*100</f>
        <v>13.891951488423373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106</v>
      </c>
      <c r="X109" s="116">
        <v>138</v>
      </c>
      <c r="Y109" s="116">
        <v>181</v>
      </c>
      <c r="Z109" s="116">
        <v>161</v>
      </c>
      <c r="AB109" s="113" t="str">
        <f>TEXT(Z109,"###,###")</f>
        <v>161</v>
      </c>
      <c r="AD109" s="134">
        <f>Z109/($Z$4)*100</f>
        <v>17.750826901874312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218</v>
      </c>
      <c r="X110" s="116">
        <v>211</v>
      </c>
      <c r="Y110" s="116">
        <v>222</v>
      </c>
      <c r="Z110" s="116">
        <v>290</v>
      </c>
      <c r="AB110" s="113" t="str">
        <f>TEXT(Z110,"###,###")</f>
        <v>290</v>
      </c>
      <c r="AD110" s="134">
        <f>Z110/($Z$4)*100</f>
        <v>31.973539140022051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184</v>
      </c>
      <c r="X111" s="116">
        <v>185</v>
      </c>
      <c r="Y111" s="116">
        <v>213</v>
      </c>
      <c r="Z111" s="116">
        <v>197</v>
      </c>
      <c r="AB111" s="113" t="str">
        <f>TEXT(Z111,"###,###")</f>
        <v>197</v>
      </c>
      <c r="AD111" s="134">
        <f>Z111/($Z$4)*100</f>
        <v>21.719955898566703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761</v>
      </c>
      <c r="X112" s="116">
        <v>769</v>
      </c>
      <c r="Y112" s="116">
        <v>1110</v>
      </c>
      <c r="Z112" s="116">
        <v>907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40.79</v>
      </c>
      <c r="W118" s="135">
        <v>41.29</v>
      </c>
      <c r="X118" s="135">
        <v>43.56</v>
      </c>
      <c r="Y118" s="135">
        <v>43.5</v>
      </c>
      <c r="Z118" s="135">
        <v>43.7</v>
      </c>
      <c r="AB118" s="113" t="str">
        <f>TEXT(Z118,"##.0")</f>
        <v>43.7</v>
      </c>
    </row>
    <row r="120" spans="19:32" x14ac:dyDescent="0.25">
      <c r="S120" s="105" t="s">
        <v>104</v>
      </c>
      <c r="T120" s="116"/>
      <c r="U120" s="116"/>
      <c r="V120" s="116">
        <v>356</v>
      </c>
      <c r="W120" s="116">
        <v>349</v>
      </c>
      <c r="X120" s="116">
        <v>354</v>
      </c>
      <c r="Y120" s="116">
        <v>438</v>
      </c>
      <c r="Z120" s="116">
        <v>422</v>
      </c>
      <c r="AB120" s="113" t="str">
        <f>TEXT(Z120,"###,###")</f>
        <v>422</v>
      </c>
    </row>
    <row r="121" spans="19:32" x14ac:dyDescent="0.25">
      <c r="S121" s="105" t="s">
        <v>105</v>
      </c>
      <c r="T121" s="116"/>
      <c r="U121" s="116"/>
      <c r="V121" s="116">
        <v>96</v>
      </c>
      <c r="W121" s="116">
        <v>64</v>
      </c>
      <c r="X121" s="116">
        <v>76</v>
      </c>
      <c r="Y121" s="116">
        <v>172</v>
      </c>
      <c r="Z121" s="116">
        <v>79</v>
      </c>
      <c r="AB121" s="113" t="str">
        <f>TEXT(Z121,"###,###")</f>
        <v>79</v>
      </c>
    </row>
    <row r="122" spans="19:32" x14ac:dyDescent="0.25">
      <c r="S122" s="105" t="s">
        <v>106</v>
      </c>
      <c r="T122" s="116"/>
      <c r="U122" s="116"/>
      <c r="V122" s="116">
        <v>71</v>
      </c>
      <c r="W122" s="116">
        <v>83</v>
      </c>
      <c r="X122" s="116">
        <v>76</v>
      </c>
      <c r="Y122" s="116">
        <v>122</v>
      </c>
      <c r="Z122" s="116">
        <v>78</v>
      </c>
      <c r="AB122" s="113" t="str">
        <f>TEXT(Z122,"###,###")</f>
        <v>78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427</v>
      </c>
      <c r="W124" s="116">
        <v>432</v>
      </c>
      <c r="X124" s="116">
        <v>430</v>
      </c>
      <c r="Y124" s="116">
        <v>560</v>
      </c>
      <c r="Z124" s="116">
        <v>500</v>
      </c>
      <c r="AB124" s="113" t="str">
        <f>TEXT(Z124,"###,###")</f>
        <v>500</v>
      </c>
      <c r="AD124" s="131">
        <f>Z124/$Z$7*100</f>
        <v>86.206896551724128</v>
      </c>
    </row>
    <row r="125" spans="19:32" x14ac:dyDescent="0.25">
      <c r="S125" s="105" t="s">
        <v>108</v>
      </c>
      <c r="T125" s="116"/>
      <c r="U125" s="116"/>
      <c r="V125" s="116">
        <v>167</v>
      </c>
      <c r="W125" s="116">
        <v>147</v>
      </c>
      <c r="X125" s="116">
        <v>152</v>
      </c>
      <c r="Y125" s="116">
        <v>294</v>
      </c>
      <c r="Z125" s="116">
        <v>157</v>
      </c>
      <c r="AB125" s="113" t="str">
        <f>TEXT(Z125,"###,###")</f>
        <v>157</v>
      </c>
      <c r="AD125" s="131">
        <f>Z125/$Z$7*100</f>
        <v>27.068965517241377</v>
      </c>
    </row>
    <row r="127" spans="19:32" x14ac:dyDescent="0.25">
      <c r="S127" s="105" t="s">
        <v>109</v>
      </c>
      <c r="T127" s="116"/>
      <c r="U127" s="116"/>
      <c r="V127" s="116">
        <v>265</v>
      </c>
      <c r="W127" s="116">
        <v>242</v>
      </c>
      <c r="X127" s="116">
        <v>265</v>
      </c>
      <c r="Y127" s="116">
        <v>389</v>
      </c>
      <c r="Z127" s="116">
        <v>295</v>
      </c>
      <c r="AB127" s="113" t="str">
        <f>TEXT(Z127,"###,###")</f>
        <v>295</v>
      </c>
      <c r="AD127" s="131">
        <f>Z127/$Z$7*100</f>
        <v>50.862068965517238</v>
      </c>
    </row>
    <row r="128" spans="19:32" x14ac:dyDescent="0.25">
      <c r="S128" s="105" t="s">
        <v>110</v>
      </c>
      <c r="T128" s="116"/>
      <c r="U128" s="116"/>
      <c r="V128" s="116">
        <v>253</v>
      </c>
      <c r="W128" s="116">
        <v>247</v>
      </c>
      <c r="X128" s="116">
        <v>241</v>
      </c>
      <c r="Y128" s="116">
        <v>346</v>
      </c>
      <c r="Z128" s="116">
        <v>280</v>
      </c>
      <c r="AB128" s="113" t="str">
        <f>TEXT(Z128,"###,###")</f>
        <v>280</v>
      </c>
      <c r="AD128" s="131">
        <f>Z128/$Z$7*100</f>
        <v>48.275862068965516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AC10C921-6DB1-4CBA-B502-0F3CECA9ECE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470436B2-57E5-4882-B936-A361F7220E2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81F0CAC8-3711-4080-B4BB-CFD45BB7CBE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C9F0CCE4-113F-47B7-A25D-B0741CEF5737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5FA05-B7BD-4327-ADDB-A0DC097B5A4C}">
  <sheetPr codeName="Sheet140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Woorabinda</v>
      </c>
      <c r="T1" s="103"/>
      <c r="U1" s="103"/>
      <c r="V1" s="103"/>
      <c r="W1" s="103"/>
      <c r="X1" s="103"/>
      <c r="Y1" s="104" t="str">
        <f>Y3</f>
        <v>9.76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193</v>
      </c>
      <c r="Y3" s="109" t="s">
        <v>278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9.76 Woorabinda,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337</v>
      </c>
      <c r="W4" s="112">
        <v>396</v>
      </c>
      <c r="X4" s="112">
        <v>391</v>
      </c>
      <c r="Y4" s="112">
        <v>377</v>
      </c>
      <c r="Z4" s="112">
        <v>461</v>
      </c>
      <c r="AB4" s="113" t="str">
        <f>TEXT(Z4,"###,###")</f>
        <v>461</v>
      </c>
      <c r="AD4" s="114">
        <f>Z4/Y4-1</f>
        <v>0.22281167108753319</v>
      </c>
      <c r="AF4" s="114">
        <f>Z4/V4-1</f>
        <v>0.36795252225519293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160</v>
      </c>
      <c r="W5" s="112">
        <v>211</v>
      </c>
      <c r="X5" s="112">
        <v>196</v>
      </c>
      <c r="Y5" s="112">
        <v>192</v>
      </c>
      <c r="Z5" s="112">
        <v>249</v>
      </c>
      <c r="AB5" s="113" t="str">
        <f>TEXT(Z5,"###,###")</f>
        <v>249</v>
      </c>
      <c r="AD5" s="114">
        <f t="shared" ref="AD5:AD9" si="0">Z5/Y5-1</f>
        <v>0.296875</v>
      </c>
      <c r="AF5" s="114">
        <f t="shared" ref="AF5:AF9" si="1">Z5/V5-1</f>
        <v>0.55624999999999991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174</v>
      </c>
      <c r="W6" s="112">
        <v>188</v>
      </c>
      <c r="X6" s="112">
        <v>195</v>
      </c>
      <c r="Y6" s="112">
        <v>188</v>
      </c>
      <c r="Z6" s="112">
        <v>211</v>
      </c>
      <c r="AB6" s="113" t="str">
        <f>TEXT(Z6,"###,###")</f>
        <v>211</v>
      </c>
      <c r="AD6" s="114">
        <f t="shared" si="0"/>
        <v>0.12234042553191493</v>
      </c>
      <c r="AF6" s="114">
        <f t="shared" si="1"/>
        <v>0.21264367816091956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262</v>
      </c>
      <c r="W7" s="112">
        <v>296</v>
      </c>
      <c r="X7" s="112">
        <v>313</v>
      </c>
      <c r="Y7" s="112">
        <v>309</v>
      </c>
      <c r="Z7" s="112">
        <v>331</v>
      </c>
      <c r="AB7" s="113" t="str">
        <f>TEXT(Z7,"###,###")</f>
        <v>331</v>
      </c>
      <c r="AD7" s="114">
        <f t="shared" si="0"/>
        <v>7.1197411003236288E-2</v>
      </c>
      <c r="AF7" s="114">
        <f t="shared" si="1"/>
        <v>0.26335877862595414</v>
      </c>
    </row>
    <row r="8" spans="1:32" ht="17.25" customHeight="1" x14ac:dyDescent="0.25">
      <c r="A8" s="68" t="s">
        <v>13</v>
      </c>
      <c r="B8" s="69"/>
      <c r="C8" s="31"/>
      <c r="D8" s="70" t="str">
        <f>AB4</f>
        <v>461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331</v>
      </c>
      <c r="P8" s="71"/>
      <c r="S8" s="111" t="s">
        <v>87</v>
      </c>
      <c r="T8" s="112"/>
      <c r="U8" s="112"/>
      <c r="V8" s="112">
        <v>29910.23</v>
      </c>
      <c r="W8" s="112">
        <v>28165.25</v>
      </c>
      <c r="X8" s="112">
        <v>28008</v>
      </c>
      <c r="Y8" s="112">
        <v>33146.29</v>
      </c>
      <c r="Z8" s="112">
        <v>30533</v>
      </c>
      <c r="AB8" s="113" t="str">
        <f>TEXT(Z8,"$###,###")</f>
        <v>$30,533</v>
      </c>
      <c r="AD8" s="114">
        <f t="shared" si="0"/>
        <v>-7.8841101070436514E-2</v>
      </c>
      <c r="AF8" s="114">
        <f t="shared" si="1"/>
        <v>2.0821304282849118E-2</v>
      </c>
    </row>
    <row r="9" spans="1:32" x14ac:dyDescent="0.25">
      <c r="A9" s="32" t="s">
        <v>15</v>
      </c>
      <c r="B9" s="75"/>
      <c r="C9" s="76"/>
      <c r="D9" s="77">
        <f>AD104</f>
        <v>36.876355748373101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52.265861027190333</v>
      </c>
      <c r="P9" s="78" t="s">
        <v>88</v>
      </c>
      <c r="S9" s="111" t="s">
        <v>7</v>
      </c>
      <c r="T9" s="112"/>
      <c r="U9" s="112"/>
      <c r="V9" s="112">
        <v>8702292</v>
      </c>
      <c r="W9" s="112">
        <v>9841429</v>
      </c>
      <c r="X9" s="112">
        <v>11613863</v>
      </c>
      <c r="Y9" s="112">
        <v>13485576</v>
      </c>
      <c r="Z9" s="112">
        <v>12862657</v>
      </c>
      <c r="AB9" s="113" t="str">
        <f>TEXT(Z9/1000000,"$#,###.0")&amp;" mil"</f>
        <v>$12.9 mil</v>
      </c>
      <c r="AD9" s="114">
        <f t="shared" si="0"/>
        <v>-4.6191501200986917E-2</v>
      </c>
      <c r="AF9" s="114">
        <f t="shared" si="1"/>
        <v>0.47807692502159194</v>
      </c>
    </row>
    <row r="10" spans="1:32" x14ac:dyDescent="0.25">
      <c r="A10" s="32" t="s">
        <v>18</v>
      </c>
      <c r="B10" s="75"/>
      <c r="C10" s="76"/>
      <c r="D10" s="77">
        <f>AD105</f>
        <v>51.626898047722349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47.432024169184288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99.697885196374628</v>
      </c>
      <c r="P11" s="78" t="s">
        <v>88</v>
      </c>
      <c r="S11" s="111" t="s">
        <v>30</v>
      </c>
      <c r="T11" s="116"/>
      <c r="U11" s="116"/>
      <c r="V11" s="116">
        <v>335</v>
      </c>
      <c r="W11" s="116">
        <v>392</v>
      </c>
      <c r="X11" s="116">
        <v>382</v>
      </c>
      <c r="Y11" s="116">
        <v>371</v>
      </c>
      <c r="Z11" s="116">
        <v>452</v>
      </c>
    </row>
    <row r="12" spans="1:32" ht="28.5" customHeight="1" x14ac:dyDescent="0.25">
      <c r="A12" s="32" t="s">
        <v>20</v>
      </c>
      <c r="B12" s="76"/>
      <c r="C12" s="76"/>
      <c r="D12" s="77">
        <f>AD108</f>
        <v>8.4598698481561811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1.5105740181268883</v>
      </c>
      <c r="P12" s="78" t="s">
        <v>88</v>
      </c>
      <c r="S12" s="111" t="s">
        <v>31</v>
      </c>
      <c r="T12" s="116"/>
      <c r="U12" s="116"/>
      <c r="V12" s="116">
        <v>0</v>
      </c>
      <c r="W12" s="116">
        <v>0</v>
      </c>
      <c r="X12" s="116">
        <v>8</v>
      </c>
      <c r="Y12" s="116">
        <v>10</v>
      </c>
      <c r="Z12" s="116">
        <v>9</v>
      </c>
    </row>
    <row r="13" spans="1:32" ht="15" customHeight="1" x14ac:dyDescent="0.25">
      <c r="A13" s="32" t="s">
        <v>21</v>
      </c>
      <c r="B13" s="76"/>
      <c r="C13" s="76"/>
      <c r="D13" s="77">
        <f>AD109</f>
        <v>7.809110629067245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38.1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37.960954446854664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17.272727272727273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36.442516268980476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82.727272727272734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11</v>
      </c>
      <c r="Z15" s="116">
        <v>4</v>
      </c>
      <c r="AB15" s="121">
        <f t="shared" ref="AB15:AB34" si="2">IF(Z15="np",0,Z15/$Z$34)</f>
        <v>8.6956521739130436E-3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tr">
        <f>$S$1&amp;" ("&amp;$V$2&amp;" to "&amp;$Z$2&amp;")"</f>
        <v>Woorabinda (2014-15 to 2018-19)</v>
      </c>
      <c r="B18" s="67"/>
      <c r="C18" s="67"/>
      <c r="D18" s="67"/>
      <c r="E18" s="67"/>
      <c r="F18" s="67"/>
      <c r="G18" s="67" t="str">
        <f>$S$1&amp;" ("&amp;$V$2&amp;" to "&amp;$Z$2&amp;")"</f>
        <v>Woorabinda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13</v>
      </c>
      <c r="Z19" s="116">
        <v>26</v>
      </c>
      <c r="AB19" s="121">
        <f t="shared" si="2"/>
        <v>5.6521739130434782E-2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14</v>
      </c>
      <c r="Z21" s="116">
        <v>24</v>
      </c>
      <c r="AB21" s="121">
        <f t="shared" si="2"/>
        <v>5.2173913043478258E-2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0</v>
      </c>
      <c r="Z22" s="116">
        <v>7</v>
      </c>
      <c r="AB22" s="121">
        <f t="shared" si="2"/>
        <v>1.5217391304347827E-2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4</v>
      </c>
      <c r="AB25" s="121">
        <f t="shared" si="2"/>
        <v>8.6956521739130436E-3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21</v>
      </c>
      <c r="Z27" s="116">
        <v>30</v>
      </c>
      <c r="AB27" s="121">
        <f t="shared" si="2"/>
        <v>6.5217391304347824E-2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39</v>
      </c>
      <c r="Z28" s="116">
        <v>57</v>
      </c>
      <c r="AB28" s="121">
        <f t="shared" si="2"/>
        <v>0.12391304347826088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18</v>
      </c>
      <c r="Z29" s="116">
        <v>97</v>
      </c>
      <c r="AB29" s="121">
        <f t="shared" si="2"/>
        <v>0.21086956521739131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88</v>
      </c>
      <c r="Z30" s="116">
        <v>83</v>
      </c>
      <c r="AB30" s="121">
        <f t="shared" si="2"/>
        <v>0.18043478260869567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70</v>
      </c>
      <c r="Z31" s="116">
        <v>67</v>
      </c>
      <c r="AB31" s="121">
        <f t="shared" si="2"/>
        <v>0.14565217391304347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7</v>
      </c>
      <c r="AB32" s="121">
        <f t="shared" si="2"/>
        <v>1.5217391304347827E-2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7</v>
      </c>
      <c r="Z33" s="116">
        <v>8</v>
      </c>
      <c r="AB33" s="121">
        <f t="shared" si="2"/>
        <v>1.7391304347826087E-2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375</v>
      </c>
      <c r="Z34" s="124">
        <v>460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273</v>
      </c>
      <c r="AB37" s="136">
        <f>Z37/Z40*100</f>
        <v>82.727272727272734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57</v>
      </c>
      <c r="AB38" s="136">
        <f>Z38/Z40*100</f>
        <v>17.272727272727273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330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2</v>
      </c>
      <c r="X45" s="116">
        <v>7</v>
      </c>
      <c r="Y45" s="116">
        <v>0</v>
      </c>
      <c r="Z45" s="116">
        <v>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8</v>
      </c>
      <c r="X46" s="116">
        <v>14</v>
      </c>
      <c r="Y46" s="116">
        <v>14</v>
      </c>
      <c r="Z46" s="116">
        <v>14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17</v>
      </c>
      <c r="X47" s="116">
        <v>27</v>
      </c>
      <c r="Y47" s="116">
        <v>10</v>
      </c>
      <c r="Z47" s="116">
        <v>23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24</v>
      </c>
      <c r="X48" s="116">
        <v>32</v>
      </c>
      <c r="Y48" s="116">
        <v>33</v>
      </c>
      <c r="Z48" s="116">
        <v>41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Woorabinda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28</v>
      </c>
      <c r="X49" s="116">
        <v>18</v>
      </c>
      <c r="Y49" s="116">
        <v>21</v>
      </c>
      <c r="Z49" s="116">
        <v>33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16</v>
      </c>
      <c r="X50" s="116">
        <v>16</v>
      </c>
      <c r="Y50" s="116">
        <v>14</v>
      </c>
      <c r="Z50" s="116">
        <v>23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29</v>
      </c>
      <c r="X51" s="116">
        <v>15</v>
      </c>
      <c r="Y51" s="116">
        <v>23</v>
      </c>
      <c r="Z51" s="116">
        <v>36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24</v>
      </c>
      <c r="X52" s="116">
        <v>18</v>
      </c>
      <c r="Y52" s="116">
        <v>23</v>
      </c>
      <c r="Z52" s="116">
        <v>25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20</v>
      </c>
      <c r="X53" s="116">
        <v>15</v>
      </c>
      <c r="Y53" s="116">
        <v>12</v>
      </c>
      <c r="Z53" s="116">
        <v>18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20</v>
      </c>
      <c r="X54" s="116">
        <v>19</v>
      </c>
      <c r="Y54" s="116">
        <v>11</v>
      </c>
      <c r="Z54" s="116">
        <v>14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13</v>
      </c>
      <c r="X55" s="116">
        <v>11</v>
      </c>
      <c r="Y55" s="116">
        <v>15</v>
      </c>
      <c r="Z55" s="116">
        <v>15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0</v>
      </c>
      <c r="X56" s="116">
        <v>7</v>
      </c>
      <c r="Y56" s="116">
        <v>0</v>
      </c>
      <c r="Z56" s="116">
        <v>5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207</v>
      </c>
      <c r="X61" s="116">
        <v>196</v>
      </c>
      <c r="Y61" s="116">
        <v>193</v>
      </c>
      <c r="Z61" s="116">
        <v>251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Woorabinda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7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10</v>
      </c>
      <c r="X65" s="116">
        <v>28</v>
      </c>
      <c r="Y65" s="116">
        <v>17</v>
      </c>
      <c r="Z65" s="116">
        <v>14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25</v>
      </c>
      <c r="X66" s="116">
        <v>25</v>
      </c>
      <c r="Y66" s="116">
        <v>20</v>
      </c>
      <c r="Z66" s="116">
        <v>27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18</v>
      </c>
      <c r="X67" s="116">
        <v>15</v>
      </c>
      <c r="Y67" s="116">
        <v>19</v>
      </c>
      <c r="Z67" s="116">
        <v>24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21</v>
      </c>
      <c r="X68" s="116">
        <v>25</v>
      </c>
      <c r="Y68" s="116">
        <v>26</v>
      </c>
      <c r="Z68" s="116">
        <v>24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17</v>
      </c>
      <c r="X69" s="116">
        <v>17</v>
      </c>
      <c r="Y69" s="116">
        <v>31</v>
      </c>
      <c r="Z69" s="116">
        <v>28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21</v>
      </c>
      <c r="X70" s="116">
        <v>20</v>
      </c>
      <c r="Y70" s="116">
        <v>8</v>
      </c>
      <c r="Z70" s="116">
        <v>16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15</v>
      </c>
      <c r="X71" s="116">
        <v>19</v>
      </c>
      <c r="Y71" s="116">
        <v>26</v>
      </c>
      <c r="Z71" s="116">
        <v>21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34</v>
      </c>
      <c r="X72" s="116">
        <v>17</v>
      </c>
      <c r="Y72" s="116">
        <v>13</v>
      </c>
      <c r="Z72" s="116">
        <v>13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7</v>
      </c>
      <c r="X73" s="116">
        <v>13</v>
      </c>
      <c r="Y73" s="116">
        <v>15</v>
      </c>
      <c r="Z73" s="116">
        <v>15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</v>
      </c>
      <c r="X74" s="116">
        <v>12</v>
      </c>
      <c r="Y74" s="116">
        <v>4</v>
      </c>
      <c r="Z74" s="116">
        <v>12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5</v>
      </c>
      <c r="X75" s="116">
        <v>8</v>
      </c>
      <c r="Y75" s="116">
        <v>9</v>
      </c>
      <c r="Z75" s="116">
        <v>5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191</v>
      </c>
      <c r="X80" s="116">
        <v>195</v>
      </c>
      <c r="Y80" s="116">
        <v>190</v>
      </c>
      <c r="Z80" s="116">
        <v>205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Woorabinda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6</v>
      </c>
      <c r="X83" s="116">
        <v>6</v>
      </c>
      <c r="Y83" s="116">
        <v>11</v>
      </c>
      <c r="Z83" s="116">
        <v>6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4</v>
      </c>
      <c r="X84" s="116">
        <v>5</v>
      </c>
      <c r="Y84" s="116">
        <v>9</v>
      </c>
      <c r="Z84" s="116">
        <v>10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461</v>
      </c>
      <c r="D85" s="100">
        <f t="shared" ref="D85:D90" si="4">AD4</f>
        <v>0.22281167108753319</v>
      </c>
      <c r="E85" s="101">
        <f t="shared" ref="E85:E90" si="5">AD4</f>
        <v>0.22281167108753319</v>
      </c>
      <c r="F85" s="100">
        <f t="shared" ref="F85:F90" si="6">AF4</f>
        <v>0.36795252225519293</v>
      </c>
      <c r="G85" s="101">
        <f t="shared" ref="G85:G90" si="7">AF4</f>
        <v>0.36795252225519293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14</v>
      </c>
      <c r="X85" s="116">
        <v>14</v>
      </c>
      <c r="Y85" s="116">
        <v>13</v>
      </c>
      <c r="Z85" s="116">
        <v>15</v>
      </c>
    </row>
    <row r="86" spans="1:30" ht="15" customHeight="1" x14ac:dyDescent="0.25">
      <c r="A86" s="102" t="s">
        <v>4</v>
      </c>
      <c r="B86" s="51"/>
      <c r="C86" s="61" t="str">
        <f t="shared" si="3"/>
        <v>249</v>
      </c>
      <c r="D86" s="100">
        <f t="shared" si="4"/>
        <v>0.296875</v>
      </c>
      <c r="E86" s="101">
        <f t="shared" si="5"/>
        <v>0.296875</v>
      </c>
      <c r="F86" s="100">
        <f t="shared" si="6"/>
        <v>0.55624999999999991</v>
      </c>
      <c r="G86" s="101">
        <f t="shared" si="7"/>
        <v>0.55624999999999991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26</v>
      </c>
      <c r="X86" s="116">
        <v>25</v>
      </c>
      <c r="Y86" s="116">
        <v>28</v>
      </c>
      <c r="Z86" s="116">
        <v>30</v>
      </c>
    </row>
    <row r="87" spans="1:30" ht="15" customHeight="1" x14ac:dyDescent="0.25">
      <c r="A87" s="102" t="s">
        <v>5</v>
      </c>
      <c r="B87" s="51"/>
      <c r="C87" s="61" t="str">
        <f t="shared" si="3"/>
        <v>211</v>
      </c>
      <c r="D87" s="100">
        <f t="shared" si="4"/>
        <v>0.12234042553191493</v>
      </c>
      <c r="E87" s="101">
        <f t="shared" si="5"/>
        <v>0.12234042553191493</v>
      </c>
      <c r="F87" s="100">
        <f t="shared" si="6"/>
        <v>0.21264367816091956</v>
      </c>
      <c r="G87" s="101">
        <f t="shared" si="7"/>
        <v>0.21264367816091956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331</v>
      </c>
      <c r="D88" s="100">
        <f t="shared" si="4"/>
        <v>7.1197411003236288E-2</v>
      </c>
      <c r="E88" s="101">
        <f t="shared" si="5"/>
        <v>7.1197411003236288E-2</v>
      </c>
      <c r="F88" s="100">
        <f t="shared" si="6"/>
        <v>0.26335877862595414</v>
      </c>
      <c r="G88" s="101">
        <f t="shared" si="7"/>
        <v>0.26335877862595414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6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$30,533</v>
      </c>
      <c r="D89" s="100">
        <f t="shared" si="4"/>
        <v>-7.8841101070436514E-2</v>
      </c>
      <c r="E89" s="101">
        <f t="shared" si="5"/>
        <v>-7.8841101070436514E-2</v>
      </c>
      <c r="F89" s="100">
        <f t="shared" si="6"/>
        <v>2.0821304282849118E-2</v>
      </c>
      <c r="G89" s="101">
        <f t="shared" si="7"/>
        <v>2.0821304282849118E-2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7</v>
      </c>
      <c r="X89" s="116">
        <v>12</v>
      </c>
      <c r="Y89" s="116">
        <v>11</v>
      </c>
      <c r="Z89" s="116">
        <v>8</v>
      </c>
    </row>
    <row r="90" spans="1:30" ht="15" customHeight="1" x14ac:dyDescent="0.25">
      <c r="A90" s="51" t="s">
        <v>7</v>
      </c>
      <c r="B90" s="51"/>
      <c r="C90" s="61" t="str">
        <f t="shared" si="3"/>
        <v>$12.9 mil</v>
      </c>
      <c r="D90" s="100">
        <f t="shared" si="4"/>
        <v>-4.6191501200986917E-2</v>
      </c>
      <c r="E90" s="101">
        <f t="shared" si="5"/>
        <v>-4.6191501200986917E-2</v>
      </c>
      <c r="F90" s="100">
        <f t="shared" si="6"/>
        <v>0.47807692502159194</v>
      </c>
      <c r="G90" s="101">
        <f t="shared" si="7"/>
        <v>0.47807692502159194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30</v>
      </c>
      <c r="X90" s="116">
        <v>35</v>
      </c>
      <c r="Y90" s="116">
        <v>41</v>
      </c>
      <c r="Z90" s="116">
        <v>49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158</v>
      </c>
      <c r="X91" s="116">
        <v>155</v>
      </c>
      <c r="Y91" s="116">
        <v>152</v>
      </c>
      <c r="Z91" s="116">
        <v>175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7</v>
      </c>
      <c r="X93" s="116">
        <v>8</v>
      </c>
      <c r="Y93" s="116">
        <v>4</v>
      </c>
      <c r="Z93" s="116">
        <v>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12</v>
      </c>
      <c r="X94" s="116">
        <v>24</v>
      </c>
      <c r="Y94" s="116">
        <v>15</v>
      </c>
      <c r="Z94" s="116">
        <v>21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5</v>
      </c>
      <c r="Y95" s="116">
        <v>0</v>
      </c>
      <c r="Z95" s="116">
        <v>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46</v>
      </c>
      <c r="X96" s="116">
        <v>57</v>
      </c>
      <c r="Y96" s="116">
        <v>63</v>
      </c>
      <c r="Z96" s="116">
        <v>56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</v>
      </c>
      <c r="X97" s="116">
        <v>13</v>
      </c>
      <c r="Y97" s="116">
        <v>17</v>
      </c>
      <c r="Z97" s="116">
        <v>14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4</v>
      </c>
      <c r="X98" s="116">
        <v>0</v>
      </c>
      <c r="Y98" s="116">
        <v>6</v>
      </c>
      <c r="Z98" s="116">
        <v>12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4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12</v>
      </c>
      <c r="X100" s="116">
        <v>15</v>
      </c>
      <c r="Y100" s="116">
        <v>16</v>
      </c>
      <c r="Z100" s="116">
        <v>15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141</v>
      </c>
      <c r="X101" s="116">
        <v>158</v>
      </c>
      <c r="Y101" s="116">
        <v>152</v>
      </c>
      <c r="Z101" s="116">
        <v>155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109</v>
      </c>
      <c r="X104" s="116">
        <v>140</v>
      </c>
      <c r="Y104" s="116">
        <v>123</v>
      </c>
      <c r="Z104" s="116">
        <v>170</v>
      </c>
      <c r="AB104" s="113" t="str">
        <f>TEXT(Z104,"###,###")</f>
        <v>170</v>
      </c>
      <c r="AD104" s="134">
        <f>Z104/($Z$4)*100</f>
        <v>36.876355748373101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285</v>
      </c>
      <c r="X105" s="116">
        <v>202</v>
      </c>
      <c r="Y105" s="116">
        <v>160</v>
      </c>
      <c r="Z105" s="116">
        <v>238</v>
      </c>
      <c r="AB105" s="113" t="str">
        <f>TEXT(Z105,"###,###")</f>
        <v>238</v>
      </c>
      <c r="AD105" s="134">
        <f>Z105/($Z$4)*100</f>
        <v>51.626898047722349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394</v>
      </c>
      <c r="X106" s="124">
        <v>342</v>
      </c>
      <c r="Y106" s="124">
        <v>283</v>
      </c>
      <c r="Z106" s="124">
        <v>408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72</v>
      </c>
      <c r="X108" s="116">
        <v>81</v>
      </c>
      <c r="Y108" s="116">
        <v>49</v>
      </c>
      <c r="Z108" s="116">
        <v>39</v>
      </c>
      <c r="AB108" s="113" t="str">
        <f>TEXT(Z108,"###,###")</f>
        <v>39</v>
      </c>
      <c r="AD108" s="134">
        <f>Z108/($Z$4)*100</f>
        <v>8.4598698481561811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17</v>
      </c>
      <c r="X109" s="116">
        <v>19</v>
      </c>
      <c r="Y109" s="116">
        <v>35</v>
      </c>
      <c r="Z109" s="116">
        <v>36</v>
      </c>
      <c r="AB109" s="113" t="str">
        <f>TEXT(Z109,"###,###")</f>
        <v>36</v>
      </c>
      <c r="AD109" s="134">
        <f>Z109/($Z$4)*100</f>
        <v>7.809110629067245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146</v>
      </c>
      <c r="X110" s="116">
        <v>53</v>
      </c>
      <c r="Y110" s="116">
        <v>39</v>
      </c>
      <c r="Z110" s="116">
        <v>175</v>
      </c>
      <c r="AB110" s="113" t="str">
        <f>TEXT(Z110,"###,###")</f>
        <v>175</v>
      </c>
      <c r="AD110" s="134">
        <f>Z110/($Z$4)*100</f>
        <v>37.960954446854664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164</v>
      </c>
      <c r="X111" s="116">
        <v>189</v>
      </c>
      <c r="Y111" s="116">
        <v>165</v>
      </c>
      <c r="Z111" s="116">
        <v>168</v>
      </c>
      <c r="AB111" s="113" t="str">
        <f>TEXT(Z111,"###,###")</f>
        <v>168</v>
      </c>
      <c r="AD111" s="134">
        <f>Z111/($Z$4)*100</f>
        <v>36.442516268980476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397</v>
      </c>
      <c r="X112" s="116">
        <v>391</v>
      </c>
      <c r="Y112" s="116">
        <v>375</v>
      </c>
      <c r="Z112" s="116">
        <v>459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37.659999999999997</v>
      </c>
      <c r="W118" s="135">
        <v>41.25</v>
      </c>
      <c r="X118" s="135">
        <v>36.99</v>
      </c>
      <c r="Y118" s="135">
        <v>38.61</v>
      </c>
      <c r="Z118" s="135">
        <v>38.07</v>
      </c>
      <c r="AB118" s="113" t="str">
        <f>TEXT(Z118,"##.0")</f>
        <v>38.1</v>
      </c>
    </row>
    <row r="120" spans="19:32" x14ac:dyDescent="0.25">
      <c r="S120" s="105" t="s">
        <v>104</v>
      </c>
      <c r="T120" s="116"/>
      <c r="U120" s="116"/>
      <c r="V120" s="116">
        <v>261</v>
      </c>
      <c r="W120" s="116">
        <v>299</v>
      </c>
      <c r="X120" s="116">
        <v>304</v>
      </c>
      <c r="Y120" s="116">
        <v>297</v>
      </c>
      <c r="Z120" s="116">
        <v>325</v>
      </c>
      <c r="AB120" s="113" t="str">
        <f>TEXT(Z120,"###,###")</f>
        <v>325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7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106</v>
      </c>
      <c r="T122" s="116"/>
      <c r="U122" s="116"/>
      <c r="V122" s="116">
        <v>0</v>
      </c>
      <c r="W122" s="116">
        <v>0</v>
      </c>
      <c r="X122" s="116">
        <v>0</v>
      </c>
      <c r="Y122" s="116">
        <v>5</v>
      </c>
      <c r="Z122" s="116">
        <v>5</v>
      </c>
      <c r="AB122" s="113" t="str">
        <f>TEXT(Z122,"###,###")</f>
        <v>5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261</v>
      </c>
      <c r="W124" s="116">
        <v>299</v>
      </c>
      <c r="X124" s="116">
        <v>304</v>
      </c>
      <c r="Y124" s="116">
        <v>302</v>
      </c>
      <c r="Z124" s="116">
        <v>330</v>
      </c>
      <c r="AB124" s="113" t="str">
        <f>TEXT(Z124,"###,###")</f>
        <v>330</v>
      </c>
      <c r="AD124" s="131">
        <f>Z124/$Z$7*100</f>
        <v>99.697885196374628</v>
      </c>
    </row>
    <row r="125" spans="19:32" x14ac:dyDescent="0.25">
      <c r="S125" s="105" t="s">
        <v>108</v>
      </c>
      <c r="T125" s="116"/>
      <c r="U125" s="116"/>
      <c r="V125" s="116">
        <v>0</v>
      </c>
      <c r="W125" s="116">
        <v>0</v>
      </c>
      <c r="X125" s="116">
        <v>7</v>
      </c>
      <c r="Y125" s="116">
        <v>5</v>
      </c>
      <c r="Z125" s="116">
        <v>5</v>
      </c>
      <c r="AB125" s="113" t="str">
        <f>TEXT(Z125,"###,###")</f>
        <v>5</v>
      </c>
      <c r="AD125" s="131">
        <f>Z125/$Z$7*100</f>
        <v>1.5105740181268883</v>
      </c>
    </row>
    <row r="127" spans="19:32" x14ac:dyDescent="0.25">
      <c r="S127" s="105" t="s">
        <v>109</v>
      </c>
      <c r="T127" s="116"/>
      <c r="U127" s="116"/>
      <c r="V127" s="116">
        <v>121</v>
      </c>
      <c r="W127" s="116">
        <v>156</v>
      </c>
      <c r="X127" s="116">
        <v>155</v>
      </c>
      <c r="Y127" s="116">
        <v>152</v>
      </c>
      <c r="Z127" s="116">
        <v>173</v>
      </c>
      <c r="AB127" s="113" t="str">
        <f>TEXT(Z127,"###,###")</f>
        <v>173</v>
      </c>
      <c r="AD127" s="131">
        <f>Z127/$Z$7*100</f>
        <v>52.265861027190333</v>
      </c>
    </row>
    <row r="128" spans="19:32" x14ac:dyDescent="0.25">
      <c r="S128" s="105" t="s">
        <v>110</v>
      </c>
      <c r="T128" s="116"/>
      <c r="U128" s="116"/>
      <c r="V128" s="116">
        <v>140</v>
      </c>
      <c r="W128" s="116">
        <v>141</v>
      </c>
      <c r="X128" s="116">
        <v>158</v>
      </c>
      <c r="Y128" s="116">
        <v>156</v>
      </c>
      <c r="Z128" s="116">
        <v>157</v>
      </c>
      <c r="AB128" s="113" t="str">
        <f>TEXT(Z128,"###,###")</f>
        <v>157</v>
      </c>
      <c r="AD128" s="131">
        <f>Z128/$Z$7*100</f>
        <v>47.432024169184288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432A9F09-F7DE-4875-8A4F-F70EAA337A08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C4ECD8E-60E4-4E02-B440-3F9E5ED88922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31E066FF-548D-43EE-9F1A-F28D7817A70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66068214-767E-4893-BFCE-89C6A559913E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9563C1-CE69-4CE1-A808-BFCC28721D96}">
  <sheetPr codeName="Sheet14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Wujal Wujal</v>
      </c>
      <c r="T1" s="103"/>
      <c r="U1" s="103"/>
      <c r="V1" s="103"/>
      <c r="W1" s="103"/>
      <c r="X1" s="103"/>
      <c r="Y1" s="104" t="str">
        <f>Y3</f>
        <v>9.77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194</v>
      </c>
      <c r="Y3" s="109" t="s">
        <v>279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9.77 Wujal Wujal,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126</v>
      </c>
      <c r="W4" s="112">
        <v>77</v>
      </c>
      <c r="X4" s="112">
        <v>174</v>
      </c>
      <c r="Y4" s="112">
        <v>154</v>
      </c>
      <c r="Z4" s="112">
        <v>142</v>
      </c>
      <c r="AB4" s="113" t="str">
        <f>TEXT(Z4,"###,###")</f>
        <v>142</v>
      </c>
      <c r="AD4" s="114">
        <f>Z4/Y4-1</f>
        <v>-7.7922077922077948E-2</v>
      </c>
      <c r="AF4" s="114">
        <f>Z4/V4-1</f>
        <v>0.12698412698412698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65</v>
      </c>
      <c r="W5" s="112">
        <v>41</v>
      </c>
      <c r="X5" s="112">
        <v>80</v>
      </c>
      <c r="Y5" s="112">
        <v>85</v>
      </c>
      <c r="Z5" s="112">
        <v>80</v>
      </c>
      <c r="AB5" s="113" t="str">
        <f>TEXT(Z5,"###,###")</f>
        <v>80</v>
      </c>
      <c r="AD5" s="114">
        <f t="shared" ref="AD5:AD9" si="0">Z5/Y5-1</f>
        <v>-5.8823529411764719E-2</v>
      </c>
      <c r="AF5" s="114">
        <f t="shared" ref="AF5:AF9" si="1">Z5/V5-1</f>
        <v>0.23076923076923084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59</v>
      </c>
      <c r="W6" s="112">
        <v>38</v>
      </c>
      <c r="X6" s="112">
        <v>94</v>
      </c>
      <c r="Y6" s="112">
        <v>71</v>
      </c>
      <c r="Z6" s="112">
        <v>63</v>
      </c>
      <c r="AB6" s="113" t="str">
        <f>TEXT(Z6,"###,###")</f>
        <v>63</v>
      </c>
      <c r="AD6" s="114">
        <f t="shared" si="0"/>
        <v>-0.11267605633802813</v>
      </c>
      <c r="AF6" s="114">
        <f t="shared" si="1"/>
        <v>6.7796610169491567E-2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102</v>
      </c>
      <c r="W7" s="112">
        <v>63</v>
      </c>
      <c r="X7" s="112">
        <v>120</v>
      </c>
      <c r="Y7" s="112">
        <v>107</v>
      </c>
      <c r="Z7" s="112">
        <v>116</v>
      </c>
      <c r="AB7" s="113" t="str">
        <f>TEXT(Z7,"###,###")</f>
        <v>116</v>
      </c>
      <c r="AD7" s="114">
        <f t="shared" si="0"/>
        <v>8.4112149532710179E-2</v>
      </c>
      <c r="AF7" s="114">
        <f t="shared" si="1"/>
        <v>0.13725490196078427</v>
      </c>
    </row>
    <row r="8" spans="1:32" ht="17.25" customHeight="1" x14ac:dyDescent="0.25">
      <c r="A8" s="68" t="s">
        <v>13</v>
      </c>
      <c r="B8" s="69"/>
      <c r="C8" s="31"/>
      <c r="D8" s="70" t="str">
        <f>AB4</f>
        <v>142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116</v>
      </c>
      <c r="P8" s="71"/>
      <c r="S8" s="111" t="s">
        <v>87</v>
      </c>
      <c r="T8" s="112"/>
      <c r="U8" s="112"/>
      <c r="V8" s="112">
        <v>24100.43</v>
      </c>
      <c r="W8" s="112">
        <v>22829.43</v>
      </c>
      <c r="X8" s="112">
        <v>10599.76</v>
      </c>
      <c r="Y8" s="112">
        <v>34634.129999999997</v>
      </c>
      <c r="Z8" s="112">
        <v>36288.089999999997</v>
      </c>
      <c r="AB8" s="113" t="str">
        <f>TEXT(Z8,"$###,###")</f>
        <v>$36,288</v>
      </c>
      <c r="AD8" s="114">
        <f t="shared" si="0"/>
        <v>4.7755205630977349E-2</v>
      </c>
      <c r="AF8" s="114">
        <f t="shared" si="1"/>
        <v>0.50570301027823961</v>
      </c>
    </row>
    <row r="9" spans="1:32" x14ac:dyDescent="0.25">
      <c r="A9" s="32" t="s">
        <v>15</v>
      </c>
      <c r="B9" s="75"/>
      <c r="C9" s="76"/>
      <c r="D9" s="77">
        <f>AD104</f>
        <v>24.647887323943664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55.172413793103445</v>
      </c>
      <c r="P9" s="78" t="s">
        <v>88</v>
      </c>
      <c r="S9" s="111" t="s">
        <v>7</v>
      </c>
      <c r="T9" s="112"/>
      <c r="U9" s="112"/>
      <c r="V9" s="112">
        <v>3557201</v>
      </c>
      <c r="W9" s="112">
        <v>2486933</v>
      </c>
      <c r="X9" s="112">
        <v>4422734</v>
      </c>
      <c r="Y9" s="112">
        <v>4395924</v>
      </c>
      <c r="Z9" s="112">
        <v>4341480</v>
      </c>
      <c r="AB9" s="113" t="str">
        <f>TEXT(Z9/1000000,"$#,###.0")&amp;" mil"</f>
        <v>$4.3 mil</v>
      </c>
      <c r="AD9" s="114">
        <f t="shared" si="0"/>
        <v>-1.238510947868976E-2</v>
      </c>
      <c r="AF9" s="114">
        <f t="shared" si="1"/>
        <v>0.22047643638917225</v>
      </c>
    </row>
    <row r="10" spans="1:32" x14ac:dyDescent="0.25">
      <c r="A10" s="32" t="s">
        <v>18</v>
      </c>
      <c r="B10" s="75"/>
      <c r="C10" s="76"/>
      <c r="D10" s="77">
        <f>AD105</f>
        <v>69.014084507042256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46.551724137931032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100</v>
      </c>
      <c r="P11" s="78" t="s">
        <v>88</v>
      </c>
      <c r="S11" s="111" t="s">
        <v>30</v>
      </c>
      <c r="T11" s="116"/>
      <c r="U11" s="116"/>
      <c r="V11" s="116">
        <v>117</v>
      </c>
      <c r="W11" s="116">
        <v>80</v>
      </c>
      <c r="X11" s="116">
        <v>170</v>
      </c>
      <c r="Y11" s="116">
        <v>154</v>
      </c>
      <c r="Z11" s="116">
        <v>137</v>
      </c>
    </row>
    <row r="12" spans="1:32" ht="28.5" customHeight="1" x14ac:dyDescent="0.25">
      <c r="A12" s="32" t="s">
        <v>20</v>
      </c>
      <c r="B12" s="76"/>
      <c r="C12" s="76"/>
      <c r="D12" s="77">
        <f>AD108</f>
        <v>0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0</v>
      </c>
      <c r="P12" s="78" t="s">
        <v>88</v>
      </c>
      <c r="S12" s="111" t="s">
        <v>31</v>
      </c>
      <c r="T12" s="116"/>
      <c r="U12" s="116"/>
      <c r="V12" s="116">
        <v>8</v>
      </c>
      <c r="W12" s="116">
        <v>0</v>
      </c>
      <c r="X12" s="116">
        <v>0</v>
      </c>
      <c r="Y12" s="116">
        <v>0</v>
      </c>
      <c r="Z12" s="116">
        <v>0</v>
      </c>
    </row>
    <row r="13" spans="1:32" ht="15" customHeight="1" x14ac:dyDescent="0.25">
      <c r="A13" s="32" t="s">
        <v>21</v>
      </c>
      <c r="B13" s="76"/>
      <c r="C13" s="76"/>
      <c r="D13" s="77">
        <f>AD109</f>
        <v>0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39.9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80.281690140845072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13.761467889908257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15.492957746478872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86.238532110091754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0</v>
      </c>
      <c r="Z15" s="116">
        <v>0</v>
      </c>
      <c r="AB15" s="121">
        <f t="shared" ref="AB15:AB34" si="2">IF(Z15="np",0,Z15/$Z$34)</f>
        <v>0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0</v>
      </c>
      <c r="Z17" s="116">
        <v>0</v>
      </c>
      <c r="AB17" s="121">
        <f t="shared" si="2"/>
        <v>0</v>
      </c>
    </row>
    <row r="18" spans="1:28" x14ac:dyDescent="0.25">
      <c r="A18" s="67" t="str">
        <f>$S$1&amp;" ("&amp;$V$2&amp;" to "&amp;$Z$2&amp;")"</f>
        <v>Wujal Wujal (2014-15 to 2018-19)</v>
      </c>
      <c r="B18" s="67"/>
      <c r="C18" s="67"/>
      <c r="D18" s="67"/>
      <c r="E18" s="67"/>
      <c r="F18" s="67"/>
      <c r="G18" s="67" t="str">
        <f>$S$1&amp;" ("&amp;$V$2&amp;" to "&amp;$Z$2&amp;")"</f>
        <v>Wujal Wujal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8</v>
      </c>
      <c r="Z19" s="116">
        <v>0</v>
      </c>
      <c r="AB19" s="121">
        <f t="shared" si="2"/>
        <v>0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0</v>
      </c>
      <c r="Z21" s="116">
        <v>0</v>
      </c>
      <c r="AB21" s="121">
        <f t="shared" si="2"/>
        <v>0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0</v>
      </c>
      <c r="Z22" s="116">
        <v>0</v>
      </c>
      <c r="AB22" s="121">
        <f t="shared" si="2"/>
        <v>0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0</v>
      </c>
      <c r="Z23" s="116">
        <v>0</v>
      </c>
      <c r="AB23" s="121">
        <f t="shared" si="2"/>
        <v>0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2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4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7</v>
      </c>
      <c r="Z27" s="116">
        <v>0</v>
      </c>
      <c r="AB27" s="121">
        <f t="shared" si="2"/>
        <v>0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0</v>
      </c>
      <c r="Z28" s="116">
        <v>0</v>
      </c>
      <c r="AB28" s="121">
        <f t="shared" si="2"/>
        <v>0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66</v>
      </c>
      <c r="Z29" s="116">
        <v>77</v>
      </c>
      <c r="AB29" s="121">
        <f t="shared" si="2"/>
        <v>0.53846153846153844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16</v>
      </c>
      <c r="Z30" s="116">
        <v>3</v>
      </c>
      <c r="AB30" s="121">
        <f t="shared" si="2"/>
        <v>2.097902097902098E-2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13</v>
      </c>
      <c r="Z31" s="116">
        <v>29</v>
      </c>
      <c r="AB31" s="121">
        <f t="shared" si="2"/>
        <v>0.20279720279720279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0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34</v>
      </c>
      <c r="Z33" s="116">
        <v>21</v>
      </c>
      <c r="AB33" s="121">
        <f t="shared" si="2"/>
        <v>0.14685314685314685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156</v>
      </c>
      <c r="Z34" s="124">
        <v>143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94</v>
      </c>
      <c r="AB37" s="136">
        <f>Z37/Z40*100</f>
        <v>86.238532110091754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15</v>
      </c>
      <c r="AB38" s="136">
        <f>Z38/Z40*100</f>
        <v>13.761467889908257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109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0</v>
      </c>
      <c r="Z45" s="116">
        <v>0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0</v>
      </c>
      <c r="X46" s="116">
        <v>6</v>
      </c>
      <c r="Y46" s="116">
        <v>0</v>
      </c>
      <c r="Z46" s="116">
        <v>4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0</v>
      </c>
      <c r="X47" s="116">
        <v>10</v>
      </c>
      <c r="Y47" s="116">
        <v>9</v>
      </c>
      <c r="Z47" s="116">
        <v>5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4</v>
      </c>
      <c r="X48" s="116">
        <v>6</v>
      </c>
      <c r="Y48" s="116">
        <v>4</v>
      </c>
      <c r="Z48" s="116">
        <v>10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Wujal Wujal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3</v>
      </c>
      <c r="X49" s="116">
        <v>12</v>
      </c>
      <c r="Y49" s="116">
        <v>17</v>
      </c>
      <c r="Z49" s="116">
        <v>14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0</v>
      </c>
      <c r="X50" s="116">
        <v>5</v>
      </c>
      <c r="Y50" s="116">
        <v>7</v>
      </c>
      <c r="Z50" s="116">
        <v>11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</v>
      </c>
      <c r="X51" s="116">
        <v>6</v>
      </c>
      <c r="Y51" s="116">
        <v>11</v>
      </c>
      <c r="Z51" s="116">
        <v>6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8</v>
      </c>
      <c r="X52" s="116">
        <v>13</v>
      </c>
      <c r="Y52" s="116">
        <v>16</v>
      </c>
      <c r="Z52" s="116">
        <v>9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</v>
      </c>
      <c r="X53" s="116">
        <v>11</v>
      </c>
      <c r="Y53" s="116">
        <v>12</v>
      </c>
      <c r="Z53" s="116">
        <v>13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2</v>
      </c>
      <c r="X54" s="116">
        <v>11</v>
      </c>
      <c r="Y54" s="116">
        <v>9</v>
      </c>
      <c r="Z54" s="116">
        <v>4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0</v>
      </c>
      <c r="X55" s="116">
        <v>0</v>
      </c>
      <c r="Y55" s="116">
        <v>7</v>
      </c>
      <c r="Z55" s="116">
        <v>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0</v>
      </c>
      <c r="X56" s="116">
        <v>0</v>
      </c>
      <c r="Y56" s="116">
        <v>0</v>
      </c>
      <c r="Z56" s="116">
        <v>0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39</v>
      </c>
      <c r="X61" s="116">
        <v>80</v>
      </c>
      <c r="Y61" s="116">
        <v>85</v>
      </c>
      <c r="Z61" s="116">
        <v>78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Wujal Wujal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0</v>
      </c>
      <c r="X65" s="116">
        <v>11</v>
      </c>
      <c r="Y65" s="116">
        <v>3</v>
      </c>
      <c r="Z65" s="116">
        <v>0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</v>
      </c>
      <c r="X66" s="116">
        <v>10</v>
      </c>
      <c r="Y66" s="116">
        <v>8</v>
      </c>
      <c r="Z66" s="116">
        <v>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5</v>
      </c>
      <c r="X67" s="116">
        <v>15</v>
      </c>
      <c r="Y67" s="116">
        <v>13</v>
      </c>
      <c r="Z67" s="116">
        <v>8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0</v>
      </c>
      <c r="X68" s="116">
        <v>3</v>
      </c>
      <c r="Y68" s="116">
        <v>7</v>
      </c>
      <c r="Z68" s="116">
        <v>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12</v>
      </c>
      <c r="X69" s="116">
        <v>16</v>
      </c>
      <c r="Y69" s="116">
        <v>10</v>
      </c>
      <c r="Z69" s="116">
        <v>3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6</v>
      </c>
      <c r="X70" s="116">
        <v>13</v>
      </c>
      <c r="Y70" s="116">
        <v>13</v>
      </c>
      <c r="Z70" s="116">
        <v>11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0</v>
      </c>
      <c r="X71" s="116">
        <v>12</v>
      </c>
      <c r="Y71" s="116">
        <v>7</v>
      </c>
      <c r="Z71" s="116">
        <v>12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0</v>
      </c>
      <c r="X72" s="116">
        <v>3</v>
      </c>
      <c r="Y72" s="116">
        <v>6</v>
      </c>
      <c r="Z72" s="116">
        <v>3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0</v>
      </c>
      <c r="X73" s="116">
        <v>4</v>
      </c>
      <c r="Y73" s="116">
        <v>4</v>
      </c>
      <c r="Z73" s="116">
        <v>6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0</v>
      </c>
      <c r="X74" s="116">
        <v>0</v>
      </c>
      <c r="Y74" s="116">
        <v>0</v>
      </c>
      <c r="Z74" s="116">
        <v>4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4</v>
      </c>
      <c r="Y75" s="116">
        <v>0</v>
      </c>
      <c r="Z75" s="116">
        <v>0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43</v>
      </c>
      <c r="X80" s="116">
        <v>94</v>
      </c>
      <c r="Y80" s="116">
        <v>70</v>
      </c>
      <c r="Z80" s="116">
        <v>63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Wujal Wujal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0</v>
      </c>
      <c r="X83" s="116">
        <v>6</v>
      </c>
      <c r="Y83" s="116">
        <v>3</v>
      </c>
      <c r="Z83" s="116">
        <v>5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0</v>
      </c>
      <c r="X84" s="116">
        <v>11</v>
      </c>
      <c r="Y84" s="116">
        <v>8</v>
      </c>
      <c r="Z84" s="116">
        <v>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142</v>
      </c>
      <c r="D85" s="100">
        <f t="shared" ref="D85:D90" si="4">AD4</f>
        <v>-7.7922077922077948E-2</v>
      </c>
      <c r="E85" s="101">
        <f t="shared" ref="E85:E90" si="5">AD4</f>
        <v>-7.7922077922077948E-2</v>
      </c>
      <c r="F85" s="100">
        <f t="shared" ref="F85:F90" si="6">AF4</f>
        <v>0.12698412698412698</v>
      </c>
      <c r="G85" s="101">
        <f t="shared" ref="G85:G90" si="7">AF4</f>
        <v>0.12698412698412698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5</v>
      </c>
      <c r="X85" s="116">
        <v>12</v>
      </c>
      <c r="Y85" s="116">
        <v>13</v>
      </c>
      <c r="Z85" s="116">
        <v>12</v>
      </c>
    </row>
    <row r="86" spans="1:30" ht="15" customHeight="1" x14ac:dyDescent="0.25">
      <c r="A86" s="102" t="s">
        <v>4</v>
      </c>
      <c r="B86" s="51"/>
      <c r="C86" s="61" t="str">
        <f t="shared" si="3"/>
        <v>80</v>
      </c>
      <c r="D86" s="100">
        <f t="shared" si="4"/>
        <v>-5.8823529411764719E-2</v>
      </c>
      <c r="E86" s="101">
        <f t="shared" si="5"/>
        <v>-5.8823529411764719E-2</v>
      </c>
      <c r="F86" s="100">
        <f t="shared" si="6"/>
        <v>0.23076923076923084</v>
      </c>
      <c r="G86" s="101">
        <f t="shared" si="7"/>
        <v>0.23076923076923084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</v>
      </c>
      <c r="X86" s="116">
        <v>5</v>
      </c>
      <c r="Y86" s="116">
        <v>11</v>
      </c>
      <c r="Z86" s="116">
        <v>7</v>
      </c>
    </row>
    <row r="87" spans="1:30" ht="15" customHeight="1" x14ac:dyDescent="0.25">
      <c r="A87" s="102" t="s">
        <v>5</v>
      </c>
      <c r="B87" s="51"/>
      <c r="C87" s="61" t="str">
        <f t="shared" si="3"/>
        <v>63</v>
      </c>
      <c r="D87" s="100">
        <f t="shared" si="4"/>
        <v>-0.11267605633802813</v>
      </c>
      <c r="E87" s="101">
        <f t="shared" si="5"/>
        <v>-0.11267605633802813</v>
      </c>
      <c r="F87" s="100">
        <f t="shared" si="6"/>
        <v>6.7796610169491567E-2</v>
      </c>
      <c r="G87" s="101">
        <f t="shared" si="7"/>
        <v>6.7796610169491567E-2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4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116</v>
      </c>
      <c r="D88" s="100">
        <f t="shared" si="4"/>
        <v>8.4112149532710179E-2</v>
      </c>
      <c r="E88" s="101">
        <f t="shared" si="5"/>
        <v>8.4112149532710179E-2</v>
      </c>
      <c r="F88" s="100">
        <f t="shared" si="6"/>
        <v>0.13725490196078427</v>
      </c>
      <c r="G88" s="101">
        <f t="shared" si="7"/>
        <v>0.13725490196078427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$36,288</v>
      </c>
      <c r="D89" s="100">
        <f t="shared" si="4"/>
        <v>4.7755205630977349E-2</v>
      </c>
      <c r="E89" s="101">
        <f t="shared" si="5"/>
        <v>4.7755205630977349E-2</v>
      </c>
      <c r="F89" s="100">
        <f t="shared" si="6"/>
        <v>0.50570301027823961</v>
      </c>
      <c r="G89" s="101">
        <f t="shared" si="7"/>
        <v>0.50570301027823961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0</v>
      </c>
      <c r="X89" s="116">
        <v>7</v>
      </c>
      <c r="Y89" s="116">
        <v>6</v>
      </c>
      <c r="Z89" s="116">
        <v>8</v>
      </c>
    </row>
    <row r="90" spans="1:30" ht="15" customHeight="1" x14ac:dyDescent="0.25">
      <c r="A90" s="51" t="s">
        <v>7</v>
      </c>
      <c r="B90" s="51"/>
      <c r="C90" s="61" t="str">
        <f t="shared" si="3"/>
        <v>$4.3 mil</v>
      </c>
      <c r="D90" s="100">
        <f t="shared" si="4"/>
        <v>-1.238510947868976E-2</v>
      </c>
      <c r="E90" s="101">
        <f t="shared" si="5"/>
        <v>-1.238510947868976E-2</v>
      </c>
      <c r="F90" s="100">
        <f t="shared" si="6"/>
        <v>0.22047643638917225</v>
      </c>
      <c r="G90" s="101">
        <f t="shared" si="7"/>
        <v>0.22047643638917225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7</v>
      </c>
      <c r="X90" s="116">
        <v>8</v>
      </c>
      <c r="Y90" s="116">
        <v>10</v>
      </c>
      <c r="Z90" s="116">
        <v>12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36</v>
      </c>
      <c r="X91" s="116">
        <v>58</v>
      </c>
      <c r="Y91" s="116">
        <v>56</v>
      </c>
      <c r="Z91" s="116">
        <v>62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0</v>
      </c>
      <c r="X93" s="116">
        <v>0</v>
      </c>
      <c r="Y93" s="116">
        <v>0</v>
      </c>
      <c r="Z93" s="116">
        <v>0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7</v>
      </c>
      <c r="X94" s="116">
        <v>12</v>
      </c>
      <c r="Y94" s="116">
        <v>1</v>
      </c>
      <c r="Z94" s="116">
        <v>8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0</v>
      </c>
      <c r="Y95" s="116">
        <v>0</v>
      </c>
      <c r="Z95" s="116">
        <v>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2</v>
      </c>
      <c r="X96" s="116">
        <v>15</v>
      </c>
      <c r="Y96" s="116">
        <v>12</v>
      </c>
      <c r="Z96" s="116">
        <v>13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</v>
      </c>
      <c r="X97" s="116">
        <v>12</v>
      </c>
      <c r="Y97" s="116">
        <v>20</v>
      </c>
      <c r="Z97" s="116">
        <v>11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0</v>
      </c>
      <c r="X98" s="116">
        <v>3</v>
      </c>
      <c r="Y98" s="116">
        <v>0</v>
      </c>
      <c r="Z98" s="116">
        <v>6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3</v>
      </c>
      <c r="X100" s="116">
        <v>4</v>
      </c>
      <c r="Y100" s="116">
        <v>0</v>
      </c>
      <c r="Z100" s="116">
        <v>3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30</v>
      </c>
      <c r="X101" s="116">
        <v>62</v>
      </c>
      <c r="Y101" s="116">
        <v>52</v>
      </c>
      <c r="Z101" s="116">
        <v>56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33</v>
      </c>
      <c r="X104" s="116">
        <v>98</v>
      </c>
      <c r="Y104" s="116">
        <v>63</v>
      </c>
      <c r="Z104" s="116">
        <v>35</v>
      </c>
      <c r="AB104" s="113" t="str">
        <f>TEXT(Z104,"###,###")</f>
        <v>35</v>
      </c>
      <c r="AD104" s="134">
        <f>Z104/($Z$4)*100</f>
        <v>24.647887323943664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22</v>
      </c>
      <c r="X105" s="116">
        <v>40</v>
      </c>
      <c r="Y105" s="116">
        <v>86</v>
      </c>
      <c r="Z105" s="116">
        <v>98</v>
      </c>
      <c r="AB105" s="113" t="str">
        <f>TEXT(Z105,"###,###")</f>
        <v>98</v>
      </c>
      <c r="AD105" s="134">
        <f>Z105/($Z$4)*100</f>
        <v>69.014084507042256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55</v>
      </c>
      <c r="X106" s="124">
        <v>138</v>
      </c>
      <c r="Y106" s="124">
        <v>149</v>
      </c>
      <c r="Z106" s="124">
        <v>133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5</v>
      </c>
      <c r="X108" s="116">
        <v>18</v>
      </c>
      <c r="Y108" s="116">
        <v>62</v>
      </c>
      <c r="Z108" s="116">
        <v>0</v>
      </c>
      <c r="AB108" s="113" t="str">
        <f>TEXT(Z108,"###,###")</f>
        <v/>
      </c>
      <c r="AD108" s="134">
        <f>Z108/($Z$4)*100</f>
        <v>0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0</v>
      </c>
      <c r="X109" s="116">
        <v>31</v>
      </c>
      <c r="Y109" s="116">
        <v>22</v>
      </c>
      <c r="Z109" s="116">
        <v>0</v>
      </c>
      <c r="AB109" s="113" t="str">
        <f>TEXT(Z109,"###,###")</f>
        <v/>
      </c>
      <c r="AD109" s="134">
        <f>Z109/($Z$4)*100</f>
        <v>0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23</v>
      </c>
      <c r="X110" s="116">
        <v>52</v>
      </c>
      <c r="Y110" s="116">
        <v>46</v>
      </c>
      <c r="Z110" s="116">
        <v>114</v>
      </c>
      <c r="AB110" s="113" t="str">
        <f>TEXT(Z110,"###,###")</f>
        <v>114</v>
      </c>
      <c r="AD110" s="134">
        <f>Z110/($Z$4)*100</f>
        <v>80.281690140845072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30</v>
      </c>
      <c r="X111" s="116">
        <v>37</v>
      </c>
      <c r="Y111" s="116">
        <v>24</v>
      </c>
      <c r="Z111" s="116">
        <v>22</v>
      </c>
      <c r="AB111" s="113" t="str">
        <f>TEXT(Z111,"###,###")</f>
        <v>22</v>
      </c>
      <c r="AD111" s="134">
        <f>Z111/($Z$4)*100</f>
        <v>15.492957746478872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78</v>
      </c>
      <c r="X112" s="116">
        <v>174</v>
      </c>
      <c r="Y112" s="116">
        <v>155</v>
      </c>
      <c r="Z112" s="116">
        <v>142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38.15</v>
      </c>
      <c r="W118" s="135">
        <v>36.71</v>
      </c>
      <c r="X118" s="135">
        <v>38.409999999999997</v>
      </c>
      <c r="Y118" s="135">
        <v>39.369999999999997</v>
      </c>
      <c r="Z118" s="135">
        <v>39.880000000000003</v>
      </c>
      <c r="AB118" s="113" t="str">
        <f>TEXT(Z118,"##.0")</f>
        <v>39.9</v>
      </c>
    </row>
    <row r="120" spans="19:32" x14ac:dyDescent="0.25">
      <c r="S120" s="105" t="s">
        <v>104</v>
      </c>
      <c r="T120" s="116"/>
      <c r="U120" s="116"/>
      <c r="V120" s="116">
        <v>101</v>
      </c>
      <c r="W120" s="116">
        <v>64</v>
      </c>
      <c r="X120" s="116">
        <v>116</v>
      </c>
      <c r="Y120" s="116">
        <v>106</v>
      </c>
      <c r="Z120" s="116">
        <v>116</v>
      </c>
      <c r="AB120" s="113" t="str">
        <f>TEXT(Z120,"###,###")</f>
        <v>116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0</v>
      </c>
      <c r="Y121" s="116">
        <v>0</v>
      </c>
      <c r="Z121" s="116">
        <v>0</v>
      </c>
      <c r="AB121" s="113" t="str">
        <f>TEXT(Z121,"###,###")</f>
        <v/>
      </c>
    </row>
    <row r="122" spans="19:32" x14ac:dyDescent="0.25">
      <c r="S122" s="105" t="s">
        <v>106</v>
      </c>
      <c r="T122" s="116"/>
      <c r="U122" s="116"/>
      <c r="V122" s="116">
        <v>1</v>
      </c>
      <c r="W122" s="116">
        <v>0</v>
      </c>
      <c r="X122" s="116">
        <v>7</v>
      </c>
      <c r="Y122" s="116">
        <v>0</v>
      </c>
      <c r="Z122" s="116">
        <v>0</v>
      </c>
      <c r="AB122" s="113" t="str">
        <f>TEXT(Z122,"###,###")</f>
        <v/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102</v>
      </c>
      <c r="W124" s="116">
        <v>64</v>
      </c>
      <c r="X124" s="116">
        <v>123</v>
      </c>
      <c r="Y124" s="116">
        <v>106</v>
      </c>
      <c r="Z124" s="116">
        <v>116</v>
      </c>
      <c r="AB124" s="113" t="str">
        <f>TEXT(Z124,"###,###")</f>
        <v>116</v>
      </c>
      <c r="AD124" s="131">
        <f>Z124/$Z$7*100</f>
        <v>100</v>
      </c>
    </row>
    <row r="125" spans="19:32" x14ac:dyDescent="0.25">
      <c r="S125" s="105" t="s">
        <v>108</v>
      </c>
      <c r="T125" s="116"/>
      <c r="U125" s="116"/>
      <c r="V125" s="116">
        <v>1</v>
      </c>
      <c r="W125" s="116">
        <v>0</v>
      </c>
      <c r="X125" s="116">
        <v>7</v>
      </c>
      <c r="Y125" s="116">
        <v>0</v>
      </c>
      <c r="Z125" s="116">
        <v>0</v>
      </c>
      <c r="AB125" s="113" t="str">
        <f>TEXT(Z125,"###,###")</f>
        <v/>
      </c>
      <c r="AD125" s="131">
        <f>Z125/$Z$7*100</f>
        <v>0</v>
      </c>
    </row>
    <row r="127" spans="19:32" x14ac:dyDescent="0.25">
      <c r="S127" s="105" t="s">
        <v>109</v>
      </c>
      <c r="T127" s="116"/>
      <c r="U127" s="116"/>
      <c r="V127" s="116">
        <v>56</v>
      </c>
      <c r="W127" s="116">
        <v>35</v>
      </c>
      <c r="X127" s="116">
        <v>58</v>
      </c>
      <c r="Y127" s="116">
        <v>55</v>
      </c>
      <c r="Z127" s="116">
        <v>64</v>
      </c>
      <c r="AB127" s="113" t="str">
        <f>TEXT(Z127,"###,###")</f>
        <v>64</v>
      </c>
      <c r="AD127" s="131">
        <f>Z127/$Z$7*100</f>
        <v>55.172413793103445</v>
      </c>
    </row>
    <row r="128" spans="19:32" x14ac:dyDescent="0.25">
      <c r="S128" s="105" t="s">
        <v>110</v>
      </c>
      <c r="T128" s="116"/>
      <c r="U128" s="116"/>
      <c r="V128" s="116">
        <v>47</v>
      </c>
      <c r="W128" s="116">
        <v>29</v>
      </c>
      <c r="X128" s="116">
        <v>62</v>
      </c>
      <c r="Y128" s="116">
        <v>53</v>
      </c>
      <c r="Z128" s="116">
        <v>54</v>
      </c>
      <c r="AB128" s="113" t="str">
        <f>TEXT(Z128,"###,###")</f>
        <v>54</v>
      </c>
      <c r="AD128" s="131">
        <f>Z128/$Z$7*100</f>
        <v>46.551724137931032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2B15B099-FAC0-4F9C-AB32-D6398CC42A1C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B7850D05-60B9-46FF-9F47-D2D3EA2961D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41FCE128-45E9-4DDA-B22B-A00279AEB4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8667B01A-F812-4693-888A-6BAD666778A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6FE19-0E47-4138-BFA9-74572F28350E}">
  <sheetPr codeName="Sheet14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Yarrabah</v>
      </c>
      <c r="T1" s="103"/>
      <c r="U1" s="103"/>
      <c r="V1" s="103"/>
      <c r="W1" s="103"/>
      <c r="X1" s="103"/>
      <c r="Y1" s="104" t="str">
        <f>Y3</f>
        <v>9.78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195</v>
      </c>
      <c r="Y3" s="109" t="s">
        <v>280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9.78 Yarrabah,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662</v>
      </c>
      <c r="W4" s="112">
        <v>667</v>
      </c>
      <c r="X4" s="112">
        <v>704</v>
      </c>
      <c r="Y4" s="112">
        <v>710</v>
      </c>
      <c r="Z4" s="112">
        <v>769</v>
      </c>
      <c r="AB4" s="113" t="str">
        <f>TEXT(Z4,"###,###")</f>
        <v>769</v>
      </c>
      <c r="AD4" s="114">
        <f>Z4/Y4-1</f>
        <v>8.3098591549295664E-2</v>
      </c>
      <c r="AF4" s="114">
        <f>Z4/V4-1</f>
        <v>0.16163141993957697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335</v>
      </c>
      <c r="W5" s="112">
        <v>345</v>
      </c>
      <c r="X5" s="112">
        <v>385</v>
      </c>
      <c r="Y5" s="112">
        <v>392</v>
      </c>
      <c r="Z5" s="112">
        <v>420</v>
      </c>
      <c r="AB5" s="113" t="str">
        <f>TEXT(Z5,"###,###")</f>
        <v>420</v>
      </c>
      <c r="AD5" s="114">
        <f t="shared" ref="AD5:AD9" si="0">Z5/Y5-1</f>
        <v>7.1428571428571397E-2</v>
      </c>
      <c r="AF5" s="114">
        <f t="shared" ref="AF5:AF9" si="1">Z5/V5-1</f>
        <v>0.25373134328358216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326</v>
      </c>
      <c r="W6" s="112">
        <v>318</v>
      </c>
      <c r="X6" s="112">
        <v>319</v>
      </c>
      <c r="Y6" s="112">
        <v>319</v>
      </c>
      <c r="Z6" s="112">
        <v>348</v>
      </c>
      <c r="AB6" s="113" t="str">
        <f>TEXT(Z6,"###,###")</f>
        <v>348</v>
      </c>
      <c r="AD6" s="114">
        <f t="shared" si="0"/>
        <v>9.0909090909090828E-2</v>
      </c>
      <c r="AF6" s="114">
        <f t="shared" si="1"/>
        <v>6.7484662576687171E-2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521</v>
      </c>
      <c r="W7" s="112">
        <v>526</v>
      </c>
      <c r="X7" s="112">
        <v>562</v>
      </c>
      <c r="Y7" s="112">
        <v>580</v>
      </c>
      <c r="Z7" s="112">
        <v>584</v>
      </c>
      <c r="AB7" s="113" t="str">
        <f>TEXT(Z7,"###,###")</f>
        <v>584</v>
      </c>
      <c r="AD7" s="114">
        <f t="shared" si="0"/>
        <v>6.8965517241379448E-3</v>
      </c>
      <c r="AF7" s="114">
        <f t="shared" si="1"/>
        <v>0.12092130518234168</v>
      </c>
    </row>
    <row r="8" spans="1:32" ht="17.25" customHeight="1" x14ac:dyDescent="0.25">
      <c r="A8" s="68" t="s">
        <v>13</v>
      </c>
      <c r="B8" s="69"/>
      <c r="C8" s="31"/>
      <c r="D8" s="70" t="str">
        <f>AB4</f>
        <v>769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584</v>
      </c>
      <c r="P8" s="71"/>
      <c r="S8" s="111" t="s">
        <v>87</v>
      </c>
      <c r="T8" s="112"/>
      <c r="U8" s="112"/>
      <c r="V8" s="112">
        <v>31695.66</v>
      </c>
      <c r="W8" s="112">
        <v>30591</v>
      </c>
      <c r="X8" s="112">
        <v>36110</v>
      </c>
      <c r="Y8" s="112">
        <v>41503</v>
      </c>
      <c r="Z8" s="112">
        <v>38960.28</v>
      </c>
      <c r="AB8" s="113" t="str">
        <f>TEXT(Z8,"$###,###")</f>
        <v>$38,960</v>
      </c>
      <c r="AD8" s="114">
        <f t="shared" si="0"/>
        <v>-6.12659325831868E-2</v>
      </c>
      <c r="AF8" s="114">
        <f t="shared" si="1"/>
        <v>0.22919920266686344</v>
      </c>
    </row>
    <row r="9" spans="1:32" x14ac:dyDescent="0.25">
      <c r="A9" s="32" t="s">
        <v>15</v>
      </c>
      <c r="B9" s="75"/>
      <c r="C9" s="76"/>
      <c r="D9" s="77">
        <f>AD104</f>
        <v>49.544863459037714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52.910958904109584</v>
      </c>
      <c r="P9" s="78" t="s">
        <v>88</v>
      </c>
      <c r="S9" s="111" t="s">
        <v>7</v>
      </c>
      <c r="T9" s="112"/>
      <c r="U9" s="112"/>
      <c r="V9" s="112">
        <v>18429850</v>
      </c>
      <c r="W9" s="112">
        <v>17937018</v>
      </c>
      <c r="X9" s="112">
        <v>20411654</v>
      </c>
      <c r="Y9" s="112">
        <v>22019723</v>
      </c>
      <c r="Z9" s="112">
        <v>22797315</v>
      </c>
      <c r="AB9" s="113" t="str">
        <f>TEXT(Z9/1000000,"$#,###.0")&amp;" mil"</f>
        <v>$22.8 mil</v>
      </c>
      <c r="AD9" s="114">
        <f t="shared" si="0"/>
        <v>3.531343241692908E-2</v>
      </c>
      <c r="AF9" s="114">
        <f t="shared" si="1"/>
        <v>0.23697778332433517</v>
      </c>
    </row>
    <row r="10" spans="1:32" x14ac:dyDescent="0.25">
      <c r="A10" s="32" t="s">
        <v>18</v>
      </c>
      <c r="B10" s="75"/>
      <c r="C10" s="76"/>
      <c r="D10" s="77">
        <f>AD105</f>
        <v>48.89466840052016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47.773972602739725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99.143835616438352</v>
      </c>
      <c r="P11" s="78" t="s">
        <v>88</v>
      </c>
      <c r="S11" s="111" t="s">
        <v>30</v>
      </c>
      <c r="T11" s="116"/>
      <c r="U11" s="116"/>
      <c r="V11" s="116">
        <v>646</v>
      </c>
      <c r="W11" s="116">
        <v>656</v>
      </c>
      <c r="X11" s="116">
        <v>692</v>
      </c>
      <c r="Y11" s="116">
        <v>699</v>
      </c>
      <c r="Z11" s="116">
        <v>757</v>
      </c>
    </row>
    <row r="12" spans="1:32" ht="28.5" customHeight="1" x14ac:dyDescent="0.25">
      <c r="A12" s="32" t="s">
        <v>20</v>
      </c>
      <c r="B12" s="76"/>
      <c r="C12" s="76"/>
      <c r="D12" s="77">
        <f>AD108</f>
        <v>12.743823146944083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2.2260273972602738</v>
      </c>
      <c r="P12" s="78" t="s">
        <v>88</v>
      </c>
      <c r="S12" s="111" t="s">
        <v>31</v>
      </c>
      <c r="T12" s="116"/>
      <c r="U12" s="116"/>
      <c r="V12" s="116">
        <v>15</v>
      </c>
      <c r="W12" s="116">
        <v>3</v>
      </c>
      <c r="X12" s="116">
        <v>12</v>
      </c>
      <c r="Y12" s="116">
        <v>13</v>
      </c>
      <c r="Z12" s="116">
        <v>9</v>
      </c>
    </row>
    <row r="13" spans="1:32" ht="15" customHeight="1" x14ac:dyDescent="0.25">
      <c r="A13" s="32" t="s">
        <v>21</v>
      </c>
      <c r="B13" s="76"/>
      <c r="C13" s="76"/>
      <c r="D13" s="77">
        <f>AD109</f>
        <v>7.0221066319895966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38.8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49.544863459037714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16.183986371379895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29.778933680104032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83.816013628620098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14</v>
      </c>
      <c r="Z15" s="116">
        <v>40</v>
      </c>
      <c r="AB15" s="121">
        <f t="shared" ref="AB15:AB34" si="2">IF(Z15="np",0,Z15/$Z$34)</f>
        <v>5.2083333333333336E-2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0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8</v>
      </c>
      <c r="Z17" s="116">
        <v>0</v>
      </c>
      <c r="AB17" s="121">
        <f t="shared" si="2"/>
        <v>0</v>
      </c>
    </row>
    <row r="18" spans="1:28" x14ac:dyDescent="0.25">
      <c r="A18" s="67" t="str">
        <f>$S$1&amp;" ("&amp;$V$2&amp;" to "&amp;$Z$2&amp;")"</f>
        <v>Yarrabah (2014-15 to 2018-19)</v>
      </c>
      <c r="B18" s="67"/>
      <c r="C18" s="67"/>
      <c r="D18" s="67"/>
      <c r="E18" s="67"/>
      <c r="F18" s="67"/>
      <c r="G18" s="67" t="str">
        <f>$S$1&amp;" ("&amp;$V$2&amp;" to "&amp;$Z$2&amp;")"</f>
        <v>Yarrabah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42</v>
      </c>
      <c r="Z19" s="116">
        <v>43</v>
      </c>
      <c r="AB19" s="121">
        <f t="shared" si="2"/>
        <v>5.5989583333333336E-2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6</v>
      </c>
      <c r="AB20" s="121">
        <f t="shared" si="2"/>
        <v>7.8125E-3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12</v>
      </c>
      <c r="Z21" s="116">
        <v>13</v>
      </c>
      <c r="AB21" s="121">
        <f t="shared" si="2"/>
        <v>1.6927083333333332E-2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16</v>
      </c>
      <c r="Z22" s="116">
        <v>25</v>
      </c>
      <c r="AB22" s="121">
        <f t="shared" si="2"/>
        <v>3.2552083333333336E-2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0</v>
      </c>
      <c r="Z23" s="116">
        <v>4</v>
      </c>
      <c r="AB23" s="121">
        <f t="shared" si="2"/>
        <v>5.208333333333333E-3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0</v>
      </c>
      <c r="AB24" s="121">
        <f t="shared" si="2"/>
        <v>0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0</v>
      </c>
      <c r="Z25" s="116">
        <v>5</v>
      </c>
      <c r="AB25" s="121">
        <f t="shared" si="2"/>
        <v>6.510416666666667E-3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14</v>
      </c>
      <c r="Z26" s="116">
        <v>3</v>
      </c>
      <c r="AB26" s="121">
        <f t="shared" si="2"/>
        <v>3.90625E-3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15</v>
      </c>
      <c r="Z27" s="116">
        <v>15</v>
      </c>
      <c r="AB27" s="121">
        <f t="shared" si="2"/>
        <v>1.953125E-2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45</v>
      </c>
      <c r="Z28" s="116">
        <v>68</v>
      </c>
      <c r="AB28" s="121">
        <f t="shared" si="2"/>
        <v>8.8541666666666671E-2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195</v>
      </c>
      <c r="Z29" s="116">
        <v>169</v>
      </c>
      <c r="AB29" s="121">
        <f t="shared" si="2"/>
        <v>0.22005208333333334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121</v>
      </c>
      <c r="Z30" s="116">
        <v>110</v>
      </c>
      <c r="AB30" s="121">
        <f t="shared" si="2"/>
        <v>0.14322916666666666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145</v>
      </c>
      <c r="Z31" s="116">
        <v>207</v>
      </c>
      <c r="AB31" s="121">
        <f t="shared" si="2"/>
        <v>0.26953125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9</v>
      </c>
      <c r="Z32" s="116">
        <v>12</v>
      </c>
      <c r="AB32" s="121">
        <f t="shared" si="2"/>
        <v>1.5625E-2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32</v>
      </c>
      <c r="Z33" s="116">
        <v>35</v>
      </c>
      <c r="AB33" s="121">
        <f t="shared" si="2"/>
        <v>4.5572916666666664E-2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706</v>
      </c>
      <c r="Z34" s="124">
        <v>768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492</v>
      </c>
      <c r="AB37" s="136">
        <f>Z37/Z40*100</f>
        <v>83.816013628620098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95</v>
      </c>
      <c r="AB38" s="136">
        <f>Z38/Z40*100</f>
        <v>16.183986371379895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587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5</v>
      </c>
      <c r="X45" s="116">
        <v>3</v>
      </c>
      <c r="Y45" s="116">
        <v>8</v>
      </c>
      <c r="Z45" s="116">
        <v>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19</v>
      </c>
      <c r="X46" s="116">
        <v>17</v>
      </c>
      <c r="Y46" s="116">
        <v>25</v>
      </c>
      <c r="Z46" s="116">
        <v>18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33</v>
      </c>
      <c r="X47" s="116">
        <v>36</v>
      </c>
      <c r="Y47" s="116">
        <v>38</v>
      </c>
      <c r="Z47" s="116">
        <v>34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53</v>
      </c>
      <c r="X48" s="116">
        <v>59</v>
      </c>
      <c r="Y48" s="116">
        <v>55</v>
      </c>
      <c r="Z48" s="116">
        <v>60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Yarrabah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48</v>
      </c>
      <c r="X49" s="116">
        <v>69</v>
      </c>
      <c r="Y49" s="116">
        <v>60</v>
      </c>
      <c r="Z49" s="116">
        <v>63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31</v>
      </c>
      <c r="X50" s="116">
        <v>45</v>
      </c>
      <c r="Y50" s="116">
        <v>37</v>
      </c>
      <c r="Z50" s="116">
        <v>56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35</v>
      </c>
      <c r="X51" s="116">
        <v>34</v>
      </c>
      <c r="Y51" s="116">
        <v>32</v>
      </c>
      <c r="Z51" s="116">
        <v>42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37</v>
      </c>
      <c r="X52" s="116">
        <v>50</v>
      </c>
      <c r="Y52" s="116">
        <v>49</v>
      </c>
      <c r="Z52" s="116">
        <v>37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28</v>
      </c>
      <c r="X53" s="116">
        <v>32</v>
      </c>
      <c r="Y53" s="116">
        <v>44</v>
      </c>
      <c r="Z53" s="116">
        <v>51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34</v>
      </c>
      <c r="X54" s="116">
        <v>25</v>
      </c>
      <c r="Y54" s="116">
        <v>28</v>
      </c>
      <c r="Z54" s="116">
        <v>25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12</v>
      </c>
      <c r="X55" s="116">
        <v>12</v>
      </c>
      <c r="Y55" s="116">
        <v>13</v>
      </c>
      <c r="Z55" s="116">
        <v>20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6</v>
      </c>
      <c r="X56" s="116">
        <v>0</v>
      </c>
      <c r="Y56" s="116">
        <v>0</v>
      </c>
      <c r="Z56" s="116">
        <v>3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343</v>
      </c>
      <c r="X61" s="116">
        <v>385</v>
      </c>
      <c r="Y61" s="116">
        <v>390</v>
      </c>
      <c r="Z61" s="116">
        <v>424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Yarrabah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1</v>
      </c>
      <c r="X64" s="116">
        <v>4</v>
      </c>
      <c r="Y64" s="116">
        <v>0</v>
      </c>
      <c r="Z64" s="116">
        <v>4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19</v>
      </c>
      <c r="X65" s="116">
        <v>12</v>
      </c>
      <c r="Y65" s="116">
        <v>34</v>
      </c>
      <c r="Z65" s="116">
        <v>31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29</v>
      </c>
      <c r="X66" s="116">
        <v>36</v>
      </c>
      <c r="Y66" s="116">
        <v>33</v>
      </c>
      <c r="Z66" s="116">
        <v>37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37</v>
      </c>
      <c r="X67" s="116">
        <v>46</v>
      </c>
      <c r="Y67" s="116">
        <v>41</v>
      </c>
      <c r="Z67" s="116">
        <v>41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28</v>
      </c>
      <c r="X68" s="116">
        <v>29</v>
      </c>
      <c r="Y68" s="116">
        <v>29</v>
      </c>
      <c r="Z68" s="116">
        <v>37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41</v>
      </c>
      <c r="X69" s="116">
        <v>39</v>
      </c>
      <c r="Y69" s="116">
        <v>41</v>
      </c>
      <c r="Z69" s="116">
        <v>41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36</v>
      </c>
      <c r="X70" s="116">
        <v>38</v>
      </c>
      <c r="Y70" s="116">
        <v>33</v>
      </c>
      <c r="Z70" s="116">
        <v>34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59</v>
      </c>
      <c r="X71" s="116">
        <v>42</v>
      </c>
      <c r="Y71" s="116">
        <v>29</v>
      </c>
      <c r="Z71" s="116">
        <v>29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29</v>
      </c>
      <c r="X72" s="116">
        <v>32</v>
      </c>
      <c r="Y72" s="116">
        <v>35</v>
      </c>
      <c r="Z72" s="116">
        <v>44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21</v>
      </c>
      <c r="X73" s="116">
        <v>29</v>
      </c>
      <c r="Y73" s="116">
        <v>29</v>
      </c>
      <c r="Z73" s="116">
        <v>25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9</v>
      </c>
      <c r="X74" s="116">
        <v>8</v>
      </c>
      <c r="Y74" s="116">
        <v>11</v>
      </c>
      <c r="Z74" s="116">
        <v>16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0</v>
      </c>
      <c r="Y75" s="116">
        <v>0</v>
      </c>
      <c r="Z75" s="116">
        <v>8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0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316</v>
      </c>
      <c r="X80" s="116">
        <v>319</v>
      </c>
      <c r="Y80" s="116">
        <v>313</v>
      </c>
      <c r="Z80" s="116">
        <v>347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Yarrabah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17</v>
      </c>
      <c r="X83" s="116">
        <v>19</v>
      </c>
      <c r="Y83" s="116">
        <v>20</v>
      </c>
      <c r="Z83" s="116">
        <v>16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31</v>
      </c>
      <c r="X84" s="116">
        <v>34</v>
      </c>
      <c r="Y84" s="116">
        <v>40</v>
      </c>
      <c r="Z84" s="116">
        <v>36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769</v>
      </c>
      <c r="D85" s="100">
        <f t="shared" ref="D85:D90" si="4">AD4</f>
        <v>8.3098591549295664E-2</v>
      </c>
      <c r="E85" s="101">
        <f t="shared" ref="E85:E90" si="5">AD4</f>
        <v>8.3098591549295664E-2</v>
      </c>
      <c r="F85" s="100">
        <f t="shared" ref="F85:F90" si="6">AF4</f>
        <v>0.16163141993957697</v>
      </c>
      <c r="G85" s="101">
        <f t="shared" ref="G85:G90" si="7">AF4</f>
        <v>0.16163141993957697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51</v>
      </c>
      <c r="X85" s="116">
        <v>53</v>
      </c>
      <c r="Y85" s="116">
        <v>40</v>
      </c>
      <c r="Z85" s="116">
        <v>47</v>
      </c>
    </row>
    <row r="86" spans="1:30" ht="15" customHeight="1" x14ac:dyDescent="0.25">
      <c r="A86" s="102" t="s">
        <v>4</v>
      </c>
      <c r="B86" s="51"/>
      <c r="C86" s="61" t="str">
        <f t="shared" si="3"/>
        <v>420</v>
      </c>
      <c r="D86" s="100">
        <f t="shared" si="4"/>
        <v>7.1428571428571397E-2</v>
      </c>
      <c r="E86" s="101">
        <f t="shared" si="5"/>
        <v>7.1428571428571397E-2</v>
      </c>
      <c r="F86" s="100">
        <f t="shared" si="6"/>
        <v>0.25373134328358216</v>
      </c>
      <c r="G86" s="101">
        <f t="shared" si="7"/>
        <v>0.25373134328358216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43</v>
      </c>
      <c r="X86" s="116">
        <v>45</v>
      </c>
      <c r="Y86" s="116">
        <v>45</v>
      </c>
      <c r="Z86" s="116">
        <v>62</v>
      </c>
    </row>
    <row r="87" spans="1:30" ht="15" customHeight="1" x14ac:dyDescent="0.25">
      <c r="A87" s="102" t="s">
        <v>5</v>
      </c>
      <c r="B87" s="51"/>
      <c r="C87" s="61" t="str">
        <f t="shared" si="3"/>
        <v>348</v>
      </c>
      <c r="D87" s="100">
        <f t="shared" si="4"/>
        <v>9.0909090909090828E-2</v>
      </c>
      <c r="E87" s="101">
        <f t="shared" si="5"/>
        <v>9.0909090909090828E-2</v>
      </c>
      <c r="F87" s="100">
        <f t="shared" si="6"/>
        <v>6.7484662576687171E-2</v>
      </c>
      <c r="G87" s="101">
        <f t="shared" si="7"/>
        <v>6.7484662576687171E-2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9</v>
      </c>
      <c r="X87" s="116">
        <v>12</v>
      </c>
      <c r="Y87" s="116">
        <v>6</v>
      </c>
      <c r="Z87" s="116">
        <v>10</v>
      </c>
    </row>
    <row r="88" spans="1:30" ht="15" customHeight="1" x14ac:dyDescent="0.25">
      <c r="A88" s="51" t="s">
        <v>6</v>
      </c>
      <c r="B88" s="51"/>
      <c r="C88" s="61" t="str">
        <f t="shared" si="3"/>
        <v>584</v>
      </c>
      <c r="D88" s="100">
        <f t="shared" si="4"/>
        <v>6.8965517241379448E-3</v>
      </c>
      <c r="E88" s="101">
        <f t="shared" si="5"/>
        <v>6.8965517241379448E-3</v>
      </c>
      <c r="F88" s="100">
        <f t="shared" si="6"/>
        <v>0.12092130518234168</v>
      </c>
      <c r="G88" s="101">
        <f t="shared" si="7"/>
        <v>0.12092130518234168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$38,960</v>
      </c>
      <c r="D89" s="100">
        <f t="shared" si="4"/>
        <v>-6.12659325831868E-2</v>
      </c>
      <c r="E89" s="101">
        <f t="shared" si="5"/>
        <v>-6.12659325831868E-2</v>
      </c>
      <c r="F89" s="100">
        <f t="shared" si="6"/>
        <v>0.22919920266686344</v>
      </c>
      <c r="G89" s="101">
        <f t="shared" si="7"/>
        <v>0.22919920266686344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14</v>
      </c>
      <c r="X89" s="116">
        <v>15</v>
      </c>
      <c r="Y89" s="116">
        <v>16</v>
      </c>
      <c r="Z89" s="116">
        <v>18</v>
      </c>
    </row>
    <row r="90" spans="1:30" ht="15" customHeight="1" x14ac:dyDescent="0.25">
      <c r="A90" s="51" t="s">
        <v>7</v>
      </c>
      <c r="B90" s="51"/>
      <c r="C90" s="61" t="str">
        <f t="shared" si="3"/>
        <v>$22.8 mil</v>
      </c>
      <c r="D90" s="100">
        <f t="shared" si="4"/>
        <v>3.531343241692908E-2</v>
      </c>
      <c r="E90" s="101">
        <f t="shared" si="5"/>
        <v>3.531343241692908E-2</v>
      </c>
      <c r="F90" s="100">
        <f t="shared" si="6"/>
        <v>0.23697778332433517</v>
      </c>
      <c r="G90" s="101">
        <f t="shared" si="7"/>
        <v>0.23697778332433517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40</v>
      </c>
      <c r="X90" s="116">
        <v>65</v>
      </c>
      <c r="Y90" s="116">
        <v>76</v>
      </c>
      <c r="Z90" s="116">
        <v>72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266</v>
      </c>
      <c r="X91" s="116">
        <v>293</v>
      </c>
      <c r="Y91" s="116">
        <v>304</v>
      </c>
      <c r="Z91" s="116">
        <v>305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16</v>
      </c>
      <c r="X93" s="116">
        <v>22</v>
      </c>
      <c r="Y93" s="116">
        <v>15</v>
      </c>
      <c r="Z93" s="116">
        <v>15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42</v>
      </c>
      <c r="X94" s="116">
        <v>40</v>
      </c>
      <c r="Y94" s="116">
        <v>42</v>
      </c>
      <c r="Z94" s="116">
        <v>39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5</v>
      </c>
      <c r="X95" s="116">
        <v>4</v>
      </c>
      <c r="Y95" s="116">
        <v>12</v>
      </c>
      <c r="Z95" s="116">
        <v>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82</v>
      </c>
      <c r="X96" s="116">
        <v>79</v>
      </c>
      <c r="Y96" s="116">
        <v>90</v>
      </c>
      <c r="Z96" s="116">
        <v>93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36</v>
      </c>
      <c r="X97" s="116">
        <v>41</v>
      </c>
      <c r="Y97" s="116">
        <v>37</v>
      </c>
      <c r="Z97" s="116">
        <v>46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8</v>
      </c>
      <c r="X98" s="116">
        <v>7</v>
      </c>
      <c r="Y98" s="116">
        <v>7</v>
      </c>
      <c r="Z98" s="116">
        <v>5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27</v>
      </c>
      <c r="X100" s="116">
        <v>29</v>
      </c>
      <c r="Y100" s="116">
        <v>30</v>
      </c>
      <c r="Z100" s="116">
        <v>29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260</v>
      </c>
      <c r="X101" s="116">
        <v>269</v>
      </c>
      <c r="Y101" s="116">
        <v>271</v>
      </c>
      <c r="Z101" s="116">
        <v>279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282</v>
      </c>
      <c r="X104" s="116">
        <v>315</v>
      </c>
      <c r="Y104" s="116">
        <v>281</v>
      </c>
      <c r="Z104" s="116">
        <v>381</v>
      </c>
      <c r="AB104" s="113" t="str">
        <f>TEXT(Z104,"###,###")</f>
        <v>381</v>
      </c>
      <c r="AD104" s="134">
        <f>Z104/($Z$4)*100</f>
        <v>49.544863459037714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374</v>
      </c>
      <c r="X105" s="116">
        <v>363</v>
      </c>
      <c r="Y105" s="116">
        <v>389</v>
      </c>
      <c r="Z105" s="116">
        <v>376</v>
      </c>
      <c r="AB105" s="113" t="str">
        <f>TEXT(Z105,"###,###")</f>
        <v>376</v>
      </c>
      <c r="AD105" s="134">
        <f>Z105/($Z$4)*100</f>
        <v>48.89466840052016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656</v>
      </c>
      <c r="X106" s="124">
        <v>678</v>
      </c>
      <c r="Y106" s="124">
        <v>670</v>
      </c>
      <c r="Z106" s="124">
        <v>757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36</v>
      </c>
      <c r="X108" s="116">
        <v>43</v>
      </c>
      <c r="Y108" s="116">
        <v>37</v>
      </c>
      <c r="Z108" s="116">
        <v>98</v>
      </c>
      <c r="AB108" s="113" t="str">
        <f>TEXT(Z108,"###,###")</f>
        <v>98</v>
      </c>
      <c r="AD108" s="134">
        <f>Z108/($Z$4)*100</f>
        <v>12.743823146944083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62</v>
      </c>
      <c r="X109" s="116">
        <v>72</v>
      </c>
      <c r="Y109" s="116">
        <v>72</v>
      </c>
      <c r="Z109" s="116">
        <v>54</v>
      </c>
      <c r="AB109" s="113" t="str">
        <f>TEXT(Z109,"###,###")</f>
        <v>54</v>
      </c>
      <c r="AD109" s="134">
        <f>Z109/($Z$4)*100</f>
        <v>7.0221066319895966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352</v>
      </c>
      <c r="X110" s="116">
        <v>330</v>
      </c>
      <c r="Y110" s="116">
        <v>355</v>
      </c>
      <c r="Z110" s="116">
        <v>381</v>
      </c>
      <c r="AB110" s="113" t="str">
        <f>TEXT(Z110,"###,###")</f>
        <v>381</v>
      </c>
      <c r="AD110" s="134">
        <f>Z110/($Z$4)*100</f>
        <v>49.544863459037714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199</v>
      </c>
      <c r="X111" s="116">
        <v>233</v>
      </c>
      <c r="Y111" s="116">
        <v>208</v>
      </c>
      <c r="Z111" s="116">
        <v>229</v>
      </c>
      <c r="AB111" s="113" t="str">
        <f>TEXT(Z111,"###,###")</f>
        <v>229</v>
      </c>
      <c r="AD111" s="134">
        <f>Z111/($Z$4)*100</f>
        <v>29.778933680104032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667</v>
      </c>
      <c r="X112" s="116">
        <v>704</v>
      </c>
      <c r="Y112" s="116">
        <v>708</v>
      </c>
      <c r="Z112" s="116">
        <v>772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35.130000000000003</v>
      </c>
      <c r="W118" s="135">
        <v>37.25</v>
      </c>
      <c r="X118" s="135">
        <v>38.54</v>
      </c>
      <c r="Y118" s="135">
        <v>38.4</v>
      </c>
      <c r="Z118" s="135">
        <v>38.78</v>
      </c>
      <c r="AB118" s="113" t="str">
        <f>TEXT(Z118,"##.0")</f>
        <v>38.8</v>
      </c>
    </row>
    <row r="120" spans="19:32" x14ac:dyDescent="0.25">
      <c r="S120" s="105" t="s">
        <v>104</v>
      </c>
      <c r="T120" s="116"/>
      <c r="U120" s="116"/>
      <c r="V120" s="116">
        <v>510</v>
      </c>
      <c r="W120" s="116">
        <v>516</v>
      </c>
      <c r="X120" s="116">
        <v>550</v>
      </c>
      <c r="Y120" s="116">
        <v>566</v>
      </c>
      <c r="Z120" s="116">
        <v>572</v>
      </c>
      <c r="AB120" s="113" t="str">
        <f>TEXT(Z120,"###,###")</f>
        <v>572</v>
      </c>
    </row>
    <row r="121" spans="19:32" x14ac:dyDescent="0.25">
      <c r="S121" s="105" t="s">
        <v>105</v>
      </c>
      <c r="T121" s="116"/>
      <c r="U121" s="116"/>
      <c r="V121" s="116">
        <v>0</v>
      </c>
      <c r="W121" s="116">
        <v>0</v>
      </c>
      <c r="X121" s="116">
        <v>3</v>
      </c>
      <c r="Y121" s="116">
        <v>11</v>
      </c>
      <c r="Z121" s="116">
        <v>6</v>
      </c>
      <c r="AB121" s="113" t="str">
        <f>TEXT(Z121,"###,###")</f>
        <v>6</v>
      </c>
    </row>
    <row r="122" spans="19:32" x14ac:dyDescent="0.25">
      <c r="S122" s="105" t="s">
        <v>106</v>
      </c>
      <c r="T122" s="116"/>
      <c r="U122" s="116"/>
      <c r="V122" s="116">
        <v>13</v>
      </c>
      <c r="W122" s="116">
        <v>0</v>
      </c>
      <c r="X122" s="116">
        <v>11</v>
      </c>
      <c r="Y122" s="116">
        <v>0</v>
      </c>
      <c r="Z122" s="116">
        <v>7</v>
      </c>
      <c r="AB122" s="113" t="str">
        <f>TEXT(Z122,"###,###")</f>
        <v>7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523</v>
      </c>
      <c r="W124" s="116">
        <v>516</v>
      </c>
      <c r="X124" s="116">
        <v>561</v>
      </c>
      <c r="Y124" s="116">
        <v>566</v>
      </c>
      <c r="Z124" s="116">
        <v>579</v>
      </c>
      <c r="AB124" s="113" t="str">
        <f>TEXT(Z124,"###,###")</f>
        <v>579</v>
      </c>
      <c r="AD124" s="131">
        <f>Z124/$Z$7*100</f>
        <v>99.143835616438352</v>
      </c>
    </row>
    <row r="125" spans="19:32" x14ac:dyDescent="0.25">
      <c r="S125" s="105" t="s">
        <v>108</v>
      </c>
      <c r="T125" s="116"/>
      <c r="U125" s="116"/>
      <c r="V125" s="116">
        <v>13</v>
      </c>
      <c r="W125" s="116">
        <v>0</v>
      </c>
      <c r="X125" s="116">
        <v>14</v>
      </c>
      <c r="Y125" s="116">
        <v>11</v>
      </c>
      <c r="Z125" s="116">
        <v>13</v>
      </c>
      <c r="AB125" s="113" t="str">
        <f>TEXT(Z125,"###,###")</f>
        <v>13</v>
      </c>
      <c r="AD125" s="131">
        <f>Z125/$Z$7*100</f>
        <v>2.2260273972602738</v>
      </c>
    </row>
    <row r="127" spans="19:32" x14ac:dyDescent="0.25">
      <c r="S127" s="105" t="s">
        <v>109</v>
      </c>
      <c r="T127" s="116"/>
      <c r="U127" s="116"/>
      <c r="V127" s="116">
        <v>258</v>
      </c>
      <c r="W127" s="116">
        <v>267</v>
      </c>
      <c r="X127" s="116">
        <v>293</v>
      </c>
      <c r="Y127" s="116">
        <v>307</v>
      </c>
      <c r="Z127" s="116">
        <v>309</v>
      </c>
      <c r="AB127" s="113" t="str">
        <f>TEXT(Z127,"###,###")</f>
        <v>309</v>
      </c>
      <c r="AD127" s="131">
        <f>Z127/$Z$7*100</f>
        <v>52.910958904109584</v>
      </c>
    </row>
    <row r="128" spans="19:32" x14ac:dyDescent="0.25">
      <c r="S128" s="105" t="s">
        <v>110</v>
      </c>
      <c r="T128" s="116"/>
      <c r="U128" s="116"/>
      <c r="V128" s="116">
        <v>266</v>
      </c>
      <c r="W128" s="116">
        <v>259</v>
      </c>
      <c r="X128" s="116">
        <v>269</v>
      </c>
      <c r="Y128" s="116">
        <v>274</v>
      </c>
      <c r="Z128" s="116">
        <v>279</v>
      </c>
      <c r="AB128" s="113" t="str">
        <f>TEXT(Z128,"###,###")</f>
        <v>279</v>
      </c>
      <c r="AD128" s="131">
        <f>Z128/$Z$7*100</f>
        <v>47.773972602739725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3670003-BF57-4AB8-900D-6AE4A754046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974ECA12-9D00-474E-A844-93405BC1165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E7655ED3-B0A8-4346-A621-88F2FDA66FE6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D4CCC1C1-4A31-4F7E-A7F5-8A87362E638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7A0FF-DAFF-4B22-9AD8-9C682503093B}">
  <sheetPr codeName="Sheet71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Boulia</v>
      </c>
      <c r="T1" s="103"/>
      <c r="U1" s="103"/>
      <c r="V1" s="103"/>
      <c r="W1" s="103"/>
      <c r="X1" s="103"/>
      <c r="Y1" s="104" t="str">
        <f>Y3</f>
        <v>9.7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117</v>
      </c>
      <c r="Y3" s="109" t="s">
        <v>216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9.7 Boulia,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165</v>
      </c>
      <c r="W4" s="112">
        <v>136</v>
      </c>
      <c r="X4" s="112">
        <v>166</v>
      </c>
      <c r="Y4" s="112">
        <v>316</v>
      </c>
      <c r="Z4" s="112">
        <v>217</v>
      </c>
      <c r="AB4" s="113" t="str">
        <f>TEXT(Z4,"###,###")</f>
        <v>217</v>
      </c>
      <c r="AD4" s="114">
        <f>Z4/Y4-1</f>
        <v>-0.31329113924050633</v>
      </c>
      <c r="AF4" s="114">
        <f>Z4/V4-1</f>
        <v>0.31515151515151518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78</v>
      </c>
      <c r="W5" s="112">
        <v>65</v>
      </c>
      <c r="X5" s="112">
        <v>77</v>
      </c>
      <c r="Y5" s="112">
        <v>168</v>
      </c>
      <c r="Z5" s="112">
        <v>115</v>
      </c>
      <c r="AB5" s="113" t="str">
        <f>TEXT(Z5,"###,###")</f>
        <v>115</v>
      </c>
      <c r="AD5" s="114">
        <f t="shared" ref="AD5:AD9" si="0">Z5/Y5-1</f>
        <v>-0.31547619047619047</v>
      </c>
      <c r="AF5" s="114">
        <f t="shared" ref="AF5:AF9" si="1">Z5/V5-1</f>
        <v>0.47435897435897445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83</v>
      </c>
      <c r="W6" s="112">
        <v>66</v>
      </c>
      <c r="X6" s="112">
        <v>89</v>
      </c>
      <c r="Y6" s="112">
        <v>150</v>
      </c>
      <c r="Z6" s="112">
        <v>104</v>
      </c>
      <c r="AB6" s="113" t="str">
        <f>TEXT(Z6,"###,###")</f>
        <v>104</v>
      </c>
      <c r="AD6" s="114">
        <f t="shared" si="0"/>
        <v>-0.30666666666666664</v>
      </c>
      <c r="AF6" s="114">
        <f t="shared" si="1"/>
        <v>0.25301204819277112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109</v>
      </c>
      <c r="W7" s="112">
        <v>97</v>
      </c>
      <c r="X7" s="112">
        <v>111</v>
      </c>
      <c r="Y7" s="112">
        <v>232</v>
      </c>
      <c r="Z7" s="112">
        <v>157</v>
      </c>
      <c r="AB7" s="113" t="str">
        <f>TEXT(Z7,"###,###")</f>
        <v>157</v>
      </c>
      <c r="AD7" s="114">
        <f t="shared" si="0"/>
        <v>-0.32327586206896552</v>
      </c>
      <c r="AF7" s="114">
        <f t="shared" si="1"/>
        <v>0.44036697247706424</v>
      </c>
    </row>
    <row r="8" spans="1:32" ht="17.25" customHeight="1" x14ac:dyDescent="0.25">
      <c r="A8" s="68" t="s">
        <v>13</v>
      </c>
      <c r="B8" s="69"/>
      <c r="C8" s="31"/>
      <c r="D8" s="70" t="str">
        <f>AB4</f>
        <v>217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157</v>
      </c>
      <c r="P8" s="71"/>
      <c r="S8" s="111" t="s">
        <v>87</v>
      </c>
      <c r="T8" s="112"/>
      <c r="U8" s="112"/>
      <c r="V8" s="112">
        <v>37485.68</v>
      </c>
      <c r="W8" s="112">
        <v>45606</v>
      </c>
      <c r="X8" s="112">
        <v>42815.13</v>
      </c>
      <c r="Y8" s="112">
        <v>43678</v>
      </c>
      <c r="Z8" s="112">
        <v>46073.5</v>
      </c>
      <c r="AB8" s="113" t="str">
        <f>TEXT(Z8,"$###,###")</f>
        <v>$46,074</v>
      </c>
      <c r="AD8" s="114">
        <f t="shared" si="0"/>
        <v>5.4844544164110109E-2</v>
      </c>
      <c r="AF8" s="114">
        <f t="shared" si="1"/>
        <v>0.22909601746586961</v>
      </c>
    </row>
    <row r="9" spans="1:32" x14ac:dyDescent="0.25">
      <c r="A9" s="32" t="s">
        <v>15</v>
      </c>
      <c r="B9" s="75"/>
      <c r="C9" s="76"/>
      <c r="D9" s="77">
        <f>AD104</f>
        <v>58.064516129032263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50.318471337579616</v>
      </c>
      <c r="P9" s="78" t="s">
        <v>88</v>
      </c>
      <c r="S9" s="111" t="s">
        <v>7</v>
      </c>
      <c r="T9" s="112"/>
      <c r="U9" s="112"/>
      <c r="V9" s="112">
        <v>5087252</v>
      </c>
      <c r="W9" s="112">
        <v>5312479</v>
      </c>
      <c r="X9" s="112">
        <v>5661779</v>
      </c>
      <c r="Y9" s="112">
        <v>11064633</v>
      </c>
      <c r="Z9" s="112">
        <v>7559986</v>
      </c>
      <c r="AB9" s="113" t="str">
        <f>TEXT(Z9/1000000,"$#,###.0")&amp;" mil"</f>
        <v>$7.6 mil</v>
      </c>
      <c r="AD9" s="114">
        <f t="shared" si="0"/>
        <v>-0.31674317620837489</v>
      </c>
      <c r="AF9" s="114">
        <f t="shared" si="1"/>
        <v>0.4860647752460463</v>
      </c>
    </row>
    <row r="10" spans="1:32" x14ac:dyDescent="0.25">
      <c r="A10" s="32" t="s">
        <v>18</v>
      </c>
      <c r="B10" s="75"/>
      <c r="C10" s="76"/>
      <c r="D10" s="77">
        <f>AD105</f>
        <v>35.023041474654377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46.496815286624205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93.630573248407643</v>
      </c>
      <c r="P11" s="78" t="s">
        <v>88</v>
      </c>
      <c r="S11" s="111" t="s">
        <v>30</v>
      </c>
      <c r="T11" s="116"/>
      <c r="U11" s="116"/>
      <c r="V11" s="116">
        <v>149</v>
      </c>
      <c r="W11" s="116">
        <v>118</v>
      </c>
      <c r="X11" s="116">
        <v>143</v>
      </c>
      <c r="Y11" s="116">
        <v>267</v>
      </c>
      <c r="Z11" s="116">
        <v>189</v>
      </c>
    </row>
    <row r="12" spans="1:32" ht="28.5" customHeight="1" x14ac:dyDescent="0.25">
      <c r="A12" s="32" t="s">
        <v>20</v>
      </c>
      <c r="B12" s="76"/>
      <c r="C12" s="76"/>
      <c r="D12" s="77">
        <f>AD108</f>
        <v>16.129032258064516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17.197452229299362</v>
      </c>
      <c r="P12" s="78" t="s">
        <v>88</v>
      </c>
      <c r="S12" s="111" t="s">
        <v>31</v>
      </c>
      <c r="T12" s="116"/>
      <c r="U12" s="116"/>
      <c r="V12" s="116">
        <v>19</v>
      </c>
      <c r="W12" s="116">
        <v>16</v>
      </c>
      <c r="X12" s="116">
        <v>23</v>
      </c>
      <c r="Y12" s="116">
        <v>53</v>
      </c>
      <c r="Z12" s="116">
        <v>28</v>
      </c>
    </row>
    <row r="13" spans="1:32" ht="15" customHeight="1" x14ac:dyDescent="0.25">
      <c r="A13" s="32" t="s">
        <v>21</v>
      </c>
      <c r="B13" s="76"/>
      <c r="C13" s="76"/>
      <c r="D13" s="77">
        <f>AD109</f>
        <v>20.737327188940093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42.3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37.788018433179722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10.457516339869281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14.285714285714285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89.542483660130728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73</v>
      </c>
      <c r="Z15" s="116">
        <v>38</v>
      </c>
      <c r="AB15" s="121">
        <f t="shared" ref="AB15:AB34" si="2">IF(Z15="np",0,Z15/$Z$34)</f>
        <v>0.17194570135746606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6</v>
      </c>
      <c r="Z16" s="116">
        <v>0</v>
      </c>
      <c r="AB16" s="121">
        <f t="shared" si="2"/>
        <v>0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3</v>
      </c>
      <c r="Z17" s="116">
        <v>0</v>
      </c>
      <c r="AB17" s="121">
        <f t="shared" si="2"/>
        <v>0</v>
      </c>
    </row>
    <row r="18" spans="1:28" x14ac:dyDescent="0.25">
      <c r="A18" s="67" t="str">
        <f>$S$1&amp;" ("&amp;$V$2&amp;" to "&amp;$Z$2&amp;")"</f>
        <v>Boulia (2014-15 to 2018-19)</v>
      </c>
      <c r="B18" s="67"/>
      <c r="C18" s="67"/>
      <c r="D18" s="67"/>
      <c r="E18" s="67"/>
      <c r="F18" s="67"/>
      <c r="G18" s="67" t="str">
        <f>$S$1&amp;" ("&amp;$V$2&amp;" to "&amp;$Z$2&amp;")"</f>
        <v>Boulia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0</v>
      </c>
      <c r="Z18" s="116">
        <v>0</v>
      </c>
      <c r="AB18" s="121">
        <f t="shared" si="2"/>
        <v>0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20</v>
      </c>
      <c r="Z19" s="116">
        <v>16</v>
      </c>
      <c r="AB19" s="121">
        <f t="shared" si="2"/>
        <v>7.2398190045248875E-2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0</v>
      </c>
      <c r="Z20" s="116">
        <v>0</v>
      </c>
      <c r="AB20" s="121">
        <f t="shared" si="2"/>
        <v>0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6</v>
      </c>
      <c r="Z21" s="116">
        <v>7</v>
      </c>
      <c r="AB21" s="121">
        <f t="shared" si="2"/>
        <v>3.1674208144796379E-2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14</v>
      </c>
      <c r="Z22" s="116">
        <v>9</v>
      </c>
      <c r="AB22" s="121">
        <f t="shared" si="2"/>
        <v>4.072398190045249E-2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17</v>
      </c>
      <c r="Z23" s="116">
        <v>18</v>
      </c>
      <c r="AB23" s="121">
        <f t="shared" si="2"/>
        <v>8.1447963800904979E-2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0</v>
      </c>
      <c r="Z24" s="116">
        <v>12</v>
      </c>
      <c r="AB24" s="121">
        <f t="shared" si="2"/>
        <v>5.4298642533936653E-2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4</v>
      </c>
      <c r="Z25" s="116">
        <v>0</v>
      </c>
      <c r="AB25" s="121">
        <f t="shared" si="2"/>
        <v>0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0</v>
      </c>
      <c r="Z26" s="116">
        <v>0</v>
      </c>
      <c r="AB26" s="121">
        <f t="shared" si="2"/>
        <v>0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6</v>
      </c>
      <c r="Z27" s="116">
        <v>3</v>
      </c>
      <c r="AB27" s="121">
        <f t="shared" si="2"/>
        <v>1.3574660633484163E-2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29</v>
      </c>
      <c r="Z28" s="116">
        <v>18</v>
      </c>
      <c r="AB28" s="121">
        <f t="shared" si="2"/>
        <v>8.1447963800904979E-2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60</v>
      </c>
      <c r="Z29" s="116">
        <v>54</v>
      </c>
      <c r="AB29" s="121">
        <f t="shared" si="2"/>
        <v>0.24434389140271492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15</v>
      </c>
      <c r="Z30" s="116">
        <v>22</v>
      </c>
      <c r="AB30" s="121">
        <f t="shared" si="2"/>
        <v>9.9547511312217188E-2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7</v>
      </c>
      <c r="Z31" s="116">
        <v>4</v>
      </c>
      <c r="AB31" s="121">
        <f t="shared" si="2"/>
        <v>1.8099547511312219E-2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4</v>
      </c>
      <c r="Z32" s="116">
        <v>0</v>
      </c>
      <c r="AB32" s="121">
        <f t="shared" si="2"/>
        <v>0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8</v>
      </c>
      <c r="Z33" s="116">
        <v>4</v>
      </c>
      <c r="AB33" s="121">
        <f t="shared" si="2"/>
        <v>1.8099547511312219E-2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318</v>
      </c>
      <c r="Z34" s="124">
        <v>221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137</v>
      </c>
      <c r="AB37" s="136">
        <f>Z37/Z40*100</f>
        <v>89.542483660130728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16</v>
      </c>
      <c r="AB38" s="136">
        <f>Z38/Z40*100</f>
        <v>10.457516339869281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153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0</v>
      </c>
      <c r="X44" s="116">
        <v>0</v>
      </c>
      <c r="Y44" s="116">
        <v>0</v>
      </c>
      <c r="Z44" s="116">
        <v>0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0</v>
      </c>
      <c r="X45" s="116">
        <v>0</v>
      </c>
      <c r="Y45" s="116">
        <v>3</v>
      </c>
      <c r="Z45" s="116">
        <v>3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0</v>
      </c>
      <c r="X46" s="116">
        <v>0</v>
      </c>
      <c r="Y46" s="116">
        <v>0</v>
      </c>
      <c r="Z46" s="116">
        <v>5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10</v>
      </c>
      <c r="X47" s="116">
        <v>6</v>
      </c>
      <c r="Y47" s="116">
        <v>20</v>
      </c>
      <c r="Z47" s="116">
        <v>14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6</v>
      </c>
      <c r="X48" s="116">
        <v>12</v>
      </c>
      <c r="Y48" s="116">
        <v>29</v>
      </c>
      <c r="Z48" s="116">
        <v>11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Boulia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10</v>
      </c>
      <c r="X49" s="116">
        <v>9</v>
      </c>
      <c r="Y49" s="116">
        <v>14</v>
      </c>
      <c r="Z49" s="116">
        <v>12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</v>
      </c>
      <c r="X50" s="116">
        <v>10</v>
      </c>
      <c r="Y50" s="116">
        <v>14</v>
      </c>
      <c r="Z50" s="116">
        <v>5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7</v>
      </c>
      <c r="X51" s="116">
        <v>18</v>
      </c>
      <c r="Y51" s="116">
        <v>23</v>
      </c>
      <c r="Z51" s="116">
        <v>13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9</v>
      </c>
      <c r="X52" s="116">
        <v>9</v>
      </c>
      <c r="Y52" s="116">
        <v>11</v>
      </c>
      <c r="Z52" s="116">
        <v>12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8</v>
      </c>
      <c r="X53" s="116">
        <v>6</v>
      </c>
      <c r="Y53" s="116">
        <v>8</v>
      </c>
      <c r="Z53" s="116">
        <v>3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8</v>
      </c>
      <c r="X54" s="116">
        <v>6</v>
      </c>
      <c r="Y54" s="116">
        <v>25</v>
      </c>
      <c r="Z54" s="116">
        <v>16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7</v>
      </c>
      <c r="X55" s="116">
        <v>0</v>
      </c>
      <c r="Y55" s="116">
        <v>14</v>
      </c>
      <c r="Z55" s="116">
        <v>6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0</v>
      </c>
      <c r="X56" s="116">
        <v>5</v>
      </c>
      <c r="Y56" s="116">
        <v>7</v>
      </c>
      <c r="Z56" s="116">
        <v>9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0</v>
      </c>
      <c r="X57" s="116">
        <v>0</v>
      </c>
      <c r="Y57" s="116">
        <v>0</v>
      </c>
      <c r="Z57" s="116">
        <v>0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0</v>
      </c>
      <c r="X58" s="116">
        <v>0</v>
      </c>
      <c r="Y58" s="116">
        <v>0</v>
      </c>
      <c r="Z58" s="116">
        <v>0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0</v>
      </c>
      <c r="X59" s="116">
        <v>0</v>
      </c>
      <c r="Y59" s="116">
        <v>0</v>
      </c>
      <c r="Z59" s="116">
        <v>0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0</v>
      </c>
      <c r="X60" s="116">
        <v>0</v>
      </c>
      <c r="Y60" s="116">
        <v>0</v>
      </c>
      <c r="Z60" s="116">
        <v>0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71</v>
      </c>
      <c r="X61" s="116">
        <v>77</v>
      </c>
      <c r="Y61" s="116">
        <v>165</v>
      </c>
      <c r="Z61" s="116">
        <v>112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0</v>
      </c>
      <c r="X63" s="116">
        <v>0</v>
      </c>
      <c r="Y63" s="116">
        <v>0</v>
      </c>
      <c r="Z63" s="116">
        <v>0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Boulia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0</v>
      </c>
      <c r="X64" s="116">
        <v>0</v>
      </c>
      <c r="Y64" s="116">
        <v>0</v>
      </c>
      <c r="Z64" s="116">
        <v>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0</v>
      </c>
      <c r="X65" s="116">
        <v>0</v>
      </c>
      <c r="Y65" s="116">
        <v>7</v>
      </c>
      <c r="Z65" s="116">
        <v>11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6</v>
      </c>
      <c r="X66" s="116">
        <v>5</v>
      </c>
      <c r="Y66" s="116">
        <v>16</v>
      </c>
      <c r="Z66" s="116">
        <v>8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8</v>
      </c>
      <c r="X67" s="116">
        <v>23</v>
      </c>
      <c r="Y67" s="116">
        <v>24</v>
      </c>
      <c r="Z67" s="116">
        <v>9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9</v>
      </c>
      <c r="X68" s="116">
        <v>19</v>
      </c>
      <c r="Y68" s="116">
        <v>22</v>
      </c>
      <c r="Z68" s="116">
        <v>14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0</v>
      </c>
      <c r="X69" s="116">
        <v>9</v>
      </c>
      <c r="Y69" s="116">
        <v>11</v>
      </c>
      <c r="Z69" s="116">
        <v>10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9</v>
      </c>
      <c r="X70" s="116">
        <v>10</v>
      </c>
      <c r="Y70" s="116">
        <v>7</v>
      </c>
      <c r="Z70" s="116">
        <v>6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12</v>
      </c>
      <c r="X71" s="116">
        <v>11</v>
      </c>
      <c r="Y71" s="116">
        <v>13</v>
      </c>
      <c r="Z71" s="116">
        <v>6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1</v>
      </c>
      <c r="X72" s="116">
        <v>3</v>
      </c>
      <c r="Y72" s="116">
        <v>14</v>
      </c>
      <c r="Z72" s="116">
        <v>11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9</v>
      </c>
      <c r="X73" s="116">
        <v>7</v>
      </c>
      <c r="Y73" s="116">
        <v>13</v>
      </c>
      <c r="Z73" s="116">
        <v>5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0</v>
      </c>
      <c r="X74" s="116">
        <v>4</v>
      </c>
      <c r="Y74" s="116">
        <v>13</v>
      </c>
      <c r="Z74" s="116">
        <v>9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0</v>
      </c>
      <c r="X75" s="116">
        <v>0</v>
      </c>
      <c r="Y75" s="116">
        <v>3</v>
      </c>
      <c r="Z75" s="116">
        <v>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0</v>
      </c>
      <c r="X76" s="116">
        <v>0</v>
      </c>
      <c r="Y76" s="116">
        <v>0</v>
      </c>
      <c r="Z76" s="116">
        <v>6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0</v>
      </c>
      <c r="X77" s="116">
        <v>0</v>
      </c>
      <c r="Y77" s="116">
        <v>0</v>
      </c>
      <c r="Z77" s="116">
        <v>0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0</v>
      </c>
      <c r="X78" s="116">
        <v>0</v>
      </c>
      <c r="Y78" s="116">
        <v>0</v>
      </c>
      <c r="Z78" s="116">
        <v>0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0</v>
      </c>
      <c r="X79" s="116">
        <v>0</v>
      </c>
      <c r="Y79" s="116">
        <v>0</v>
      </c>
      <c r="Z79" s="116">
        <v>0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63</v>
      </c>
      <c r="X80" s="116">
        <v>89</v>
      </c>
      <c r="Y80" s="116">
        <v>150</v>
      </c>
      <c r="Z80" s="116">
        <v>102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Boulia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1</v>
      </c>
      <c r="X83" s="116">
        <v>8</v>
      </c>
      <c r="Y83" s="116">
        <v>17</v>
      </c>
      <c r="Z83" s="116">
        <v>4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0</v>
      </c>
      <c r="X84" s="116">
        <v>0</v>
      </c>
      <c r="Y84" s="116">
        <v>0</v>
      </c>
      <c r="Z84" s="116">
        <v>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217</v>
      </c>
      <c r="D85" s="100">
        <f t="shared" ref="D85:D90" si="4">AD4</f>
        <v>-0.31329113924050633</v>
      </c>
      <c r="E85" s="101">
        <f t="shared" ref="E85:E90" si="5">AD4</f>
        <v>-0.31329113924050633</v>
      </c>
      <c r="F85" s="100">
        <f t="shared" ref="F85:F90" si="6">AF4</f>
        <v>0.31515151515151518</v>
      </c>
      <c r="G85" s="101">
        <f t="shared" ref="G85:G90" si="7">AF4</f>
        <v>0.31515151515151518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4</v>
      </c>
      <c r="X85" s="116">
        <v>7</v>
      </c>
      <c r="Y85" s="116">
        <v>5</v>
      </c>
      <c r="Z85" s="116">
        <v>5</v>
      </c>
    </row>
    <row r="86" spans="1:30" ht="15" customHeight="1" x14ac:dyDescent="0.25">
      <c r="A86" s="102" t="s">
        <v>4</v>
      </c>
      <c r="B86" s="51"/>
      <c r="C86" s="61" t="str">
        <f t="shared" si="3"/>
        <v>115</v>
      </c>
      <c r="D86" s="100">
        <f t="shared" si="4"/>
        <v>-0.31547619047619047</v>
      </c>
      <c r="E86" s="101">
        <f t="shared" si="5"/>
        <v>-0.31547619047619047</v>
      </c>
      <c r="F86" s="100">
        <f t="shared" si="6"/>
        <v>0.47435897435897445</v>
      </c>
      <c r="G86" s="101">
        <f t="shared" si="7"/>
        <v>0.47435897435897445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0</v>
      </c>
      <c r="X86" s="116">
        <v>0</v>
      </c>
      <c r="Y86" s="116">
        <v>0</v>
      </c>
      <c r="Z86" s="116">
        <v>4</v>
      </c>
    </row>
    <row r="87" spans="1:30" ht="15" customHeight="1" x14ac:dyDescent="0.25">
      <c r="A87" s="102" t="s">
        <v>5</v>
      </c>
      <c r="B87" s="51"/>
      <c r="C87" s="61" t="str">
        <f t="shared" si="3"/>
        <v>104</v>
      </c>
      <c r="D87" s="100">
        <f t="shared" si="4"/>
        <v>-0.30666666666666664</v>
      </c>
      <c r="E87" s="101">
        <f t="shared" si="5"/>
        <v>-0.30666666666666664</v>
      </c>
      <c r="F87" s="100">
        <f t="shared" si="6"/>
        <v>0.25301204819277112</v>
      </c>
      <c r="G87" s="101">
        <f t="shared" si="7"/>
        <v>0.25301204819277112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0</v>
      </c>
      <c r="X87" s="116">
        <v>0</v>
      </c>
      <c r="Y87" s="116">
        <v>0</v>
      </c>
      <c r="Z87" s="116">
        <v>0</v>
      </c>
    </row>
    <row r="88" spans="1:30" ht="15" customHeight="1" x14ac:dyDescent="0.25">
      <c r="A88" s="51" t="s">
        <v>6</v>
      </c>
      <c r="B88" s="51"/>
      <c r="C88" s="61" t="str">
        <f t="shared" si="3"/>
        <v>157</v>
      </c>
      <c r="D88" s="100">
        <f t="shared" si="4"/>
        <v>-0.32327586206896552</v>
      </c>
      <c r="E88" s="101">
        <f t="shared" si="5"/>
        <v>-0.32327586206896552</v>
      </c>
      <c r="F88" s="100">
        <f t="shared" si="6"/>
        <v>0.44036697247706424</v>
      </c>
      <c r="G88" s="101">
        <f t="shared" si="7"/>
        <v>0.44036697247706424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0</v>
      </c>
      <c r="X88" s="116">
        <v>0</v>
      </c>
      <c r="Y88" s="116">
        <v>0</v>
      </c>
      <c r="Z88" s="116">
        <v>0</v>
      </c>
    </row>
    <row r="89" spans="1:30" ht="15" customHeight="1" x14ac:dyDescent="0.25">
      <c r="A89" s="51" t="s">
        <v>102</v>
      </c>
      <c r="B89" s="51"/>
      <c r="C89" s="61" t="str">
        <f t="shared" si="3"/>
        <v>$46,074</v>
      </c>
      <c r="D89" s="100">
        <f t="shared" si="4"/>
        <v>5.4844544164110109E-2</v>
      </c>
      <c r="E89" s="101">
        <f t="shared" si="5"/>
        <v>5.4844544164110109E-2</v>
      </c>
      <c r="F89" s="100">
        <f t="shared" si="6"/>
        <v>0.22909601746586961</v>
      </c>
      <c r="G89" s="101">
        <f t="shared" si="7"/>
        <v>0.22909601746586961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13</v>
      </c>
      <c r="X89" s="116">
        <v>16</v>
      </c>
      <c r="Y89" s="116">
        <v>20</v>
      </c>
      <c r="Z89" s="116">
        <v>20</v>
      </c>
    </row>
    <row r="90" spans="1:30" ht="15" customHeight="1" x14ac:dyDescent="0.25">
      <c r="A90" s="51" t="s">
        <v>7</v>
      </c>
      <c r="B90" s="51"/>
      <c r="C90" s="61" t="str">
        <f t="shared" si="3"/>
        <v>$7.6 mil</v>
      </c>
      <c r="D90" s="100">
        <f t="shared" si="4"/>
        <v>-0.31674317620837489</v>
      </c>
      <c r="E90" s="101">
        <f t="shared" si="5"/>
        <v>-0.31674317620837489</v>
      </c>
      <c r="F90" s="100">
        <f t="shared" si="6"/>
        <v>0.4860647752460463</v>
      </c>
      <c r="G90" s="101">
        <f t="shared" si="7"/>
        <v>0.4860647752460463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14</v>
      </c>
      <c r="X90" s="116">
        <v>16</v>
      </c>
      <c r="Y90" s="116">
        <v>38</v>
      </c>
      <c r="Z90" s="116">
        <v>34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53</v>
      </c>
      <c r="X91" s="116">
        <v>58</v>
      </c>
      <c r="Y91" s="116">
        <v>118</v>
      </c>
      <c r="Z91" s="116">
        <v>79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10</v>
      </c>
      <c r="X93" s="116">
        <v>7</v>
      </c>
      <c r="Y93" s="116">
        <v>15</v>
      </c>
      <c r="Z93" s="116">
        <v>8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</v>
      </c>
      <c r="X94" s="116">
        <v>8</v>
      </c>
      <c r="Y94" s="116">
        <v>14</v>
      </c>
      <c r="Z94" s="116">
        <v>6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0</v>
      </c>
      <c r="X95" s="116">
        <v>0</v>
      </c>
      <c r="Y95" s="116">
        <v>3</v>
      </c>
      <c r="Z95" s="116">
        <v>0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6</v>
      </c>
      <c r="X96" s="116">
        <v>10</v>
      </c>
      <c r="Y96" s="116">
        <v>14</v>
      </c>
      <c r="Z96" s="116">
        <v>8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5</v>
      </c>
      <c r="X97" s="116">
        <v>10</v>
      </c>
      <c r="Y97" s="116">
        <v>22</v>
      </c>
      <c r="Z97" s="116">
        <v>9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0</v>
      </c>
      <c r="X98" s="116">
        <v>0</v>
      </c>
      <c r="Y98" s="116">
        <v>0</v>
      </c>
      <c r="Z98" s="116">
        <v>0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0</v>
      </c>
      <c r="X99" s="116">
        <v>0</v>
      </c>
      <c r="Y99" s="116">
        <v>0</v>
      </c>
      <c r="Z99" s="116">
        <v>0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5</v>
      </c>
      <c r="X100" s="116">
        <v>10</v>
      </c>
      <c r="Y100" s="116">
        <v>16</v>
      </c>
      <c r="Z100" s="116">
        <v>15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47</v>
      </c>
      <c r="X101" s="116">
        <v>53</v>
      </c>
      <c r="Y101" s="116">
        <v>108</v>
      </c>
      <c r="Z101" s="116">
        <v>72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58</v>
      </c>
      <c r="X104" s="116">
        <v>79</v>
      </c>
      <c r="Y104" s="116">
        <v>180</v>
      </c>
      <c r="Z104" s="116">
        <v>126</v>
      </c>
      <c r="AB104" s="113" t="str">
        <f>TEXT(Z104,"###,###")</f>
        <v>126</v>
      </c>
      <c r="AD104" s="134">
        <f>Z104/($Z$4)*100</f>
        <v>58.064516129032263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66</v>
      </c>
      <c r="X105" s="116">
        <v>66</v>
      </c>
      <c r="Y105" s="116">
        <v>87</v>
      </c>
      <c r="Z105" s="116">
        <v>76</v>
      </c>
      <c r="AB105" s="113" t="str">
        <f>TEXT(Z105,"###,###")</f>
        <v>76</v>
      </c>
      <c r="AD105" s="134">
        <f>Z105/($Z$4)*100</f>
        <v>35.023041474654377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124</v>
      </c>
      <c r="X106" s="124">
        <v>145</v>
      </c>
      <c r="Y106" s="124">
        <v>267</v>
      </c>
      <c r="Z106" s="124">
        <v>202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18</v>
      </c>
      <c r="X108" s="116">
        <v>27</v>
      </c>
      <c r="Y108" s="116">
        <v>55</v>
      </c>
      <c r="Z108" s="116">
        <v>35</v>
      </c>
      <c r="AB108" s="113" t="str">
        <f>TEXT(Z108,"###,###")</f>
        <v>35</v>
      </c>
      <c r="AD108" s="134">
        <f>Z108/($Z$4)*100</f>
        <v>16.129032258064516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28</v>
      </c>
      <c r="X109" s="116">
        <v>21</v>
      </c>
      <c r="Y109" s="116">
        <v>65</v>
      </c>
      <c r="Z109" s="116">
        <v>45</v>
      </c>
      <c r="AB109" s="113" t="str">
        <f>TEXT(Z109,"###,###")</f>
        <v>45</v>
      </c>
      <c r="AD109" s="134">
        <f>Z109/($Z$4)*100</f>
        <v>20.737327188940093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46</v>
      </c>
      <c r="X110" s="116">
        <v>59</v>
      </c>
      <c r="Y110" s="116">
        <v>105</v>
      </c>
      <c r="Z110" s="116">
        <v>82</v>
      </c>
      <c r="AB110" s="113" t="str">
        <f>TEXT(Z110,"###,###")</f>
        <v>82</v>
      </c>
      <c r="AD110" s="134">
        <f>Z110/($Z$4)*100</f>
        <v>37.788018433179722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27</v>
      </c>
      <c r="X111" s="116">
        <v>38</v>
      </c>
      <c r="Y111" s="116">
        <v>47</v>
      </c>
      <c r="Z111" s="116">
        <v>31</v>
      </c>
      <c r="AB111" s="113" t="str">
        <f>TEXT(Z111,"###,###")</f>
        <v>31</v>
      </c>
      <c r="AD111" s="134">
        <f>Z111/($Z$4)*100</f>
        <v>14.285714285714285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133</v>
      </c>
      <c r="X112" s="116">
        <v>166</v>
      </c>
      <c r="Y112" s="116">
        <v>319</v>
      </c>
      <c r="Z112" s="116">
        <v>219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39.15</v>
      </c>
      <c r="W118" s="135">
        <v>41.63</v>
      </c>
      <c r="X118" s="135">
        <v>41.1</v>
      </c>
      <c r="Y118" s="135">
        <v>41.35</v>
      </c>
      <c r="Z118" s="135">
        <v>42.25</v>
      </c>
      <c r="AB118" s="113" t="str">
        <f>TEXT(Z118,"##.0")</f>
        <v>42.3</v>
      </c>
    </row>
    <row r="120" spans="19:32" x14ac:dyDescent="0.25">
      <c r="S120" s="105" t="s">
        <v>104</v>
      </c>
      <c r="T120" s="116"/>
      <c r="U120" s="116"/>
      <c r="V120" s="116">
        <v>90</v>
      </c>
      <c r="W120" s="116">
        <v>77</v>
      </c>
      <c r="X120" s="116">
        <v>88</v>
      </c>
      <c r="Y120" s="116">
        <v>175</v>
      </c>
      <c r="Z120" s="116">
        <v>131</v>
      </c>
      <c r="AB120" s="113" t="str">
        <f>TEXT(Z120,"###,###")</f>
        <v>131</v>
      </c>
    </row>
    <row r="121" spans="19:32" x14ac:dyDescent="0.25">
      <c r="S121" s="105" t="s">
        <v>105</v>
      </c>
      <c r="T121" s="116"/>
      <c r="U121" s="116"/>
      <c r="V121" s="116">
        <v>3</v>
      </c>
      <c r="W121" s="116">
        <v>6</v>
      </c>
      <c r="X121" s="116">
        <v>12</v>
      </c>
      <c r="Y121" s="116">
        <v>23</v>
      </c>
      <c r="Z121" s="116">
        <v>11</v>
      </c>
      <c r="AB121" s="113" t="str">
        <f>TEXT(Z121,"###,###")</f>
        <v>11</v>
      </c>
    </row>
    <row r="122" spans="19:32" x14ac:dyDescent="0.25">
      <c r="S122" s="105" t="s">
        <v>106</v>
      </c>
      <c r="T122" s="116"/>
      <c r="U122" s="116"/>
      <c r="V122" s="116">
        <v>9</v>
      </c>
      <c r="W122" s="116">
        <v>13</v>
      </c>
      <c r="X122" s="116">
        <v>11</v>
      </c>
      <c r="Y122" s="116">
        <v>27</v>
      </c>
      <c r="Z122" s="116">
        <v>16</v>
      </c>
      <c r="AB122" s="113" t="str">
        <f>TEXT(Z122,"###,###")</f>
        <v>16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99</v>
      </c>
      <c r="W124" s="116">
        <v>90</v>
      </c>
      <c r="X124" s="116">
        <v>99</v>
      </c>
      <c r="Y124" s="116">
        <v>202</v>
      </c>
      <c r="Z124" s="116">
        <v>147</v>
      </c>
      <c r="AB124" s="113" t="str">
        <f>TEXT(Z124,"###,###")</f>
        <v>147</v>
      </c>
      <c r="AD124" s="131">
        <f>Z124/$Z$7*100</f>
        <v>93.630573248407643</v>
      </c>
    </row>
    <row r="125" spans="19:32" x14ac:dyDescent="0.25">
      <c r="S125" s="105" t="s">
        <v>108</v>
      </c>
      <c r="T125" s="116"/>
      <c r="U125" s="116"/>
      <c r="V125" s="116">
        <v>12</v>
      </c>
      <c r="W125" s="116">
        <v>19</v>
      </c>
      <c r="X125" s="116">
        <v>23</v>
      </c>
      <c r="Y125" s="116">
        <v>50</v>
      </c>
      <c r="Z125" s="116">
        <v>27</v>
      </c>
      <c r="AB125" s="113" t="str">
        <f>TEXT(Z125,"###,###")</f>
        <v>27</v>
      </c>
      <c r="AD125" s="131">
        <f>Z125/$Z$7*100</f>
        <v>17.197452229299362</v>
      </c>
    </row>
    <row r="127" spans="19:32" x14ac:dyDescent="0.25">
      <c r="S127" s="105" t="s">
        <v>109</v>
      </c>
      <c r="T127" s="116"/>
      <c r="U127" s="116"/>
      <c r="V127" s="116">
        <v>55</v>
      </c>
      <c r="W127" s="116">
        <v>52</v>
      </c>
      <c r="X127" s="116">
        <v>58</v>
      </c>
      <c r="Y127" s="116">
        <v>120</v>
      </c>
      <c r="Z127" s="116">
        <v>79</v>
      </c>
      <c r="AB127" s="113" t="str">
        <f>TEXT(Z127,"###,###")</f>
        <v>79</v>
      </c>
      <c r="AD127" s="131">
        <f>Z127/$Z$7*100</f>
        <v>50.318471337579616</v>
      </c>
    </row>
    <row r="128" spans="19:32" x14ac:dyDescent="0.25">
      <c r="S128" s="105" t="s">
        <v>110</v>
      </c>
      <c r="T128" s="116"/>
      <c r="U128" s="116"/>
      <c r="V128" s="116">
        <v>52</v>
      </c>
      <c r="W128" s="116">
        <v>43</v>
      </c>
      <c r="X128" s="116">
        <v>53</v>
      </c>
      <c r="Y128" s="116">
        <v>107</v>
      </c>
      <c r="Z128" s="116">
        <v>73</v>
      </c>
      <c r="AB128" s="113" t="str">
        <f>TEXT(Z128,"###,###")</f>
        <v>73</v>
      </c>
      <c r="AD128" s="131">
        <f>Z128/$Z$7*100</f>
        <v>46.496815286624205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775E0DAE-DFA4-435F-9D6F-6E2C65F3DE8A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F3E2FF1-61E8-417A-B4FD-4459C2356BA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6ADA53B8-1B43-494C-AA7B-F78D587B524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0BB6BAA9-DB64-4C51-A44B-A5DA37A37570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5666B-91BE-47F5-A7AF-E0EC98DA34EA}">
  <sheetPr codeName="Sheet17">
    <tabColor theme="4" tint="-0.249977111117893"/>
  </sheetPr>
  <dimension ref="A1:N58"/>
  <sheetViews>
    <sheetView workbookViewId="0"/>
  </sheetViews>
  <sheetFormatPr defaultRowHeight="15" x14ac:dyDescent="0.25"/>
  <cols>
    <col min="1" max="1" width="43.140625" style="58" bestFit="1" customWidth="1"/>
    <col min="2" max="2" width="14.85546875" style="58" bestFit="1" customWidth="1"/>
    <col min="3" max="3" width="16.7109375" style="58" bestFit="1" customWidth="1"/>
    <col min="4" max="8" width="14.85546875" style="58" bestFit="1" customWidth="1"/>
    <col min="9" max="9" width="7.85546875" style="58" customWidth="1"/>
    <col min="10" max="10" width="11.5703125" style="58" bestFit="1" customWidth="1"/>
    <col min="11" max="11" width="5.28515625" style="58" customWidth="1"/>
    <col min="12" max="12" width="9.140625" style="58"/>
    <col min="13" max="13" width="4.28515625" style="58" customWidth="1"/>
    <col min="14" max="16384" width="9.140625" style="58"/>
  </cols>
  <sheetData>
    <row r="1" spans="1:14" ht="18" thickBot="1" x14ac:dyDescent="0.35">
      <c r="A1" s="52" t="str">
        <f>C3</f>
        <v>Queensland</v>
      </c>
      <c r="B1" s="52"/>
      <c r="C1" s="52"/>
      <c r="D1" s="52"/>
      <c r="E1" s="52"/>
      <c r="F1" s="52"/>
      <c r="G1" s="53">
        <f>G3</f>
        <v>3</v>
      </c>
      <c r="H1" s="53"/>
      <c r="J1" s="147" t="s">
        <v>24</v>
      </c>
      <c r="K1" s="147"/>
      <c r="L1" s="147"/>
      <c r="M1" s="147"/>
      <c r="N1" s="147"/>
    </row>
    <row r="2" spans="1:14" ht="18.75" thickTop="1" thickBot="1" x14ac:dyDescent="0.35">
      <c r="A2" s="52"/>
      <c r="B2" s="54" t="s">
        <v>61</v>
      </c>
      <c r="C2" s="54" t="s">
        <v>62</v>
      </c>
      <c r="D2" s="54" t="s">
        <v>63</v>
      </c>
      <c r="E2" s="54" t="s">
        <v>60</v>
      </c>
      <c r="F2" s="54" t="s">
        <v>94</v>
      </c>
      <c r="G2" s="54" t="s">
        <v>198</v>
      </c>
      <c r="H2" s="54" t="s">
        <v>208</v>
      </c>
      <c r="J2" s="147" t="str">
        <f>$H$2</f>
        <v>2018-19</v>
      </c>
      <c r="K2" s="147"/>
      <c r="L2" s="147"/>
      <c r="M2" s="147"/>
      <c r="N2" s="147"/>
    </row>
    <row r="3" spans="1:14" ht="16.5" thickTop="1" thickBot="1" x14ac:dyDescent="0.3">
      <c r="C3" s="58" t="s">
        <v>281</v>
      </c>
      <c r="G3" s="4">
        <v>3</v>
      </c>
      <c r="H3" s="4"/>
      <c r="J3" s="23" t="s">
        <v>25</v>
      </c>
      <c r="L3" s="24" t="s">
        <v>26</v>
      </c>
      <c r="N3" s="24" t="s">
        <v>27</v>
      </c>
    </row>
    <row r="4" spans="1:14" x14ac:dyDescent="0.25">
      <c r="A4" s="27" t="s">
        <v>28</v>
      </c>
      <c r="B4" s="34"/>
      <c r="C4" s="34"/>
      <c r="D4" s="34">
        <v>3755098</v>
      </c>
      <c r="E4" s="34">
        <v>3745471</v>
      </c>
      <c r="F4" s="34">
        <v>3870473</v>
      </c>
      <c r="G4" s="34">
        <v>3961838</v>
      </c>
      <c r="H4" s="34">
        <v>4066012</v>
      </c>
      <c r="J4" s="28" t="str">
        <f>TEXT(H4,"#,###,###")</f>
        <v>4,066,012</v>
      </c>
      <c r="L4" s="29">
        <f>H4/G4-1</f>
        <v>2.6294361354502582E-2</v>
      </c>
      <c r="N4" s="29">
        <f>H4/D4-1</f>
        <v>8.2797839097674686E-2</v>
      </c>
    </row>
    <row r="5" spans="1:14" x14ac:dyDescent="0.25">
      <c r="A5" s="30" t="s">
        <v>4</v>
      </c>
      <c r="B5" s="34"/>
      <c r="C5" s="34"/>
      <c r="D5" s="34">
        <v>1972836</v>
      </c>
      <c r="E5" s="34">
        <v>1959963</v>
      </c>
      <c r="F5" s="34">
        <v>2021647</v>
      </c>
      <c r="G5" s="34">
        <v>2068759</v>
      </c>
      <c r="H5" s="34">
        <v>2098594</v>
      </c>
      <c r="J5" s="28" t="str">
        <f>TEXT(H5,"#,###,###")</f>
        <v>2,098,594</v>
      </c>
      <c r="L5" s="29">
        <f t="shared" ref="L5:L9" si="0">H5/G5-1</f>
        <v>1.4421689524976022E-2</v>
      </c>
      <c r="N5" s="29">
        <f t="shared" ref="N5:N8" si="1">H5/D5-1</f>
        <v>6.374478162401731E-2</v>
      </c>
    </row>
    <row r="6" spans="1:14" x14ac:dyDescent="0.25">
      <c r="A6" s="30" t="s">
        <v>5</v>
      </c>
      <c r="B6" s="34"/>
      <c r="C6" s="34"/>
      <c r="D6" s="34">
        <v>1782259</v>
      </c>
      <c r="E6" s="34">
        <v>1785499</v>
      </c>
      <c r="F6" s="34">
        <v>1848826</v>
      </c>
      <c r="G6" s="34">
        <v>1893037</v>
      </c>
      <c r="H6" s="34">
        <v>1967414</v>
      </c>
      <c r="J6" s="28" t="str">
        <f>TEXT(H6,"#,###,###")</f>
        <v>1,967,414</v>
      </c>
      <c r="L6" s="29">
        <f t="shared" si="0"/>
        <v>3.9289776163910162E-2</v>
      </c>
      <c r="N6" s="29">
        <f t="shared" si="1"/>
        <v>0.10388781877381459</v>
      </c>
    </row>
    <row r="7" spans="1:14" x14ac:dyDescent="0.25">
      <c r="A7" s="27" t="s">
        <v>6</v>
      </c>
      <c r="B7" s="34"/>
      <c r="C7" s="34"/>
      <c r="D7" s="34">
        <v>2635012</v>
      </c>
      <c r="E7" s="34">
        <v>2654448</v>
      </c>
      <c r="F7" s="34">
        <v>2710238</v>
      </c>
      <c r="G7" s="34">
        <v>2772206</v>
      </c>
      <c r="H7" s="34">
        <v>2837892</v>
      </c>
      <c r="J7" s="28" t="str">
        <f>TEXT(H7,"#,###,###")</f>
        <v>2,837,892</v>
      </c>
      <c r="L7" s="29">
        <f t="shared" si="0"/>
        <v>2.3694487350507165E-2</v>
      </c>
      <c r="N7" s="29">
        <f t="shared" si="1"/>
        <v>7.6993956763764304E-2</v>
      </c>
    </row>
    <row r="8" spans="1:14" x14ac:dyDescent="0.25">
      <c r="A8" s="27" t="s">
        <v>29</v>
      </c>
      <c r="B8" s="34"/>
      <c r="C8" s="34"/>
      <c r="D8" s="34">
        <v>41062.5</v>
      </c>
      <c r="E8" s="34">
        <v>42360.26</v>
      </c>
      <c r="F8" s="34">
        <v>42692</v>
      </c>
      <c r="G8" s="34">
        <v>44165</v>
      </c>
      <c r="H8" s="34">
        <v>45152</v>
      </c>
      <c r="J8" s="28" t="str">
        <f>TEXT(H8,"$###,###")</f>
        <v>$45,152</v>
      </c>
      <c r="L8" s="29">
        <f t="shared" si="0"/>
        <v>2.2348013132571065E-2</v>
      </c>
      <c r="N8" s="29">
        <f t="shared" si="1"/>
        <v>9.9592085235920891E-2</v>
      </c>
    </row>
    <row r="9" spans="1:14" x14ac:dyDescent="0.25">
      <c r="A9" s="27" t="s">
        <v>7</v>
      </c>
      <c r="B9" s="34"/>
      <c r="C9" s="34"/>
      <c r="D9" s="34">
        <v>143992163619</v>
      </c>
      <c r="E9" s="34">
        <v>148018818923</v>
      </c>
      <c r="F9" s="34">
        <v>152453947550</v>
      </c>
      <c r="G9" s="34">
        <v>160122064155</v>
      </c>
      <c r="H9" s="34">
        <v>167813527912</v>
      </c>
      <c r="J9" s="28" t="str">
        <f>TEXT(H9/1000000000,"$#,###.0")&amp;" bil"</f>
        <v>$167.8 bil</v>
      </c>
      <c r="L9" s="29">
        <f t="shared" si="0"/>
        <v>4.8035002531285009E-2</v>
      </c>
      <c r="N9" s="29">
        <f>H9/D9-1</f>
        <v>0.16543514379039959</v>
      </c>
    </row>
    <row r="10" spans="1:14" x14ac:dyDescent="0.25">
      <c r="A10" s="27"/>
    </row>
    <row r="11" spans="1:14" x14ac:dyDescent="0.25">
      <c r="A11" s="27" t="s">
        <v>30</v>
      </c>
      <c r="B11" s="34"/>
      <c r="C11" s="34"/>
      <c r="D11" s="34">
        <v>3381159</v>
      </c>
      <c r="E11" s="34">
        <v>3364411</v>
      </c>
      <c r="F11" s="34">
        <v>3480106</v>
      </c>
      <c r="G11" s="34">
        <v>3564956</v>
      </c>
      <c r="H11" s="34">
        <v>3657715</v>
      </c>
    </row>
    <row r="12" spans="1:14" x14ac:dyDescent="0.25">
      <c r="A12" s="27" t="s">
        <v>31</v>
      </c>
      <c r="B12" s="34"/>
      <c r="C12" s="34"/>
      <c r="D12" s="34">
        <v>373939</v>
      </c>
      <c r="E12" s="34">
        <v>381060</v>
      </c>
      <c r="F12" s="34">
        <v>390367</v>
      </c>
      <c r="G12" s="34">
        <v>396882</v>
      </c>
      <c r="H12" s="34">
        <v>408301</v>
      </c>
    </row>
    <row r="13" spans="1:14" x14ac:dyDescent="0.25">
      <c r="A13" s="27"/>
      <c r="B13" s="27"/>
    </row>
    <row r="14" spans="1:14" ht="15.75" thickBot="1" x14ac:dyDescent="0.3">
      <c r="A14" s="36" t="s">
        <v>32</v>
      </c>
      <c r="B14" s="36"/>
      <c r="C14" s="23"/>
      <c r="D14" s="23"/>
      <c r="E14" s="23"/>
      <c r="F14" s="23"/>
      <c r="G14" s="23"/>
      <c r="H14" s="23"/>
      <c r="J14" s="36" t="s">
        <v>33</v>
      </c>
    </row>
    <row r="15" spans="1:14" x14ac:dyDescent="0.25">
      <c r="A15" s="40" t="s">
        <v>64</v>
      </c>
      <c r="B15" s="40"/>
      <c r="C15" s="41"/>
      <c r="D15" s="41"/>
      <c r="E15" s="41"/>
      <c r="F15" s="41"/>
      <c r="G15" s="34">
        <v>105720</v>
      </c>
      <c r="H15" s="34">
        <v>113448</v>
      </c>
      <c r="J15" s="55">
        <f t="shared" ref="J15:J34" si="2">IF(H15="np",0,H15/$H$34)</f>
        <v>2.7901547733146813E-2</v>
      </c>
    </row>
    <row r="16" spans="1:14" x14ac:dyDescent="0.25">
      <c r="A16" s="40" t="s">
        <v>65</v>
      </c>
      <c r="B16" s="40"/>
      <c r="C16" s="41"/>
      <c r="D16" s="41"/>
      <c r="E16" s="41"/>
      <c r="F16" s="41"/>
      <c r="G16" s="34">
        <v>53248</v>
      </c>
      <c r="H16" s="34">
        <v>58486</v>
      </c>
      <c r="J16" s="55">
        <f t="shared" si="2"/>
        <v>1.4384122423672735E-2</v>
      </c>
    </row>
    <row r="17" spans="1:10" x14ac:dyDescent="0.25">
      <c r="A17" s="40" t="s">
        <v>66</v>
      </c>
      <c r="B17" s="40"/>
      <c r="C17" s="41"/>
      <c r="D17" s="41"/>
      <c r="E17" s="41"/>
      <c r="F17" s="41"/>
      <c r="G17" s="34">
        <v>223405</v>
      </c>
      <c r="H17" s="34">
        <v>221334</v>
      </c>
      <c r="J17" s="55">
        <f t="shared" si="2"/>
        <v>5.4435169998310384E-2</v>
      </c>
    </row>
    <row r="18" spans="1:10" x14ac:dyDescent="0.25">
      <c r="A18" s="40" t="s">
        <v>67</v>
      </c>
      <c r="B18" s="40"/>
      <c r="C18" s="41"/>
      <c r="D18" s="41"/>
      <c r="E18" s="41"/>
      <c r="F18" s="41"/>
      <c r="G18" s="34">
        <v>29276</v>
      </c>
      <c r="H18" s="34">
        <v>31584</v>
      </c>
      <c r="J18" s="55">
        <f t="shared" si="2"/>
        <v>7.7678097771993236E-3</v>
      </c>
    </row>
    <row r="19" spans="1:10" x14ac:dyDescent="0.25">
      <c r="A19" s="40" t="s">
        <v>68</v>
      </c>
      <c r="B19" s="40"/>
      <c r="C19" s="41"/>
      <c r="D19" s="41"/>
      <c r="E19" s="41"/>
      <c r="F19" s="41"/>
      <c r="G19" s="34">
        <v>320899</v>
      </c>
      <c r="H19" s="34">
        <v>320981</v>
      </c>
      <c r="J19" s="55">
        <f t="shared" si="2"/>
        <v>7.8942481955902241E-2</v>
      </c>
    </row>
    <row r="20" spans="1:10" x14ac:dyDescent="0.25">
      <c r="A20" s="40" t="s">
        <v>69</v>
      </c>
      <c r="B20" s="40"/>
      <c r="C20" s="41"/>
      <c r="D20" s="41"/>
      <c r="E20" s="41"/>
      <c r="F20" s="41"/>
      <c r="G20" s="34">
        <v>130490</v>
      </c>
      <c r="H20" s="34">
        <v>135845</v>
      </c>
      <c r="J20" s="55">
        <f t="shared" si="2"/>
        <v>3.3409894857638116E-2</v>
      </c>
    </row>
    <row r="21" spans="1:10" x14ac:dyDescent="0.25">
      <c r="A21" s="40" t="s">
        <v>70</v>
      </c>
      <c r="B21" s="40"/>
      <c r="C21" s="41"/>
      <c r="D21" s="41"/>
      <c r="E21" s="41"/>
      <c r="F21" s="41"/>
      <c r="G21" s="34">
        <v>352143</v>
      </c>
      <c r="H21" s="34">
        <v>357944</v>
      </c>
      <c r="J21" s="55">
        <f t="shared" si="2"/>
        <v>8.8033209944586965E-2</v>
      </c>
    </row>
    <row r="22" spans="1:10" x14ac:dyDescent="0.25">
      <c r="A22" s="40" t="s">
        <v>71</v>
      </c>
      <c r="B22" s="40"/>
      <c r="C22" s="41"/>
      <c r="D22" s="41"/>
      <c r="E22" s="41"/>
      <c r="F22" s="41"/>
      <c r="G22" s="34">
        <v>310699</v>
      </c>
      <c r="H22" s="34">
        <v>318723</v>
      </c>
      <c r="J22" s="55">
        <f t="shared" si="2"/>
        <v>7.8387146517803319E-2</v>
      </c>
    </row>
    <row r="23" spans="1:10" x14ac:dyDescent="0.25">
      <c r="A23" s="40" t="s">
        <v>72</v>
      </c>
      <c r="B23" s="40"/>
      <c r="C23" s="41"/>
      <c r="D23" s="41"/>
      <c r="E23" s="41"/>
      <c r="F23" s="41"/>
      <c r="G23" s="34">
        <v>156423</v>
      </c>
      <c r="H23" s="34">
        <v>157347</v>
      </c>
      <c r="J23" s="55">
        <f t="shared" si="2"/>
        <v>3.8698124525487022E-2</v>
      </c>
    </row>
    <row r="24" spans="1:10" x14ac:dyDescent="0.25">
      <c r="A24" s="40" t="s">
        <v>73</v>
      </c>
      <c r="B24" s="40"/>
      <c r="C24" s="41"/>
      <c r="D24" s="41"/>
      <c r="E24" s="41"/>
      <c r="F24" s="41"/>
      <c r="G24" s="34">
        <v>40033</v>
      </c>
      <c r="H24" s="34">
        <v>41794</v>
      </c>
      <c r="J24" s="55">
        <f t="shared" si="2"/>
        <v>1.0278870371968989E-2</v>
      </c>
    </row>
    <row r="25" spans="1:10" x14ac:dyDescent="0.25">
      <c r="A25" s="40" t="s">
        <v>74</v>
      </c>
      <c r="B25" s="40"/>
      <c r="C25" s="41"/>
      <c r="D25" s="41"/>
      <c r="E25" s="41"/>
      <c r="F25" s="41"/>
      <c r="G25" s="34">
        <v>127464</v>
      </c>
      <c r="H25" s="34">
        <v>133982</v>
      </c>
      <c r="J25" s="55">
        <f t="shared" si="2"/>
        <v>3.2951706230012659E-2</v>
      </c>
    </row>
    <row r="26" spans="1:10" x14ac:dyDescent="0.25">
      <c r="A26" s="40" t="s">
        <v>75</v>
      </c>
      <c r="B26" s="40"/>
      <c r="C26" s="41"/>
      <c r="D26" s="41"/>
      <c r="E26" s="41"/>
      <c r="F26" s="41"/>
      <c r="G26" s="34">
        <v>88989</v>
      </c>
      <c r="H26" s="34">
        <v>89547</v>
      </c>
      <c r="J26" s="55">
        <f t="shared" si="2"/>
        <v>2.2023304904979352E-2</v>
      </c>
    </row>
    <row r="27" spans="1:10" x14ac:dyDescent="0.25">
      <c r="A27" s="40" t="s">
        <v>76</v>
      </c>
      <c r="B27" s="40"/>
      <c r="C27" s="41"/>
      <c r="D27" s="41"/>
      <c r="E27" s="41"/>
      <c r="F27" s="41"/>
      <c r="G27" s="34">
        <v>267992</v>
      </c>
      <c r="H27" s="34">
        <v>279691</v>
      </c>
      <c r="J27" s="55">
        <f t="shared" si="2"/>
        <v>6.8787565995271527E-2</v>
      </c>
    </row>
    <row r="28" spans="1:10" x14ac:dyDescent="0.25">
      <c r="A28" s="40" t="s">
        <v>77</v>
      </c>
      <c r="B28" s="40"/>
      <c r="C28" s="41"/>
      <c r="D28" s="41"/>
      <c r="E28" s="41"/>
      <c r="F28" s="41"/>
      <c r="G28" s="34">
        <v>371871</v>
      </c>
      <c r="H28" s="34">
        <v>383660</v>
      </c>
      <c r="J28" s="55">
        <f t="shared" si="2"/>
        <v>9.435783621834766E-2</v>
      </c>
    </row>
    <row r="29" spans="1:10" x14ac:dyDescent="0.25">
      <c r="A29" s="40" t="s">
        <v>78</v>
      </c>
      <c r="B29" s="40"/>
      <c r="C29" s="41"/>
      <c r="D29" s="41"/>
      <c r="E29" s="41"/>
      <c r="F29" s="41"/>
      <c r="G29" s="34">
        <v>199381</v>
      </c>
      <c r="H29" s="34">
        <v>220332</v>
      </c>
      <c r="J29" s="55">
        <f t="shared" si="2"/>
        <v>5.4188736823387838E-2</v>
      </c>
    </row>
    <row r="30" spans="1:10" x14ac:dyDescent="0.25">
      <c r="A30" s="40" t="s">
        <v>79</v>
      </c>
      <c r="B30" s="40"/>
      <c r="C30" s="41"/>
      <c r="D30" s="41"/>
      <c r="E30" s="41"/>
      <c r="F30" s="41"/>
      <c r="G30" s="34">
        <v>302323</v>
      </c>
      <c r="H30" s="34">
        <v>307496</v>
      </c>
      <c r="J30" s="55">
        <f t="shared" si="2"/>
        <v>7.5625963628726048E-2</v>
      </c>
    </row>
    <row r="31" spans="1:10" x14ac:dyDescent="0.25">
      <c r="A31" s="40" t="s">
        <v>80</v>
      </c>
      <c r="B31" s="40"/>
      <c r="C31" s="41"/>
      <c r="D31" s="41"/>
      <c r="E31" s="41"/>
      <c r="F31" s="41"/>
      <c r="G31" s="34">
        <v>446065</v>
      </c>
      <c r="H31" s="34">
        <v>480497</v>
      </c>
      <c r="J31" s="55">
        <f t="shared" si="2"/>
        <v>0.11817405314447009</v>
      </c>
    </row>
    <row r="32" spans="1:10" x14ac:dyDescent="0.25">
      <c r="A32" s="40" t="s">
        <v>81</v>
      </c>
      <c r="B32" s="40"/>
      <c r="C32" s="41"/>
      <c r="D32" s="41"/>
      <c r="E32" s="41"/>
      <c r="F32" s="41"/>
      <c r="G32" s="34">
        <v>71663</v>
      </c>
      <c r="H32" s="34">
        <v>75932</v>
      </c>
      <c r="J32" s="55">
        <f t="shared" si="2"/>
        <v>1.8674814209799235E-2</v>
      </c>
    </row>
    <row r="33" spans="1:14" x14ac:dyDescent="0.25">
      <c r="A33" s="40" t="s">
        <v>82</v>
      </c>
      <c r="B33" s="40"/>
      <c r="C33" s="41"/>
      <c r="D33" s="41"/>
      <c r="E33" s="41"/>
      <c r="F33" s="41"/>
      <c r="G33" s="34">
        <v>154806</v>
      </c>
      <c r="H33" s="34">
        <v>164686</v>
      </c>
      <c r="J33" s="55">
        <f t="shared" si="2"/>
        <v>4.0503087669954654E-2</v>
      </c>
    </row>
    <row r="34" spans="1:14" ht="15.75" thickBot="1" x14ac:dyDescent="0.3">
      <c r="A34" s="42" t="s">
        <v>83</v>
      </c>
      <c r="B34" s="42"/>
      <c r="C34" s="43"/>
      <c r="D34" s="43"/>
      <c r="E34" s="43"/>
      <c r="F34" s="43"/>
      <c r="G34" s="44">
        <v>3961838</v>
      </c>
      <c r="H34" s="44">
        <v>4066011</v>
      </c>
      <c r="J34" s="45">
        <f t="shared" si="2"/>
        <v>1</v>
      </c>
    </row>
    <row r="35" spans="1:14" ht="15.75" thickTop="1" x14ac:dyDescent="0.25">
      <c r="G35" s="46"/>
      <c r="H35" s="46"/>
    </row>
    <row r="36" spans="1:14" x14ac:dyDescent="0.25">
      <c r="J36" s="93"/>
      <c r="L36" s="94"/>
      <c r="N36" s="94"/>
    </row>
    <row r="37" spans="1:14" x14ac:dyDescent="0.25">
      <c r="A37" s="27" t="s">
        <v>10</v>
      </c>
      <c r="B37" s="34"/>
      <c r="C37" s="34"/>
      <c r="D37" s="34"/>
      <c r="E37" s="34"/>
      <c r="F37" s="34"/>
      <c r="G37" s="34"/>
      <c r="H37" s="34"/>
      <c r="J37" s="28"/>
      <c r="L37" s="95"/>
      <c r="N37" s="95"/>
    </row>
    <row r="38" spans="1:14" x14ac:dyDescent="0.25">
      <c r="A38" s="27" t="s">
        <v>11</v>
      </c>
      <c r="B38" s="34"/>
      <c r="C38" s="34"/>
      <c r="D38" s="34"/>
      <c r="E38" s="34"/>
      <c r="F38" s="34"/>
      <c r="G38" s="34"/>
      <c r="H38" s="34"/>
      <c r="J38" s="28"/>
      <c r="L38" s="95"/>
      <c r="N38" s="95"/>
    </row>
    <row r="39" spans="1:14" x14ac:dyDescent="0.25">
      <c r="A39" s="27" t="s">
        <v>12</v>
      </c>
      <c r="B39" s="27"/>
      <c r="G39" s="34"/>
      <c r="H39" s="34"/>
      <c r="J39" s="28"/>
      <c r="L39" s="96"/>
      <c r="N39" s="28"/>
    </row>
    <row r="40" spans="1:14" x14ac:dyDescent="0.25">
      <c r="A40" s="27" t="s">
        <v>34</v>
      </c>
      <c r="B40" s="34"/>
      <c r="C40" s="34"/>
      <c r="D40" s="34"/>
      <c r="E40" s="34"/>
      <c r="F40" s="34"/>
      <c r="G40" s="34"/>
      <c r="H40" s="34"/>
      <c r="J40" s="28"/>
    </row>
    <row r="42" spans="1:14" x14ac:dyDescent="0.25">
      <c r="A42" s="40"/>
      <c r="B42" s="40"/>
      <c r="G42" s="46"/>
      <c r="H42" s="46"/>
    </row>
    <row r="43" spans="1:14" ht="15.75" thickBot="1" x14ac:dyDescent="0.3">
      <c r="A43" s="47" t="s">
        <v>14</v>
      </c>
      <c r="B43" s="47"/>
      <c r="J43" s="92"/>
      <c r="K43" s="93"/>
      <c r="L43" s="93"/>
      <c r="M43" s="93"/>
      <c r="N43" s="93"/>
    </row>
    <row r="44" spans="1:14" x14ac:dyDescent="0.25">
      <c r="A44" s="40" t="s">
        <v>15</v>
      </c>
      <c r="B44" s="40"/>
      <c r="C44" s="34"/>
      <c r="D44" s="34"/>
      <c r="E44" s="34"/>
      <c r="F44" s="34"/>
      <c r="G44" s="34"/>
      <c r="H44" s="34"/>
      <c r="J44" s="28"/>
      <c r="L44" s="96"/>
      <c r="N44" s="28"/>
    </row>
    <row r="45" spans="1:14" x14ac:dyDescent="0.25">
      <c r="A45" s="56" t="s">
        <v>16</v>
      </c>
      <c r="B45" s="56"/>
      <c r="C45" s="34"/>
      <c r="D45" s="34"/>
      <c r="E45" s="34"/>
      <c r="F45" s="34"/>
      <c r="G45" s="34"/>
      <c r="H45" s="34"/>
      <c r="J45" s="28"/>
      <c r="L45" s="96"/>
      <c r="N45" s="28"/>
    </row>
    <row r="46" spans="1:14" x14ac:dyDescent="0.25">
      <c r="A46" s="56" t="s">
        <v>17</v>
      </c>
      <c r="B46" s="56"/>
      <c r="C46" s="34"/>
      <c r="D46" s="34"/>
      <c r="E46" s="34"/>
      <c r="F46" s="34"/>
      <c r="G46" s="34"/>
      <c r="H46" s="34"/>
      <c r="J46" s="28"/>
      <c r="L46" s="96"/>
      <c r="N46" s="28"/>
    </row>
    <row r="47" spans="1:14" x14ac:dyDescent="0.25">
      <c r="A47" s="40" t="s">
        <v>18</v>
      </c>
      <c r="B47" s="40"/>
      <c r="C47" s="34"/>
      <c r="D47" s="34"/>
      <c r="E47" s="34"/>
      <c r="F47" s="34"/>
      <c r="G47" s="34"/>
      <c r="H47" s="34"/>
      <c r="J47" s="28"/>
      <c r="L47" s="96"/>
      <c r="N47" s="28"/>
    </row>
    <row r="48" spans="1:14" ht="15.75" thickBot="1" x14ac:dyDescent="0.3">
      <c r="A48" s="47" t="s">
        <v>19</v>
      </c>
      <c r="B48" s="47"/>
      <c r="C48" s="34"/>
      <c r="D48" s="34"/>
      <c r="E48" s="34"/>
      <c r="F48" s="34"/>
      <c r="G48" s="34"/>
      <c r="H48" s="34"/>
    </row>
    <row r="49" spans="1:14" x14ac:dyDescent="0.25">
      <c r="A49" s="40" t="s">
        <v>20</v>
      </c>
      <c r="B49" s="40"/>
      <c r="C49" s="34"/>
      <c r="D49" s="34"/>
      <c r="E49" s="34"/>
      <c r="F49" s="34"/>
      <c r="G49" s="34"/>
      <c r="H49" s="34"/>
      <c r="J49" s="28"/>
      <c r="L49" s="96"/>
      <c r="N49" s="28"/>
    </row>
    <row r="50" spans="1:14" x14ac:dyDescent="0.25">
      <c r="A50" s="40" t="s">
        <v>21</v>
      </c>
      <c r="B50" s="40"/>
      <c r="C50" s="34"/>
      <c r="D50" s="34"/>
      <c r="E50" s="34"/>
      <c r="F50" s="34"/>
      <c r="G50" s="34"/>
      <c r="H50" s="34"/>
      <c r="J50" s="28"/>
      <c r="L50" s="96"/>
      <c r="N50" s="28"/>
    </row>
    <row r="51" spans="1:14" x14ac:dyDescent="0.25">
      <c r="A51" s="40" t="s">
        <v>22</v>
      </c>
      <c r="B51" s="40"/>
      <c r="C51" s="34"/>
      <c r="D51" s="34"/>
      <c r="E51" s="34"/>
      <c r="F51" s="34"/>
      <c r="G51" s="34"/>
      <c r="H51" s="34"/>
      <c r="J51" s="28"/>
      <c r="L51" s="96"/>
      <c r="N51" s="28"/>
    </row>
    <row r="52" spans="1:14" x14ac:dyDescent="0.25">
      <c r="A52" s="40" t="s">
        <v>23</v>
      </c>
      <c r="B52" s="40"/>
      <c r="C52" s="34"/>
      <c r="D52" s="34"/>
      <c r="E52" s="34"/>
      <c r="F52" s="34"/>
      <c r="G52" s="34"/>
      <c r="H52" s="34"/>
      <c r="J52" s="28"/>
      <c r="L52" s="96"/>
      <c r="N52" s="28"/>
    </row>
    <row r="54" spans="1:14" x14ac:dyDescent="0.25">
      <c r="J54" s="93"/>
      <c r="L54" s="94"/>
      <c r="N54" s="94"/>
    </row>
    <row r="55" spans="1:14" x14ac:dyDescent="0.25">
      <c r="A55" s="40" t="s">
        <v>92</v>
      </c>
      <c r="B55" s="34"/>
      <c r="C55" s="34"/>
      <c r="D55" s="34"/>
      <c r="E55" s="34"/>
      <c r="F55" s="34"/>
      <c r="G55" s="34"/>
      <c r="H55" s="34"/>
      <c r="J55" s="28"/>
      <c r="L55" s="29"/>
      <c r="N55" s="29"/>
    </row>
    <row r="56" spans="1:14" x14ac:dyDescent="0.25">
      <c r="A56" s="40" t="s">
        <v>93</v>
      </c>
      <c r="B56" s="34"/>
      <c r="C56" s="34"/>
      <c r="D56" s="34"/>
      <c r="E56" s="34"/>
      <c r="F56" s="34"/>
      <c r="G56" s="34"/>
      <c r="H56" s="34"/>
      <c r="J56" s="28"/>
      <c r="L56" s="29"/>
      <c r="N56" s="29"/>
    </row>
    <row r="57" spans="1:14" ht="15.75" thickBot="1" x14ac:dyDescent="0.3">
      <c r="A57" s="42" t="s">
        <v>54</v>
      </c>
      <c r="B57" s="44"/>
      <c r="C57" s="44"/>
      <c r="D57" s="44"/>
      <c r="E57" s="44"/>
      <c r="F57" s="44"/>
      <c r="G57" s="44"/>
      <c r="H57" s="44"/>
    </row>
    <row r="58" spans="1:14" ht="15.75" thickTop="1" x14ac:dyDescent="0.25"/>
  </sheetData>
  <mergeCells count="2">
    <mergeCell ref="J1:N1"/>
    <mergeCell ref="J2:N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CBAD00-9615-4942-A0B6-2971CC0664A1}">
  <sheetPr codeName="Sheet72">
    <tabColor theme="4" tint="-0.249977111117893"/>
  </sheetPr>
  <dimension ref="A1:AF128"/>
  <sheetViews>
    <sheetView showGridLines="0" zoomScaleNormal="100" workbookViewId="0"/>
  </sheetViews>
  <sheetFormatPr defaultRowHeight="15" x14ac:dyDescent="0.25"/>
  <cols>
    <col min="1" max="1" width="9" style="58" customWidth="1"/>
    <col min="2" max="2" width="12.42578125" style="58" customWidth="1"/>
    <col min="3" max="3" width="10" style="58" customWidth="1"/>
    <col min="4" max="4" width="7.42578125" style="58" bestFit="1" customWidth="1"/>
    <col min="5" max="5" width="4.28515625" style="58" customWidth="1"/>
    <col min="6" max="6" width="6.28515625" style="58" customWidth="1"/>
    <col min="7" max="8" width="4.28515625" style="58" customWidth="1"/>
    <col min="9" max="9" width="2.85546875" style="58" customWidth="1"/>
    <col min="10" max="10" width="5.28515625" style="58" bestFit="1" customWidth="1"/>
    <col min="11" max="11" width="3.7109375" style="58" customWidth="1"/>
    <col min="12" max="12" width="6" style="58" customWidth="1"/>
    <col min="13" max="13" width="3.85546875" style="58" customWidth="1"/>
    <col min="14" max="14" width="6" style="58" customWidth="1"/>
    <col min="15" max="15" width="5.42578125" style="58" bestFit="1" customWidth="1"/>
    <col min="16" max="16" width="3.85546875" style="58" customWidth="1"/>
    <col min="17" max="18" width="6.140625" style="58" customWidth="1"/>
    <col min="19" max="19" width="43.140625" style="105" bestFit="1" customWidth="1"/>
    <col min="20" max="20" width="13.85546875" style="105" bestFit="1" customWidth="1"/>
    <col min="21" max="21" width="14" style="105" customWidth="1"/>
    <col min="22" max="26" width="13.85546875" style="105" bestFit="1" customWidth="1"/>
    <col min="27" max="27" width="4" style="105" customWidth="1"/>
    <col min="28" max="28" width="11.5703125" style="105" bestFit="1" customWidth="1"/>
    <col min="29" max="29" width="4.140625" style="105" customWidth="1"/>
    <col min="30" max="30" width="11.5703125" style="105" bestFit="1" customWidth="1"/>
    <col min="31" max="31" width="4.42578125" style="105" customWidth="1"/>
    <col min="32" max="32" width="10.28515625" style="105" bestFit="1" customWidth="1"/>
    <col min="33" max="33" width="4.85546875" style="58" customWidth="1"/>
    <col min="34" max="16384" width="9.140625" style="58"/>
  </cols>
  <sheetData>
    <row r="1" spans="1:32" ht="60" customHeight="1" x14ac:dyDescent="0.3">
      <c r="A1" s="3" t="s">
        <v>84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S1" s="103" t="str">
        <f>U3</f>
        <v>Brisbane</v>
      </c>
      <c r="T1" s="103"/>
      <c r="U1" s="103"/>
      <c r="V1" s="103"/>
      <c r="W1" s="103"/>
      <c r="X1" s="103"/>
      <c r="Y1" s="104" t="str">
        <f>Y3</f>
        <v>9.8</v>
      </c>
      <c r="Z1" s="104"/>
      <c r="AB1" s="106"/>
      <c r="AC1" s="106"/>
      <c r="AD1" s="106"/>
      <c r="AE1" s="106"/>
      <c r="AF1" s="106"/>
    </row>
    <row r="2" spans="1:32" ht="19.5" customHeight="1" x14ac:dyDescent="0.3">
      <c r="A2" s="63" t="str">
        <f>'State data for spotlight'!$C$3&amp;" Jobs in Australia Spotlights by LGA"</f>
        <v>Queensland Jobs in Australia Spotlights by LGA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S2" s="103"/>
      <c r="T2" s="107" t="s">
        <v>61</v>
      </c>
      <c r="U2" s="107" t="s">
        <v>62</v>
      </c>
      <c r="V2" s="107" t="s">
        <v>63</v>
      </c>
      <c r="W2" s="107" t="s">
        <v>60</v>
      </c>
      <c r="X2" s="107" t="s">
        <v>94</v>
      </c>
      <c r="Y2" s="107" t="s">
        <v>198</v>
      </c>
      <c r="Z2" s="107" t="s">
        <v>208</v>
      </c>
      <c r="AB2" s="142" t="str">
        <f>$Z$2</f>
        <v>2018-19</v>
      </c>
      <c r="AC2" s="142"/>
      <c r="AD2" s="142"/>
      <c r="AE2" s="142"/>
      <c r="AF2" s="142"/>
    </row>
    <row r="3" spans="1:32" ht="15" customHeight="1" x14ac:dyDescent="0.25">
      <c r="A3" s="64" t="s">
        <v>282</v>
      </c>
      <c r="B3" s="26"/>
      <c r="C3" s="26"/>
      <c r="D3" s="26"/>
      <c r="E3" s="26"/>
      <c r="F3" s="26"/>
      <c r="G3" s="26"/>
      <c r="H3" s="26"/>
      <c r="I3" s="26"/>
      <c r="J3" s="26"/>
      <c r="K3" s="26"/>
      <c r="L3" s="26"/>
      <c r="M3" s="26"/>
      <c r="N3" s="26"/>
      <c r="O3" s="26"/>
      <c r="P3" s="26"/>
      <c r="S3" s="108"/>
      <c r="U3" s="105" t="s">
        <v>118</v>
      </c>
      <c r="Y3" s="109" t="s">
        <v>217</v>
      </c>
      <c r="Z3" s="109"/>
      <c r="AB3" s="110" t="s">
        <v>25</v>
      </c>
      <c r="AD3" s="110" t="s">
        <v>26</v>
      </c>
      <c r="AF3" s="110" t="s">
        <v>27</v>
      </c>
    </row>
    <row r="4" spans="1:32" ht="15" customHeight="1" x14ac:dyDescent="0.25">
      <c r="A4" s="25" t="str">
        <f>"Table "&amp;$Y$3&amp;" "&amp;$U$3&amp;", "&amp;'State data for spotlight'!$C$3&amp;", "&amp;$Z$2</f>
        <v>Table 9.8 Brisbane, Queensland, 2018-19</v>
      </c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S4" s="111" t="s">
        <v>28</v>
      </c>
      <c r="T4" s="112"/>
      <c r="U4" s="112"/>
      <c r="V4" s="112">
        <v>961982</v>
      </c>
      <c r="W4" s="112">
        <v>963549</v>
      </c>
      <c r="X4" s="112">
        <v>1002968</v>
      </c>
      <c r="Y4" s="112">
        <v>1038785</v>
      </c>
      <c r="Z4" s="112">
        <v>1066430</v>
      </c>
      <c r="AB4" s="113" t="str">
        <f>TEXT(Z4,"###,###")</f>
        <v>1,066,430</v>
      </c>
      <c r="AD4" s="114">
        <f>Z4/Y4-1</f>
        <v>2.6612821709978585E-2</v>
      </c>
      <c r="AF4" s="114">
        <f>Z4/V4-1</f>
        <v>0.10857583613830601</v>
      </c>
    </row>
    <row r="5" spans="1:32" ht="17.25" customHeight="1" x14ac:dyDescent="0.25">
      <c r="A5" s="65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S5" s="115" t="s">
        <v>85</v>
      </c>
      <c r="T5" s="112"/>
      <c r="U5" s="112"/>
      <c r="V5" s="112">
        <v>494445</v>
      </c>
      <c r="W5" s="112">
        <v>493136</v>
      </c>
      <c r="X5" s="112">
        <v>512422</v>
      </c>
      <c r="Y5" s="112">
        <v>530482</v>
      </c>
      <c r="Z5" s="112">
        <v>539798</v>
      </c>
      <c r="AB5" s="113" t="str">
        <f>TEXT(Z5,"###,###")</f>
        <v>539,798</v>
      </c>
      <c r="AD5" s="114">
        <f t="shared" ref="AD5:AD9" si="0">Z5/Y5-1</f>
        <v>1.7561387568286957E-2</v>
      </c>
      <c r="AF5" s="114">
        <f t="shared" ref="AF5:AF9" si="1">Z5/V5-1</f>
        <v>9.1725065477454626E-2</v>
      </c>
    </row>
    <row r="6" spans="1:32" ht="16.5" customHeight="1" x14ac:dyDescent="0.25">
      <c r="A6" s="66"/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S6" s="115" t="s">
        <v>86</v>
      </c>
      <c r="T6" s="112"/>
      <c r="U6" s="112"/>
      <c r="V6" s="112">
        <v>467536</v>
      </c>
      <c r="W6" s="112">
        <v>470411</v>
      </c>
      <c r="X6" s="112">
        <v>490546</v>
      </c>
      <c r="Y6" s="112">
        <v>508282</v>
      </c>
      <c r="Z6" s="112">
        <v>526629</v>
      </c>
      <c r="AB6" s="113" t="str">
        <f>TEXT(Z6,"###,###")</f>
        <v>526,629</v>
      </c>
      <c r="AD6" s="114">
        <f t="shared" si="0"/>
        <v>3.6096104131171369E-2</v>
      </c>
      <c r="AF6" s="114">
        <f t="shared" si="1"/>
        <v>0.12639240614626468</v>
      </c>
    </row>
    <row r="7" spans="1:32" ht="16.5" customHeight="1" thickBot="1" x14ac:dyDescent="0.3">
      <c r="A7" s="67" t="str">
        <f>"QUICK STATS for "&amp;Z2&amp;" *"</f>
        <v>QUICK STATS for 2018-19 *</v>
      </c>
      <c r="B7" s="26"/>
      <c r="C7" s="26"/>
      <c r="D7" s="6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S7" s="111" t="s">
        <v>6</v>
      </c>
      <c r="T7" s="112"/>
      <c r="U7" s="112"/>
      <c r="V7" s="112">
        <v>674123</v>
      </c>
      <c r="W7" s="112">
        <v>681373</v>
      </c>
      <c r="X7" s="112">
        <v>702556</v>
      </c>
      <c r="Y7" s="112">
        <v>727142</v>
      </c>
      <c r="Z7" s="112">
        <v>741972</v>
      </c>
      <c r="AB7" s="113" t="str">
        <f>TEXT(Z7,"###,###")</f>
        <v>741,972</v>
      </c>
      <c r="AD7" s="114">
        <f t="shared" si="0"/>
        <v>2.039491598614851E-2</v>
      </c>
      <c r="AF7" s="114">
        <f t="shared" si="1"/>
        <v>0.10064780462912548</v>
      </c>
    </row>
    <row r="8" spans="1:32" ht="17.25" customHeight="1" x14ac:dyDescent="0.25">
      <c r="A8" s="68" t="s">
        <v>13</v>
      </c>
      <c r="B8" s="69"/>
      <c r="C8" s="31"/>
      <c r="D8" s="70" t="str">
        <f>AB4</f>
        <v>1,066,430</v>
      </c>
      <c r="E8" s="71"/>
      <c r="F8" s="26"/>
      <c r="G8" s="68" t="s">
        <v>6</v>
      </c>
      <c r="H8" s="31"/>
      <c r="I8" s="69"/>
      <c r="J8" s="72"/>
      <c r="K8" s="69"/>
      <c r="L8" s="69"/>
      <c r="M8" s="73"/>
      <c r="N8" s="31"/>
      <c r="O8" s="74" t="str">
        <f>AB7</f>
        <v>741,972</v>
      </c>
      <c r="P8" s="71"/>
      <c r="S8" s="111" t="s">
        <v>87</v>
      </c>
      <c r="T8" s="112"/>
      <c r="U8" s="112"/>
      <c r="V8" s="112">
        <v>44248.49</v>
      </c>
      <c r="W8" s="112">
        <v>45662</v>
      </c>
      <c r="X8" s="112">
        <v>45816</v>
      </c>
      <c r="Y8" s="112">
        <v>47177</v>
      </c>
      <c r="Z8" s="112">
        <v>48521.83</v>
      </c>
      <c r="AB8" s="113" t="str">
        <f>TEXT(Z8,"$###,###")</f>
        <v>$48,522</v>
      </c>
      <c r="AD8" s="114">
        <f t="shared" si="0"/>
        <v>2.8506051677724242E-2</v>
      </c>
      <c r="AF8" s="114">
        <f t="shared" si="1"/>
        <v>9.6575950953354583E-2</v>
      </c>
    </row>
    <row r="9" spans="1:32" x14ac:dyDescent="0.25">
      <c r="A9" s="32" t="s">
        <v>15</v>
      </c>
      <c r="B9" s="75"/>
      <c r="C9" s="76"/>
      <c r="D9" s="77">
        <f>AD104</f>
        <v>73.269787984209003</v>
      </c>
      <c r="E9" s="78" t="s">
        <v>88</v>
      </c>
      <c r="F9" s="26"/>
      <c r="G9" s="79" t="s">
        <v>85</v>
      </c>
      <c r="H9" s="76"/>
      <c r="I9" s="75"/>
      <c r="J9" s="76"/>
      <c r="K9" s="75"/>
      <c r="L9" s="75"/>
      <c r="M9" s="80"/>
      <c r="N9" s="76"/>
      <c r="O9" s="77">
        <f>AD127</f>
        <v>50.952057490040062</v>
      </c>
      <c r="P9" s="78" t="s">
        <v>88</v>
      </c>
      <c r="S9" s="111" t="s">
        <v>7</v>
      </c>
      <c r="T9" s="112"/>
      <c r="U9" s="112"/>
      <c r="V9" s="112">
        <v>43008057317</v>
      </c>
      <c r="W9" s="112">
        <v>44258609243</v>
      </c>
      <c r="X9" s="112">
        <v>45939302158</v>
      </c>
      <c r="Y9" s="112">
        <v>48810718560</v>
      </c>
      <c r="Z9" s="112">
        <v>51235853627</v>
      </c>
      <c r="AB9" s="113" t="str">
        <f>TEXT(Z9/1000000,"$#,###.0")&amp;" mil"</f>
        <v>$51,235.9 mil</v>
      </c>
      <c r="AD9" s="114">
        <f t="shared" si="0"/>
        <v>4.9684477888169765E-2</v>
      </c>
      <c r="AF9" s="114">
        <f t="shared" si="1"/>
        <v>0.19130825299443965</v>
      </c>
    </row>
    <row r="10" spans="1:32" x14ac:dyDescent="0.25">
      <c r="A10" s="32" t="s">
        <v>18</v>
      </c>
      <c r="B10" s="75"/>
      <c r="C10" s="76"/>
      <c r="D10" s="77">
        <f>AD105</f>
        <v>20.101553782245436</v>
      </c>
      <c r="E10" s="78" t="s">
        <v>88</v>
      </c>
      <c r="F10" s="26"/>
      <c r="G10" s="79" t="s">
        <v>86</v>
      </c>
      <c r="H10" s="76"/>
      <c r="I10" s="75"/>
      <c r="J10" s="76"/>
      <c r="K10" s="75"/>
      <c r="L10" s="75"/>
      <c r="M10" s="80"/>
      <c r="N10" s="76"/>
      <c r="O10" s="77">
        <f>AD128</f>
        <v>49.04740340605845</v>
      </c>
      <c r="P10" s="78" t="s">
        <v>88</v>
      </c>
      <c r="S10" s="111"/>
    </row>
    <row r="11" spans="1:32" x14ac:dyDescent="0.25">
      <c r="A11" s="33" t="s">
        <v>19</v>
      </c>
      <c r="B11" s="75"/>
      <c r="C11" s="76"/>
      <c r="D11" s="81"/>
      <c r="E11" s="78"/>
      <c r="F11" s="26"/>
      <c r="G11" s="82" t="s">
        <v>89</v>
      </c>
      <c r="H11" s="83"/>
      <c r="I11" s="84"/>
      <c r="J11" s="84"/>
      <c r="K11" s="84"/>
      <c r="L11" s="84"/>
      <c r="M11" s="75"/>
      <c r="N11" s="76"/>
      <c r="O11" s="77">
        <f>AD124</f>
        <v>94.354369167569658</v>
      </c>
      <c r="P11" s="78" t="s">
        <v>88</v>
      </c>
      <c r="S11" s="111" t="s">
        <v>30</v>
      </c>
      <c r="T11" s="116"/>
      <c r="U11" s="116"/>
      <c r="V11" s="116">
        <v>881479</v>
      </c>
      <c r="W11" s="116">
        <v>879834</v>
      </c>
      <c r="X11" s="116">
        <v>914540</v>
      </c>
      <c r="Y11" s="116">
        <v>946482</v>
      </c>
      <c r="Z11" s="116">
        <v>969621</v>
      </c>
    </row>
    <row r="12" spans="1:32" ht="28.5" customHeight="1" x14ac:dyDescent="0.25">
      <c r="A12" s="32" t="s">
        <v>20</v>
      </c>
      <c r="B12" s="76"/>
      <c r="C12" s="76"/>
      <c r="D12" s="77">
        <f>AD108</f>
        <v>13.601267781288973</v>
      </c>
      <c r="E12" s="78" t="s">
        <v>88</v>
      </c>
      <c r="F12" s="26"/>
      <c r="G12" s="143" t="s">
        <v>90</v>
      </c>
      <c r="H12" s="144"/>
      <c r="I12" s="144"/>
      <c r="J12" s="144"/>
      <c r="K12" s="144"/>
      <c r="L12" s="144"/>
      <c r="M12" s="85"/>
      <c r="N12" s="76"/>
      <c r="O12" s="77">
        <f>AD125</f>
        <v>13.047662175931169</v>
      </c>
      <c r="P12" s="78" t="s">
        <v>88</v>
      </c>
      <c r="S12" s="111" t="s">
        <v>31</v>
      </c>
      <c r="T12" s="116"/>
      <c r="U12" s="116"/>
      <c r="V12" s="116">
        <v>80503</v>
      </c>
      <c r="W12" s="116">
        <v>83715</v>
      </c>
      <c r="X12" s="116">
        <v>88428</v>
      </c>
      <c r="Y12" s="116">
        <v>92303</v>
      </c>
      <c r="Z12" s="116">
        <v>96812</v>
      </c>
    </row>
    <row r="13" spans="1:32" ht="15" customHeight="1" x14ac:dyDescent="0.25">
      <c r="A13" s="32" t="s">
        <v>21</v>
      </c>
      <c r="B13" s="76"/>
      <c r="C13" s="76"/>
      <c r="D13" s="77">
        <f>AD109</f>
        <v>12.772146319964742</v>
      </c>
      <c r="E13" s="78" t="s">
        <v>88</v>
      </c>
      <c r="F13" s="26"/>
      <c r="G13" s="82" t="s">
        <v>100</v>
      </c>
      <c r="H13" s="75"/>
      <c r="I13" s="75"/>
      <c r="J13" s="75"/>
      <c r="K13" s="81"/>
      <c r="L13" s="76"/>
      <c r="M13" s="75"/>
      <c r="N13" s="76"/>
      <c r="O13" s="81" t="str">
        <f>AB118</f>
        <v>39.0</v>
      </c>
      <c r="P13" s="78" t="s">
        <v>101</v>
      </c>
      <c r="S13" s="111"/>
      <c r="T13" s="111"/>
      <c r="AB13" s="117"/>
    </row>
    <row r="14" spans="1:32" ht="15" customHeight="1" x14ac:dyDescent="0.25">
      <c r="A14" s="32" t="s">
        <v>22</v>
      </c>
      <c r="B14" s="76"/>
      <c r="C14" s="76"/>
      <c r="D14" s="77">
        <f>AD110</f>
        <v>20.846375289517361</v>
      </c>
      <c r="E14" s="78" t="s">
        <v>88</v>
      </c>
      <c r="F14" s="26"/>
      <c r="G14" s="35" t="s">
        <v>284</v>
      </c>
      <c r="H14" s="76"/>
      <c r="I14" s="76"/>
      <c r="J14" s="76"/>
      <c r="K14" s="86"/>
      <c r="L14" s="76"/>
      <c r="M14" s="76"/>
      <c r="N14" s="76"/>
      <c r="O14" s="77">
        <f>AB38</f>
        <v>16.917598761130886</v>
      </c>
      <c r="P14" s="78" t="s">
        <v>88</v>
      </c>
      <c r="S14" s="118" t="s">
        <v>32</v>
      </c>
      <c r="T14" s="118"/>
      <c r="U14" s="110"/>
      <c r="V14" s="110"/>
      <c r="W14" s="110"/>
      <c r="X14" s="110"/>
      <c r="Y14" s="110"/>
      <c r="Z14" s="110"/>
      <c r="AB14" s="118" t="s">
        <v>33</v>
      </c>
    </row>
    <row r="15" spans="1:32" ht="15" customHeight="1" thickBot="1" x14ac:dyDescent="0.3">
      <c r="A15" s="87" t="s">
        <v>23</v>
      </c>
      <c r="B15" s="37"/>
      <c r="C15" s="37"/>
      <c r="D15" s="88">
        <f>AD111</f>
        <v>46.151833688099551</v>
      </c>
      <c r="E15" s="89" t="s">
        <v>88</v>
      </c>
      <c r="F15" s="26"/>
      <c r="G15" s="90" t="s">
        <v>285</v>
      </c>
      <c r="H15" s="37"/>
      <c r="I15" s="37"/>
      <c r="J15" s="37"/>
      <c r="K15" s="38"/>
      <c r="L15" s="37"/>
      <c r="M15" s="37"/>
      <c r="N15" s="37"/>
      <c r="O15" s="88">
        <f>AB37</f>
        <v>83.082401238869124</v>
      </c>
      <c r="P15" s="39" t="s">
        <v>88</v>
      </c>
      <c r="S15" s="119" t="s">
        <v>64</v>
      </c>
      <c r="T15" s="119"/>
      <c r="U15" s="120"/>
      <c r="V15" s="120"/>
      <c r="W15" s="120"/>
      <c r="X15" s="120"/>
      <c r="Y15" s="116">
        <v>8009</v>
      </c>
      <c r="Z15" s="116">
        <v>7723</v>
      </c>
      <c r="AB15" s="121">
        <f t="shared" ref="AB15:AB34" si="2">IF(Z15="np",0,Z15/$Z$34)</f>
        <v>7.241905719258237E-3</v>
      </c>
    </row>
    <row r="16" spans="1:32" x14ac:dyDescent="0.25">
      <c r="A16" s="26"/>
      <c r="B16" s="26"/>
      <c r="C16" s="26"/>
      <c r="D16" s="26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S16" s="119" t="s">
        <v>65</v>
      </c>
      <c r="T16" s="119"/>
      <c r="U16" s="120"/>
      <c r="V16" s="120"/>
      <c r="W16" s="120"/>
      <c r="X16" s="120"/>
      <c r="Y16" s="116">
        <v>8362</v>
      </c>
      <c r="Z16" s="116">
        <v>9449</v>
      </c>
      <c r="AB16" s="121">
        <f t="shared" si="2"/>
        <v>8.8603867850927196E-3</v>
      </c>
    </row>
    <row r="17" spans="1:28" x14ac:dyDescent="0.25">
      <c r="A17" s="67" t="s">
        <v>8</v>
      </c>
      <c r="B17" s="67"/>
      <c r="C17" s="67"/>
      <c r="D17" s="67"/>
      <c r="E17" s="67"/>
      <c r="F17" s="67"/>
      <c r="G17" s="67" t="s">
        <v>9</v>
      </c>
      <c r="H17" s="67"/>
      <c r="I17" s="67"/>
      <c r="J17" s="67"/>
      <c r="K17" s="67"/>
      <c r="L17" s="67"/>
      <c r="M17" s="67"/>
      <c r="N17" s="67"/>
      <c r="O17" s="67"/>
      <c r="P17" s="67"/>
      <c r="S17" s="119" t="s">
        <v>66</v>
      </c>
      <c r="T17" s="119"/>
      <c r="U17" s="120"/>
      <c r="V17" s="120"/>
      <c r="W17" s="120"/>
      <c r="X17" s="120"/>
      <c r="Y17" s="116">
        <v>46739</v>
      </c>
      <c r="Z17" s="116">
        <v>48126</v>
      </c>
      <c r="AB17" s="121">
        <f t="shared" si="2"/>
        <v>4.5128053171697775E-2</v>
      </c>
    </row>
    <row r="18" spans="1:28" x14ac:dyDescent="0.25">
      <c r="A18" s="67" t="str">
        <f>$S$1&amp;" ("&amp;$V$2&amp;" to "&amp;$Z$2&amp;")"</f>
        <v>Brisbane (2014-15 to 2018-19)</v>
      </c>
      <c r="B18" s="67"/>
      <c r="C18" s="67"/>
      <c r="D18" s="67"/>
      <c r="E18" s="67"/>
      <c r="F18" s="67"/>
      <c r="G18" s="67" t="str">
        <f>$S$1&amp;" ("&amp;$V$2&amp;" to "&amp;$Z$2&amp;")"</f>
        <v>Brisbane (2014-15 to 2018-19)</v>
      </c>
      <c r="H18" s="67"/>
      <c r="I18" s="67"/>
      <c r="J18" s="67"/>
      <c r="K18" s="67"/>
      <c r="L18" s="67"/>
      <c r="M18" s="67"/>
      <c r="N18" s="67"/>
      <c r="O18" s="67"/>
      <c r="P18" s="67"/>
      <c r="S18" s="119" t="s">
        <v>67</v>
      </c>
      <c r="T18" s="119"/>
      <c r="U18" s="120"/>
      <c r="V18" s="120"/>
      <c r="W18" s="120"/>
      <c r="X18" s="120"/>
      <c r="Y18" s="116">
        <v>6903</v>
      </c>
      <c r="Z18" s="116">
        <v>7261</v>
      </c>
      <c r="AB18" s="121">
        <f t="shared" si="2"/>
        <v>6.808685410790374E-3</v>
      </c>
    </row>
    <row r="19" spans="1:28" x14ac:dyDescent="0.25">
      <c r="S19" s="119" t="s">
        <v>68</v>
      </c>
      <c r="T19" s="119"/>
      <c r="U19" s="120"/>
      <c r="V19" s="120"/>
      <c r="W19" s="120"/>
      <c r="X19" s="120"/>
      <c r="Y19" s="116">
        <v>59088</v>
      </c>
      <c r="Z19" s="116">
        <v>59280</v>
      </c>
      <c r="AB19" s="121">
        <f t="shared" si="2"/>
        <v>5.5587229190421895E-2</v>
      </c>
    </row>
    <row r="20" spans="1:28" x14ac:dyDescent="0.25">
      <c r="S20" s="119" t="s">
        <v>69</v>
      </c>
      <c r="T20" s="119"/>
      <c r="U20" s="120"/>
      <c r="V20" s="120"/>
      <c r="W20" s="120"/>
      <c r="X20" s="120"/>
      <c r="Y20" s="116">
        <v>35938</v>
      </c>
      <c r="Z20" s="116">
        <v>36889</v>
      </c>
      <c r="AB20" s="121">
        <f t="shared" si="2"/>
        <v>3.4591047530456699E-2</v>
      </c>
    </row>
    <row r="21" spans="1:28" x14ac:dyDescent="0.25">
      <c r="S21" s="119" t="s">
        <v>70</v>
      </c>
      <c r="T21" s="119"/>
      <c r="U21" s="120"/>
      <c r="V21" s="120"/>
      <c r="W21" s="120"/>
      <c r="X21" s="120"/>
      <c r="Y21" s="116">
        <v>81345</v>
      </c>
      <c r="Z21" s="116">
        <v>83184</v>
      </c>
      <c r="AB21" s="121">
        <f t="shared" si="2"/>
        <v>7.8002160475304561E-2</v>
      </c>
    </row>
    <row r="22" spans="1:28" x14ac:dyDescent="0.25">
      <c r="S22" s="119" t="s">
        <v>71</v>
      </c>
      <c r="T22" s="119"/>
      <c r="U22" s="120"/>
      <c r="V22" s="120"/>
      <c r="W22" s="120"/>
      <c r="X22" s="120"/>
      <c r="Y22" s="116">
        <v>86534</v>
      </c>
      <c r="Z22" s="116">
        <v>88511</v>
      </c>
      <c r="AB22" s="121">
        <f t="shared" si="2"/>
        <v>8.2997321910820376E-2</v>
      </c>
    </row>
    <row r="23" spans="1:28" x14ac:dyDescent="0.25">
      <c r="S23" s="119" t="s">
        <v>72</v>
      </c>
      <c r="T23" s="119"/>
      <c r="U23" s="120"/>
      <c r="V23" s="120"/>
      <c r="W23" s="120"/>
      <c r="X23" s="120"/>
      <c r="Y23" s="116">
        <v>36830</v>
      </c>
      <c r="Z23" s="116">
        <v>37755</v>
      </c>
      <c r="AB23" s="121">
        <f t="shared" si="2"/>
        <v>3.5403101182260095E-2</v>
      </c>
    </row>
    <row r="24" spans="1:28" x14ac:dyDescent="0.25">
      <c r="S24" s="119" t="s">
        <v>73</v>
      </c>
      <c r="T24" s="119"/>
      <c r="U24" s="120"/>
      <c r="V24" s="120"/>
      <c r="W24" s="120"/>
      <c r="X24" s="120"/>
      <c r="Y24" s="116">
        <v>15433</v>
      </c>
      <c r="Z24" s="116">
        <v>15488</v>
      </c>
      <c r="AB24" s="121">
        <f t="shared" si="2"/>
        <v>1.4523195102922644E-2</v>
      </c>
    </row>
    <row r="25" spans="1:28" x14ac:dyDescent="0.25">
      <c r="S25" s="119" t="s">
        <v>74</v>
      </c>
      <c r="T25" s="119"/>
      <c r="U25" s="120"/>
      <c r="V25" s="120"/>
      <c r="W25" s="120"/>
      <c r="X25" s="120"/>
      <c r="Y25" s="116">
        <v>39899</v>
      </c>
      <c r="Z25" s="116">
        <v>42061</v>
      </c>
      <c r="AB25" s="121">
        <f t="shared" si="2"/>
        <v>3.9440864490187841E-2</v>
      </c>
    </row>
    <row r="26" spans="1:28" x14ac:dyDescent="0.25">
      <c r="S26" s="119" t="s">
        <v>75</v>
      </c>
      <c r="T26" s="119"/>
      <c r="U26" s="120"/>
      <c r="V26" s="120"/>
      <c r="W26" s="120"/>
      <c r="X26" s="120"/>
      <c r="Y26" s="116">
        <v>22505</v>
      </c>
      <c r="Z26" s="116">
        <v>22990</v>
      </c>
      <c r="AB26" s="121">
        <f t="shared" si="2"/>
        <v>2.15578677309008E-2</v>
      </c>
    </row>
    <row r="27" spans="1:28" x14ac:dyDescent="0.25">
      <c r="S27" s="119" t="s">
        <v>76</v>
      </c>
      <c r="T27" s="119"/>
      <c r="U27" s="120"/>
      <c r="V27" s="120"/>
      <c r="W27" s="120"/>
      <c r="X27" s="120"/>
      <c r="Y27" s="116">
        <v>110493</v>
      </c>
      <c r="Z27" s="116">
        <v>115256</v>
      </c>
      <c r="AB27" s="121">
        <f t="shared" si="2"/>
        <v>0.10807627678089179</v>
      </c>
    </row>
    <row r="28" spans="1:28" x14ac:dyDescent="0.25">
      <c r="S28" s="119" t="s">
        <v>77</v>
      </c>
      <c r="T28" s="119"/>
      <c r="U28" s="120"/>
      <c r="V28" s="120"/>
      <c r="W28" s="120"/>
      <c r="X28" s="120"/>
      <c r="Y28" s="116">
        <v>104896</v>
      </c>
      <c r="Z28" s="116">
        <v>107489</v>
      </c>
      <c r="AB28" s="121">
        <f t="shared" si="2"/>
        <v>0.10079311198463663</v>
      </c>
    </row>
    <row r="29" spans="1:28" x14ac:dyDescent="0.25">
      <c r="S29" s="119" t="s">
        <v>78</v>
      </c>
      <c r="T29" s="119"/>
      <c r="U29" s="120"/>
      <c r="V29" s="120"/>
      <c r="W29" s="120"/>
      <c r="X29" s="120"/>
      <c r="Y29" s="116">
        <v>55264</v>
      </c>
      <c r="Z29" s="116">
        <v>60872</v>
      </c>
      <c r="AB29" s="121">
        <f t="shared" si="2"/>
        <v>5.7080057612674789E-2</v>
      </c>
    </row>
    <row r="30" spans="1:28" x14ac:dyDescent="0.25">
      <c r="S30" s="119" t="s">
        <v>79</v>
      </c>
      <c r="T30" s="119"/>
      <c r="U30" s="120"/>
      <c r="V30" s="120"/>
      <c r="W30" s="120"/>
      <c r="X30" s="120"/>
      <c r="Y30" s="116">
        <v>95767</v>
      </c>
      <c r="Z30" s="116">
        <v>96844</v>
      </c>
      <c r="AB30" s="121">
        <f t="shared" si="2"/>
        <v>9.0811228470263461E-2</v>
      </c>
    </row>
    <row r="31" spans="1:28" ht="15.75" customHeight="1" x14ac:dyDescent="0.25">
      <c r="A31" s="67" t="str">
        <f>"Distribution of employee jobs per industry "&amp;"("&amp;Z2&amp;") *"</f>
        <v>Distribution of employee jobs per industry (2018-19) *</v>
      </c>
      <c r="B31" s="91"/>
      <c r="C31" s="91"/>
      <c r="D31" s="91"/>
      <c r="E31" s="91"/>
      <c r="F31" s="91"/>
      <c r="G31" s="91"/>
      <c r="H31" s="91"/>
      <c r="I31" s="91"/>
      <c r="J31" s="91"/>
      <c r="K31" s="91"/>
      <c r="L31" s="91"/>
      <c r="M31" s="91"/>
      <c r="N31" s="91"/>
      <c r="O31" s="91"/>
      <c r="P31" s="91"/>
      <c r="S31" s="119" t="s">
        <v>80</v>
      </c>
      <c r="T31" s="119"/>
      <c r="U31" s="120"/>
      <c r="V31" s="120"/>
      <c r="W31" s="120"/>
      <c r="X31" s="120"/>
      <c r="Y31" s="116">
        <v>122967</v>
      </c>
      <c r="Z31" s="116">
        <v>130923</v>
      </c>
      <c r="AB31" s="121">
        <f t="shared" si="2"/>
        <v>0.12276732131068835</v>
      </c>
    </row>
    <row r="32" spans="1:28" x14ac:dyDescent="0.25">
      <c r="S32" s="119" t="s">
        <v>81</v>
      </c>
      <c r="T32" s="119"/>
      <c r="U32" s="120"/>
      <c r="V32" s="120"/>
      <c r="W32" s="120"/>
      <c r="X32" s="120"/>
      <c r="Y32" s="116">
        <v>22515</v>
      </c>
      <c r="Z32" s="116">
        <v>24085</v>
      </c>
      <c r="AB32" s="121">
        <f t="shared" si="2"/>
        <v>2.2584656124347357E-2</v>
      </c>
    </row>
    <row r="33" spans="2:32" x14ac:dyDescent="0.25">
      <c r="S33" s="119" t="s">
        <v>82</v>
      </c>
      <c r="T33" s="119"/>
      <c r="U33" s="120"/>
      <c r="V33" s="120"/>
      <c r="W33" s="120"/>
      <c r="X33" s="120"/>
      <c r="Y33" s="116">
        <v>36712</v>
      </c>
      <c r="Z33" s="116">
        <v>38906</v>
      </c>
      <c r="AB33" s="121">
        <f t="shared" si="2"/>
        <v>3.6482401128248215E-2</v>
      </c>
    </row>
    <row r="34" spans="2:32" x14ac:dyDescent="0.25">
      <c r="S34" s="122" t="s">
        <v>83</v>
      </c>
      <c r="T34" s="122"/>
      <c r="U34" s="123"/>
      <c r="V34" s="123"/>
      <c r="W34" s="123"/>
      <c r="X34" s="123"/>
      <c r="Y34" s="124">
        <v>1038785</v>
      </c>
      <c r="Z34" s="124">
        <v>1066432</v>
      </c>
      <c r="AA34" s="125"/>
      <c r="AB34" s="126">
        <f t="shared" si="2"/>
        <v>1</v>
      </c>
    </row>
    <row r="35" spans="2:32" x14ac:dyDescent="0.25">
      <c r="Y35" s="127"/>
      <c r="Z35" s="127"/>
      <c r="AB35" s="128"/>
      <c r="AC35" s="128"/>
      <c r="AD35" s="128"/>
      <c r="AE35" s="128"/>
      <c r="AF35" s="128"/>
    </row>
    <row r="36" spans="2:32" x14ac:dyDescent="0.25">
      <c r="S36" s="111" t="s">
        <v>91</v>
      </c>
      <c r="T36" s="111"/>
      <c r="AB36" s="129"/>
      <c r="AC36" s="110"/>
      <c r="AD36" s="110"/>
      <c r="AF36" s="110"/>
    </row>
    <row r="37" spans="2:32" x14ac:dyDescent="0.25">
      <c r="S37" s="115" t="s">
        <v>10</v>
      </c>
      <c r="T37" s="116"/>
      <c r="U37" s="116"/>
      <c r="V37" s="116"/>
      <c r="W37" s="116"/>
      <c r="X37" s="116"/>
      <c r="Y37" s="116"/>
      <c r="Z37" s="116">
        <v>616444</v>
      </c>
      <c r="AB37" s="136">
        <f>Z37/Z40*100</f>
        <v>83.082401238869124</v>
      </c>
      <c r="AD37" s="114"/>
      <c r="AF37" s="114"/>
    </row>
    <row r="38" spans="2:32" x14ac:dyDescent="0.25">
      <c r="S38" s="115" t="s">
        <v>11</v>
      </c>
      <c r="T38" s="116"/>
      <c r="U38" s="116"/>
      <c r="V38" s="116"/>
      <c r="W38" s="116"/>
      <c r="X38" s="116"/>
      <c r="Y38" s="116"/>
      <c r="Z38" s="116">
        <v>125523</v>
      </c>
      <c r="AB38" s="136">
        <f>Z38/Z40*100</f>
        <v>16.917598761130886</v>
      </c>
      <c r="AD38" s="114"/>
      <c r="AF38" s="114"/>
    </row>
    <row r="39" spans="2:32" x14ac:dyDescent="0.25">
      <c r="S39" s="115" t="s">
        <v>12</v>
      </c>
      <c r="Y39" s="116"/>
      <c r="Z39" s="116"/>
      <c r="AB39" s="113"/>
      <c r="AD39" s="121"/>
      <c r="AF39" s="113"/>
    </row>
    <row r="40" spans="2:32" x14ac:dyDescent="0.25">
      <c r="S40" s="115" t="s">
        <v>34</v>
      </c>
      <c r="T40" s="116"/>
      <c r="U40" s="116"/>
      <c r="V40" s="116"/>
      <c r="W40" s="116"/>
      <c r="X40" s="116"/>
      <c r="Y40" s="116"/>
      <c r="Z40" s="116">
        <v>741967</v>
      </c>
      <c r="AB40" s="129"/>
      <c r="AC40" s="110"/>
      <c r="AD40" s="110"/>
      <c r="AE40" s="110"/>
      <c r="AF40" s="110"/>
    </row>
    <row r="41" spans="2:32" x14ac:dyDescent="0.25">
      <c r="AB41" s="130"/>
      <c r="AD41" s="131"/>
    </row>
    <row r="42" spans="2:32" x14ac:dyDescent="0.25">
      <c r="S42" s="118" t="s">
        <v>35</v>
      </c>
      <c r="T42" s="118"/>
      <c r="AB42" s="130"/>
      <c r="AD42" s="131"/>
    </row>
    <row r="43" spans="2:32" x14ac:dyDescent="0.25">
      <c r="S43" s="118" t="s">
        <v>36</v>
      </c>
      <c r="T43" s="118"/>
    </row>
    <row r="44" spans="2:32" x14ac:dyDescent="0.25">
      <c r="S44" s="119" t="s">
        <v>37</v>
      </c>
      <c r="T44" s="119"/>
      <c r="U44" s="116"/>
      <c r="V44" s="116">
        <v>0</v>
      </c>
      <c r="W44" s="116">
        <v>369</v>
      </c>
      <c r="X44" s="116">
        <v>372</v>
      </c>
      <c r="Y44" s="116">
        <v>460</v>
      </c>
      <c r="Z44" s="116">
        <v>496</v>
      </c>
    </row>
    <row r="45" spans="2:32" x14ac:dyDescent="0.25">
      <c r="S45" s="119" t="s">
        <v>38</v>
      </c>
      <c r="T45" s="119"/>
      <c r="U45" s="116"/>
      <c r="V45" s="116">
        <v>0</v>
      </c>
      <c r="W45" s="116">
        <v>6880</v>
      </c>
      <c r="X45" s="116">
        <v>7255</v>
      </c>
      <c r="Y45" s="116">
        <v>7866</v>
      </c>
      <c r="Z45" s="116">
        <v>8174</v>
      </c>
    </row>
    <row r="46" spans="2:32" x14ac:dyDescent="0.25">
      <c r="S46" s="119" t="s">
        <v>39</v>
      </c>
      <c r="T46" s="119"/>
      <c r="U46" s="116"/>
      <c r="V46" s="116">
        <v>0</v>
      </c>
      <c r="W46" s="116">
        <v>26947</v>
      </c>
      <c r="X46" s="116">
        <v>28668</v>
      </c>
      <c r="Y46" s="116">
        <v>29749</v>
      </c>
      <c r="Z46" s="116">
        <v>29243</v>
      </c>
    </row>
    <row r="47" spans="2:32" x14ac:dyDescent="0.25">
      <c r="S47" s="119" t="s">
        <v>40</v>
      </c>
      <c r="T47" s="119"/>
      <c r="U47" s="116"/>
      <c r="V47" s="116">
        <v>0</v>
      </c>
      <c r="W47" s="116">
        <v>55492</v>
      </c>
      <c r="X47" s="116">
        <v>57061</v>
      </c>
      <c r="Y47" s="116">
        <v>58411</v>
      </c>
      <c r="Z47" s="116">
        <v>58217</v>
      </c>
    </row>
    <row r="48" spans="2:32" ht="16.5" customHeight="1" x14ac:dyDescent="0.25">
      <c r="B48" s="91"/>
      <c r="C48" s="91"/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S48" s="119" t="s">
        <v>41</v>
      </c>
      <c r="T48" s="119"/>
      <c r="U48" s="116"/>
      <c r="V48" s="116">
        <v>0</v>
      </c>
      <c r="W48" s="116">
        <v>76987</v>
      </c>
      <c r="X48" s="116">
        <v>79578</v>
      </c>
      <c r="Y48" s="116">
        <v>82899</v>
      </c>
      <c r="Z48" s="116">
        <v>83638</v>
      </c>
    </row>
    <row r="49" spans="1:26" ht="15" customHeight="1" x14ac:dyDescent="0.25">
      <c r="A49" s="67" t="str">
        <f>"Number of jobs by age and sex of job holders in "&amp;S1&amp;" ("&amp;Z2&amp;") *"</f>
        <v>Number of jobs by age and sex of job holders in Brisbane (2018-19) *</v>
      </c>
      <c r="B49" s="91"/>
      <c r="C49" s="91"/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S49" s="119" t="s">
        <v>42</v>
      </c>
      <c r="T49" s="119"/>
      <c r="U49" s="116"/>
      <c r="V49" s="116">
        <v>0</v>
      </c>
      <c r="W49" s="116">
        <v>68720</v>
      </c>
      <c r="X49" s="116">
        <v>71419</v>
      </c>
      <c r="Y49" s="116">
        <v>73356</v>
      </c>
      <c r="Z49" s="116">
        <v>74429</v>
      </c>
    </row>
    <row r="50" spans="1:26" ht="15" customHeight="1" x14ac:dyDescent="0.25">
      <c r="A50" s="2"/>
      <c r="S50" s="119" t="s">
        <v>43</v>
      </c>
      <c r="T50" s="119"/>
      <c r="U50" s="116"/>
      <c r="V50" s="116">
        <v>0</v>
      </c>
      <c r="W50" s="116">
        <v>54735</v>
      </c>
      <c r="X50" s="116">
        <v>58109</v>
      </c>
      <c r="Y50" s="116">
        <v>61361</v>
      </c>
      <c r="Z50" s="116">
        <v>64171</v>
      </c>
    </row>
    <row r="51" spans="1:26" ht="15" customHeight="1" x14ac:dyDescent="0.25">
      <c r="S51" s="119" t="s">
        <v>44</v>
      </c>
      <c r="T51" s="119"/>
      <c r="U51" s="116"/>
      <c r="V51" s="116">
        <v>0</v>
      </c>
      <c r="W51" s="116">
        <v>50143</v>
      </c>
      <c r="X51" s="116">
        <v>50569</v>
      </c>
      <c r="Y51" s="116">
        <v>51567</v>
      </c>
      <c r="Z51" s="116">
        <v>52227</v>
      </c>
    </row>
    <row r="52" spans="1:26" ht="15" customHeight="1" x14ac:dyDescent="0.25">
      <c r="A52" s="97"/>
      <c r="B52" s="97"/>
      <c r="C52" s="97"/>
      <c r="D52" s="98"/>
      <c r="E52" s="5"/>
      <c r="S52" s="119" t="s">
        <v>45</v>
      </c>
      <c r="T52" s="119"/>
      <c r="U52" s="116"/>
      <c r="V52" s="116">
        <v>0</v>
      </c>
      <c r="W52" s="116">
        <v>44386</v>
      </c>
      <c r="X52" s="116">
        <v>46714</v>
      </c>
      <c r="Y52" s="116">
        <v>48355</v>
      </c>
      <c r="Z52" s="116">
        <v>49812</v>
      </c>
    </row>
    <row r="53" spans="1:26" ht="15" customHeight="1" x14ac:dyDescent="0.25">
      <c r="A53" s="97"/>
      <c r="B53" s="97"/>
      <c r="C53" s="97"/>
      <c r="D53" s="98"/>
      <c r="E53" s="5"/>
      <c r="S53" s="119" t="s">
        <v>46</v>
      </c>
      <c r="T53" s="119"/>
      <c r="U53" s="116"/>
      <c r="V53" s="116">
        <v>0</v>
      </c>
      <c r="W53" s="116">
        <v>37898</v>
      </c>
      <c r="X53" s="116">
        <v>38878</v>
      </c>
      <c r="Y53" s="116">
        <v>39606</v>
      </c>
      <c r="Z53" s="116">
        <v>40311</v>
      </c>
    </row>
    <row r="54" spans="1:26" ht="15" customHeight="1" x14ac:dyDescent="0.25">
      <c r="A54" s="97"/>
      <c r="B54" s="97"/>
      <c r="C54" s="97"/>
      <c r="D54" s="98"/>
      <c r="E54" s="5"/>
      <c r="S54" s="119" t="s">
        <v>47</v>
      </c>
      <c r="T54" s="119"/>
      <c r="U54" s="116"/>
      <c r="V54" s="116">
        <v>0</v>
      </c>
      <c r="W54" s="116">
        <v>30442</v>
      </c>
      <c r="X54" s="116">
        <v>31866</v>
      </c>
      <c r="Y54" s="116">
        <v>33390</v>
      </c>
      <c r="Z54" s="116">
        <v>34541</v>
      </c>
    </row>
    <row r="55" spans="1:26" ht="15" customHeight="1" x14ac:dyDescent="0.25">
      <c r="S55" s="119" t="s">
        <v>48</v>
      </c>
      <c r="T55" s="119"/>
      <c r="U55" s="116"/>
      <c r="V55" s="116">
        <v>0</v>
      </c>
      <c r="W55" s="116">
        <v>21141</v>
      </c>
      <c r="X55" s="116">
        <v>22126</v>
      </c>
      <c r="Y55" s="116">
        <v>22347</v>
      </c>
      <c r="Z55" s="116">
        <v>23209</v>
      </c>
    </row>
    <row r="56" spans="1:26" ht="15" customHeight="1" x14ac:dyDescent="0.25">
      <c r="A56" s="2"/>
      <c r="B56" s="97"/>
      <c r="C56" s="97"/>
      <c r="D56" s="97"/>
      <c r="E56" s="97"/>
      <c r="S56" s="119" t="s">
        <v>49</v>
      </c>
      <c r="T56" s="119"/>
      <c r="U56" s="116"/>
      <c r="V56" s="116">
        <v>0</v>
      </c>
      <c r="W56" s="116">
        <v>11465</v>
      </c>
      <c r="X56" s="116">
        <v>11648</v>
      </c>
      <c r="Y56" s="116">
        <v>12114</v>
      </c>
      <c r="Z56" s="116">
        <v>12427</v>
      </c>
    </row>
    <row r="57" spans="1:26" ht="15" customHeight="1" x14ac:dyDescent="0.25">
      <c r="A57" s="97"/>
      <c r="B57" s="97"/>
      <c r="C57" s="97"/>
      <c r="D57" s="97"/>
      <c r="E57" s="97"/>
      <c r="S57" s="119" t="s">
        <v>50</v>
      </c>
      <c r="T57" s="119"/>
      <c r="U57" s="116"/>
      <c r="V57" s="116">
        <v>0</v>
      </c>
      <c r="W57" s="116">
        <v>4345</v>
      </c>
      <c r="X57" s="116">
        <v>4873</v>
      </c>
      <c r="Y57" s="116">
        <v>5185</v>
      </c>
      <c r="Z57" s="116">
        <v>5482</v>
      </c>
    </row>
    <row r="58" spans="1:26" ht="15" customHeight="1" x14ac:dyDescent="0.25">
      <c r="A58" s="97"/>
      <c r="B58" s="97"/>
      <c r="C58" s="97"/>
      <c r="D58" s="99"/>
      <c r="E58" s="5"/>
      <c r="S58" s="119" t="s">
        <v>51</v>
      </c>
      <c r="T58" s="119"/>
      <c r="U58" s="116"/>
      <c r="V58" s="116">
        <v>0</v>
      </c>
      <c r="W58" s="116">
        <v>1851</v>
      </c>
      <c r="X58" s="116">
        <v>1916</v>
      </c>
      <c r="Y58" s="116">
        <v>1897</v>
      </c>
      <c r="Z58" s="116">
        <v>1949</v>
      </c>
    </row>
    <row r="59" spans="1:26" ht="15" customHeight="1" x14ac:dyDescent="0.25">
      <c r="A59" s="97"/>
      <c r="B59" s="97"/>
      <c r="C59" s="97"/>
      <c r="D59" s="99"/>
      <c r="E59" s="5"/>
      <c r="S59" s="119" t="s">
        <v>52</v>
      </c>
      <c r="T59" s="119"/>
      <c r="U59" s="116"/>
      <c r="V59" s="116">
        <v>0</v>
      </c>
      <c r="W59" s="116">
        <v>822</v>
      </c>
      <c r="X59" s="116">
        <v>853</v>
      </c>
      <c r="Y59" s="116">
        <v>915</v>
      </c>
      <c r="Z59" s="116">
        <v>958</v>
      </c>
    </row>
    <row r="60" spans="1:26" ht="15" customHeight="1" x14ac:dyDescent="0.25">
      <c r="A60" s="97"/>
      <c r="B60" s="97"/>
      <c r="C60" s="97"/>
      <c r="D60" s="99"/>
      <c r="E60" s="5"/>
      <c r="S60" s="119" t="s">
        <v>53</v>
      </c>
      <c r="T60" s="119"/>
      <c r="U60" s="116"/>
      <c r="V60" s="116">
        <v>0</v>
      </c>
      <c r="W60" s="116">
        <v>506</v>
      </c>
      <c r="X60" s="116">
        <v>495</v>
      </c>
      <c r="Y60" s="116">
        <v>540</v>
      </c>
      <c r="Z60" s="116">
        <v>509</v>
      </c>
    </row>
    <row r="61" spans="1:26" ht="15" customHeight="1" x14ac:dyDescent="0.25">
      <c r="S61" s="122" t="s">
        <v>54</v>
      </c>
      <c r="T61" s="122"/>
      <c r="U61" s="116"/>
      <c r="V61" s="116">
        <v>0</v>
      </c>
      <c r="W61" s="116">
        <v>493136</v>
      </c>
      <c r="X61" s="116">
        <v>512422</v>
      </c>
      <c r="Y61" s="116">
        <v>530482</v>
      </c>
      <c r="Z61" s="116">
        <v>539798</v>
      </c>
    </row>
    <row r="62" spans="1:26" x14ac:dyDescent="0.25">
      <c r="S62" s="118" t="s">
        <v>55</v>
      </c>
      <c r="T62" s="118"/>
    </row>
    <row r="63" spans="1:26" ht="15.75" customHeight="1" x14ac:dyDescent="0.25">
      <c r="B63" s="91"/>
      <c r="C63" s="91"/>
      <c r="D63" s="91"/>
      <c r="E63" s="91"/>
      <c r="F63" s="91"/>
      <c r="G63" s="91"/>
      <c r="H63" s="91"/>
      <c r="I63" s="91"/>
      <c r="J63" s="91"/>
      <c r="K63" s="91"/>
      <c r="L63" s="91"/>
      <c r="M63" s="91"/>
      <c r="N63" s="91"/>
      <c r="O63" s="91"/>
      <c r="P63" s="91"/>
      <c r="S63" s="119" t="s">
        <v>37</v>
      </c>
      <c r="T63" s="119"/>
      <c r="U63" s="116"/>
      <c r="V63" s="116">
        <v>0</v>
      </c>
      <c r="W63" s="116">
        <v>569</v>
      </c>
      <c r="X63" s="116">
        <v>527</v>
      </c>
      <c r="Y63" s="116">
        <v>631</v>
      </c>
      <c r="Z63" s="116">
        <v>678</v>
      </c>
    </row>
    <row r="64" spans="1:26" ht="15.75" customHeight="1" x14ac:dyDescent="0.25">
      <c r="A64" s="67" t="str">
        <f>"Number of employed persons per occupation of main job by sex in "&amp;S1&amp;" ("&amp;Z2&amp;") *"</f>
        <v>Number of employed persons per occupation of main job by sex in Brisbane (2018-19) *</v>
      </c>
      <c r="B64" s="91"/>
      <c r="C64" s="91"/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S64" s="119" t="s">
        <v>38</v>
      </c>
      <c r="T64" s="119"/>
      <c r="U64" s="116"/>
      <c r="V64" s="116">
        <v>0</v>
      </c>
      <c r="W64" s="116">
        <v>9352</v>
      </c>
      <c r="X64" s="116">
        <v>9995</v>
      </c>
      <c r="Y64" s="116">
        <v>10486</v>
      </c>
      <c r="Z64" s="116">
        <v>10350</v>
      </c>
    </row>
    <row r="65" spans="19:26" x14ac:dyDescent="0.25">
      <c r="S65" s="119" t="s">
        <v>39</v>
      </c>
      <c r="T65" s="119"/>
      <c r="U65" s="116"/>
      <c r="V65" s="116">
        <v>0</v>
      </c>
      <c r="W65" s="116">
        <v>30731</v>
      </c>
      <c r="X65" s="116">
        <v>32039</v>
      </c>
      <c r="Y65" s="116">
        <v>32195</v>
      </c>
      <c r="Z65" s="116">
        <v>32933</v>
      </c>
    </row>
    <row r="66" spans="19:26" x14ac:dyDescent="0.25">
      <c r="S66" s="119" t="s">
        <v>40</v>
      </c>
      <c r="T66" s="119"/>
      <c r="U66" s="116"/>
      <c r="V66" s="116">
        <v>0</v>
      </c>
      <c r="W66" s="116">
        <v>56591</v>
      </c>
      <c r="X66" s="116">
        <v>58439</v>
      </c>
      <c r="Y66" s="116">
        <v>60182</v>
      </c>
      <c r="Z66" s="116">
        <v>61864</v>
      </c>
    </row>
    <row r="67" spans="19:26" x14ac:dyDescent="0.25">
      <c r="S67" s="119" t="s">
        <v>41</v>
      </c>
      <c r="T67" s="119"/>
      <c r="U67" s="116"/>
      <c r="V67" s="116">
        <v>0</v>
      </c>
      <c r="W67" s="116">
        <v>72017</v>
      </c>
      <c r="X67" s="116">
        <v>75495</v>
      </c>
      <c r="Y67" s="116">
        <v>79118</v>
      </c>
      <c r="Z67" s="116">
        <v>81363</v>
      </c>
    </row>
    <row r="68" spans="19:26" x14ac:dyDescent="0.25">
      <c r="S68" s="119" t="s">
        <v>42</v>
      </c>
      <c r="T68" s="119"/>
      <c r="U68" s="116"/>
      <c r="V68" s="116">
        <v>0</v>
      </c>
      <c r="W68" s="116">
        <v>60538</v>
      </c>
      <c r="X68" s="116">
        <v>63669</v>
      </c>
      <c r="Y68" s="116">
        <v>66360</v>
      </c>
      <c r="Z68" s="116">
        <v>68908</v>
      </c>
    </row>
    <row r="69" spans="19:26" x14ac:dyDescent="0.25">
      <c r="S69" s="119" t="s">
        <v>43</v>
      </c>
      <c r="T69" s="119"/>
      <c r="U69" s="116"/>
      <c r="V69" s="116">
        <v>0</v>
      </c>
      <c r="W69" s="116">
        <v>48175</v>
      </c>
      <c r="X69" s="116">
        <v>50512</v>
      </c>
      <c r="Y69" s="116">
        <v>54202</v>
      </c>
      <c r="Z69" s="116">
        <v>57652</v>
      </c>
    </row>
    <row r="70" spans="19:26" x14ac:dyDescent="0.25">
      <c r="S70" s="119" t="s">
        <v>44</v>
      </c>
      <c r="T70" s="119"/>
      <c r="U70" s="116"/>
      <c r="V70" s="116">
        <v>0</v>
      </c>
      <c r="W70" s="116">
        <v>46189</v>
      </c>
      <c r="X70" s="116">
        <v>46950</v>
      </c>
      <c r="Y70" s="116">
        <v>47532</v>
      </c>
      <c r="Z70" s="116">
        <v>49013</v>
      </c>
    </row>
    <row r="71" spans="19:26" x14ac:dyDescent="0.25">
      <c r="S71" s="119" t="s">
        <v>45</v>
      </c>
      <c r="T71" s="119"/>
      <c r="U71" s="116"/>
      <c r="V71" s="116">
        <v>0</v>
      </c>
      <c r="W71" s="116">
        <v>43415</v>
      </c>
      <c r="X71" s="116">
        <v>46208</v>
      </c>
      <c r="Y71" s="116">
        <v>47666</v>
      </c>
      <c r="Z71" s="116">
        <v>49611</v>
      </c>
    </row>
    <row r="72" spans="19:26" x14ac:dyDescent="0.25">
      <c r="S72" s="119" t="s">
        <v>46</v>
      </c>
      <c r="T72" s="119"/>
      <c r="U72" s="116"/>
      <c r="V72" s="116">
        <v>0</v>
      </c>
      <c r="W72" s="116">
        <v>37672</v>
      </c>
      <c r="X72" s="116">
        <v>38421</v>
      </c>
      <c r="Y72" s="116">
        <v>39176</v>
      </c>
      <c r="Z72" s="116">
        <v>40717</v>
      </c>
    </row>
    <row r="73" spans="19:26" x14ac:dyDescent="0.25">
      <c r="S73" s="119" t="s">
        <v>47</v>
      </c>
      <c r="T73" s="119"/>
      <c r="U73" s="116"/>
      <c r="V73" s="116">
        <v>0</v>
      </c>
      <c r="W73" s="116">
        <v>30280</v>
      </c>
      <c r="X73" s="116">
        <v>31638</v>
      </c>
      <c r="Y73" s="116">
        <v>32697</v>
      </c>
      <c r="Z73" s="116">
        <v>34018</v>
      </c>
    </row>
    <row r="74" spans="19:26" x14ac:dyDescent="0.25">
      <c r="S74" s="119" t="s">
        <v>48</v>
      </c>
      <c r="T74" s="119"/>
      <c r="U74" s="116"/>
      <c r="V74" s="116">
        <v>0</v>
      </c>
      <c r="W74" s="116">
        <v>19499</v>
      </c>
      <c r="X74" s="116">
        <v>20388</v>
      </c>
      <c r="Y74" s="116">
        <v>20788</v>
      </c>
      <c r="Z74" s="116">
        <v>21975</v>
      </c>
    </row>
    <row r="75" spans="19:26" x14ac:dyDescent="0.25">
      <c r="S75" s="119" t="s">
        <v>49</v>
      </c>
      <c r="T75" s="119"/>
      <c r="U75" s="116"/>
      <c r="V75" s="116">
        <v>0</v>
      </c>
      <c r="W75" s="116">
        <v>9115</v>
      </c>
      <c r="X75" s="116">
        <v>9554</v>
      </c>
      <c r="Y75" s="116">
        <v>9919</v>
      </c>
      <c r="Z75" s="116">
        <v>10346</v>
      </c>
    </row>
    <row r="76" spans="19:26" x14ac:dyDescent="0.25">
      <c r="S76" s="119" t="s">
        <v>50</v>
      </c>
      <c r="T76" s="119"/>
      <c r="U76" s="116"/>
      <c r="V76" s="116">
        <v>0</v>
      </c>
      <c r="W76" s="116">
        <v>3141</v>
      </c>
      <c r="X76" s="116">
        <v>3553</v>
      </c>
      <c r="Y76" s="116">
        <v>3885</v>
      </c>
      <c r="Z76" s="116">
        <v>4131</v>
      </c>
    </row>
    <row r="77" spans="19:26" x14ac:dyDescent="0.25">
      <c r="S77" s="119" t="s">
        <v>51</v>
      </c>
      <c r="T77" s="119"/>
      <c r="U77" s="116"/>
      <c r="V77" s="116">
        <v>0</v>
      </c>
      <c r="W77" s="116">
        <v>1547</v>
      </c>
      <c r="X77" s="116">
        <v>1585</v>
      </c>
      <c r="Y77" s="116">
        <v>1522</v>
      </c>
      <c r="Z77" s="116">
        <v>1521</v>
      </c>
    </row>
    <row r="78" spans="19:26" x14ac:dyDescent="0.25">
      <c r="S78" s="119" t="s">
        <v>52</v>
      </c>
      <c r="T78" s="119"/>
      <c r="U78" s="116"/>
      <c r="V78" s="116">
        <v>0</v>
      </c>
      <c r="W78" s="116">
        <v>754</v>
      </c>
      <c r="X78" s="116">
        <v>757</v>
      </c>
      <c r="Y78" s="116">
        <v>826</v>
      </c>
      <c r="Z78" s="116">
        <v>804</v>
      </c>
    </row>
    <row r="79" spans="19:26" x14ac:dyDescent="0.25">
      <c r="S79" s="119" t="s">
        <v>53</v>
      </c>
      <c r="T79" s="119"/>
      <c r="U79" s="116"/>
      <c r="V79" s="116">
        <v>0</v>
      </c>
      <c r="W79" s="116">
        <v>821</v>
      </c>
      <c r="X79" s="116">
        <v>816</v>
      </c>
      <c r="Y79" s="116">
        <v>829</v>
      </c>
      <c r="Z79" s="116">
        <v>739</v>
      </c>
    </row>
    <row r="80" spans="19:26" x14ac:dyDescent="0.25">
      <c r="S80" s="122" t="s">
        <v>54</v>
      </c>
      <c r="T80" s="122"/>
      <c r="U80" s="116"/>
      <c r="V80" s="116">
        <v>0</v>
      </c>
      <c r="W80" s="116">
        <v>470411</v>
      </c>
      <c r="X80" s="116">
        <v>490546</v>
      </c>
      <c r="Y80" s="116">
        <v>508282</v>
      </c>
      <c r="Z80" s="116">
        <v>526631</v>
      </c>
    </row>
    <row r="81" spans="1:30" x14ac:dyDescent="0.25">
      <c r="S81" s="132" t="s">
        <v>56</v>
      </c>
      <c r="T81" s="132"/>
      <c r="Y81" s="127"/>
      <c r="Z81" s="127"/>
    </row>
    <row r="82" spans="1:30" ht="15.75" customHeight="1" x14ac:dyDescent="0.25">
      <c r="A82" s="48"/>
      <c r="B82" s="48"/>
      <c r="C82" s="145" t="str">
        <f>S1</f>
        <v>Brisbane</v>
      </c>
      <c r="D82" s="145"/>
      <c r="E82" s="145"/>
      <c r="F82" s="145"/>
      <c r="G82" s="145"/>
      <c r="H82" s="49"/>
      <c r="I82" s="49"/>
      <c r="J82" s="146" t="str">
        <f>'State data for spotlight'!A1</f>
        <v>Queensland</v>
      </c>
      <c r="K82" s="146"/>
      <c r="L82" s="146"/>
      <c r="M82" s="146"/>
      <c r="N82" s="146"/>
      <c r="O82" s="146"/>
      <c r="S82" s="133" t="s">
        <v>36</v>
      </c>
      <c r="T82" s="133"/>
    </row>
    <row r="83" spans="1:30" ht="15" customHeight="1" x14ac:dyDescent="0.25">
      <c r="A83" s="48"/>
      <c r="B83" s="48"/>
      <c r="C83" s="50"/>
      <c r="D83" s="140" t="s">
        <v>0</v>
      </c>
      <c r="E83" s="140"/>
      <c r="F83" s="140" t="s">
        <v>205</v>
      </c>
      <c r="G83" s="140"/>
      <c r="H83" s="50"/>
      <c r="I83" s="50"/>
      <c r="J83" s="50"/>
      <c r="K83" s="50"/>
      <c r="L83" s="140" t="s">
        <v>0</v>
      </c>
      <c r="M83" s="140"/>
      <c r="N83" s="140" t="s">
        <v>205</v>
      </c>
      <c r="O83" s="140"/>
      <c r="S83" s="119" t="s">
        <v>57</v>
      </c>
      <c r="T83" s="119"/>
      <c r="U83" s="116"/>
      <c r="V83" s="116">
        <v>0</v>
      </c>
      <c r="W83" s="116">
        <v>45693</v>
      </c>
      <c r="X83" s="116">
        <v>47775</v>
      </c>
      <c r="Y83" s="116">
        <v>49774</v>
      </c>
      <c r="Z83" s="116">
        <v>50660</v>
      </c>
      <c r="AD83" s="121"/>
    </row>
    <row r="84" spans="1:30" ht="15" customHeight="1" x14ac:dyDescent="0.25">
      <c r="A84" s="48"/>
      <c r="B84" s="48"/>
      <c r="C84" s="62" t="s">
        <v>1</v>
      </c>
      <c r="D84" s="140" t="s">
        <v>2</v>
      </c>
      <c r="E84" s="140"/>
      <c r="F84" s="140" t="str">
        <f>"since "&amp;$V$2</f>
        <v>since 2014-15</v>
      </c>
      <c r="G84" s="140"/>
      <c r="H84" s="50"/>
      <c r="I84" s="50"/>
      <c r="J84" s="50"/>
      <c r="K84" s="62" t="s">
        <v>1</v>
      </c>
      <c r="L84" s="140" t="s">
        <v>2</v>
      </c>
      <c r="M84" s="140"/>
      <c r="N84" s="140" t="str">
        <f>"since "&amp;$V$2</f>
        <v>since 2014-15</v>
      </c>
      <c r="O84" s="140"/>
      <c r="S84" s="119" t="s">
        <v>58</v>
      </c>
      <c r="T84" s="119"/>
      <c r="U84" s="116"/>
      <c r="V84" s="116">
        <v>0</v>
      </c>
      <c r="W84" s="116">
        <v>77532</v>
      </c>
      <c r="X84" s="116">
        <v>80373</v>
      </c>
      <c r="Y84" s="116">
        <v>84308</v>
      </c>
      <c r="Z84" s="116">
        <v>88053</v>
      </c>
    </row>
    <row r="85" spans="1:30" ht="15" customHeight="1" x14ac:dyDescent="0.25">
      <c r="A85" s="51" t="s">
        <v>3</v>
      </c>
      <c r="B85" s="51"/>
      <c r="C85" s="61" t="str">
        <f t="shared" ref="C85:C90" si="3">AB4</f>
        <v>1,066,430</v>
      </c>
      <c r="D85" s="100">
        <f t="shared" ref="D85:D90" si="4">AD4</f>
        <v>2.6612821709978585E-2</v>
      </c>
      <c r="E85" s="101">
        <f t="shared" ref="E85:E90" si="5">AD4</f>
        <v>2.6612821709978585E-2</v>
      </c>
      <c r="F85" s="100">
        <f t="shared" ref="F85:F90" si="6">AF4</f>
        <v>0.10857583613830601</v>
      </c>
      <c r="G85" s="101">
        <f t="shared" ref="G85:G90" si="7">AF4</f>
        <v>0.10857583613830601</v>
      </c>
      <c r="H85" s="61"/>
      <c r="I85" s="61"/>
      <c r="J85" s="141" t="str">
        <f>'State data for spotlight'!J4</f>
        <v>4,066,012</v>
      </c>
      <c r="K85" s="141"/>
      <c r="L85" s="100">
        <f>'State data for spotlight'!L4</f>
        <v>2.6294361354502582E-2</v>
      </c>
      <c r="M85" s="101">
        <f>'State data for spotlight'!L4</f>
        <v>2.6294361354502582E-2</v>
      </c>
      <c r="N85" s="100">
        <f>'State data for spotlight'!N4</f>
        <v>8.2797839097674686E-2</v>
      </c>
      <c r="O85" s="101">
        <f>'State data for spotlight'!N4</f>
        <v>8.2797839097674686E-2</v>
      </c>
      <c r="S85" s="119" t="s">
        <v>199</v>
      </c>
      <c r="T85" s="119"/>
      <c r="U85" s="116"/>
      <c r="V85" s="116">
        <v>0</v>
      </c>
      <c r="W85" s="116">
        <v>46146</v>
      </c>
      <c r="X85" s="116">
        <v>47743</v>
      </c>
      <c r="Y85" s="116">
        <v>49632</v>
      </c>
      <c r="Z85" s="116">
        <v>50733</v>
      </c>
    </row>
    <row r="86" spans="1:30" ht="15" customHeight="1" x14ac:dyDescent="0.25">
      <c r="A86" s="102" t="s">
        <v>4</v>
      </c>
      <c r="B86" s="51"/>
      <c r="C86" s="61" t="str">
        <f t="shared" si="3"/>
        <v>539,798</v>
      </c>
      <c r="D86" s="100">
        <f t="shared" si="4"/>
        <v>1.7561387568286957E-2</v>
      </c>
      <c r="E86" s="101">
        <f t="shared" si="5"/>
        <v>1.7561387568286957E-2</v>
      </c>
      <c r="F86" s="100">
        <f t="shared" si="6"/>
        <v>9.1725065477454626E-2</v>
      </c>
      <c r="G86" s="101">
        <f t="shared" si="7"/>
        <v>9.1725065477454626E-2</v>
      </c>
      <c r="H86" s="61"/>
      <c r="I86" s="61"/>
      <c r="J86" s="141" t="str">
        <f>'State data for spotlight'!J5</f>
        <v>2,098,594</v>
      </c>
      <c r="K86" s="141"/>
      <c r="L86" s="100">
        <f>'State data for spotlight'!L5</f>
        <v>1.4421689524976022E-2</v>
      </c>
      <c r="M86" s="101">
        <f>'State data for spotlight'!L5</f>
        <v>1.4421689524976022E-2</v>
      </c>
      <c r="N86" s="100">
        <f>'State data for spotlight'!N5</f>
        <v>6.374478162401731E-2</v>
      </c>
      <c r="O86" s="101">
        <f>'State data for spotlight'!N5</f>
        <v>6.374478162401731E-2</v>
      </c>
      <c r="S86" s="119" t="s">
        <v>200</v>
      </c>
      <c r="T86" s="119"/>
      <c r="U86" s="116"/>
      <c r="V86" s="116">
        <v>0</v>
      </c>
      <c r="W86" s="116">
        <v>20225</v>
      </c>
      <c r="X86" s="116">
        <v>21485</v>
      </c>
      <c r="Y86" s="116">
        <v>22712</v>
      </c>
      <c r="Z86" s="116">
        <v>23518</v>
      </c>
    </row>
    <row r="87" spans="1:30" ht="15" customHeight="1" x14ac:dyDescent="0.25">
      <c r="A87" s="102" t="s">
        <v>5</v>
      </c>
      <c r="B87" s="51"/>
      <c r="C87" s="61" t="str">
        <f t="shared" si="3"/>
        <v>526,629</v>
      </c>
      <c r="D87" s="100">
        <f t="shared" si="4"/>
        <v>3.6096104131171369E-2</v>
      </c>
      <c r="E87" s="101">
        <f t="shared" si="5"/>
        <v>3.6096104131171369E-2</v>
      </c>
      <c r="F87" s="100">
        <f t="shared" si="6"/>
        <v>0.12639240614626468</v>
      </c>
      <c r="G87" s="101">
        <f t="shared" si="7"/>
        <v>0.12639240614626468</v>
      </c>
      <c r="H87" s="61"/>
      <c r="I87" s="61"/>
      <c r="J87" s="141" t="str">
        <f>'State data for spotlight'!J6</f>
        <v>1,967,414</v>
      </c>
      <c r="K87" s="141"/>
      <c r="L87" s="100">
        <f>'State data for spotlight'!L6</f>
        <v>3.9289776163910162E-2</v>
      </c>
      <c r="M87" s="101">
        <f>'State data for spotlight'!L6</f>
        <v>3.9289776163910162E-2</v>
      </c>
      <c r="N87" s="100">
        <f>'State data for spotlight'!N6</f>
        <v>0.10388781877381459</v>
      </c>
      <c r="O87" s="101">
        <f>'State data for spotlight'!N6</f>
        <v>0.10388781877381459</v>
      </c>
      <c r="S87" s="119" t="s">
        <v>201</v>
      </c>
      <c r="T87" s="119"/>
      <c r="U87" s="116"/>
      <c r="V87" s="116">
        <v>0</v>
      </c>
      <c r="W87" s="116">
        <v>22382</v>
      </c>
      <c r="X87" s="116">
        <v>23977</v>
      </c>
      <c r="Y87" s="116">
        <v>24893</v>
      </c>
      <c r="Z87" s="116">
        <v>25434</v>
      </c>
    </row>
    <row r="88" spans="1:30" ht="15" customHeight="1" x14ac:dyDescent="0.25">
      <c r="A88" s="51" t="s">
        <v>6</v>
      </c>
      <c r="B88" s="51"/>
      <c r="C88" s="61" t="str">
        <f t="shared" si="3"/>
        <v>741,972</v>
      </c>
      <c r="D88" s="100">
        <f t="shared" si="4"/>
        <v>2.039491598614851E-2</v>
      </c>
      <c r="E88" s="101">
        <f t="shared" si="5"/>
        <v>2.039491598614851E-2</v>
      </c>
      <c r="F88" s="100">
        <f t="shared" si="6"/>
        <v>0.10064780462912548</v>
      </c>
      <c r="G88" s="101">
        <f t="shared" si="7"/>
        <v>0.10064780462912548</v>
      </c>
      <c r="H88" s="61"/>
      <c r="I88" s="61"/>
      <c r="J88" s="141" t="str">
        <f>'State data for spotlight'!J7</f>
        <v>2,837,892</v>
      </c>
      <c r="K88" s="141"/>
      <c r="L88" s="100">
        <f>'State data for spotlight'!L7</f>
        <v>2.3694487350507165E-2</v>
      </c>
      <c r="M88" s="101">
        <f>'State data for spotlight'!L7</f>
        <v>2.3694487350507165E-2</v>
      </c>
      <c r="N88" s="100">
        <f>'State data for spotlight'!N7</f>
        <v>7.6993956763764304E-2</v>
      </c>
      <c r="O88" s="101">
        <f>'State data for spotlight'!N7</f>
        <v>7.6993956763764304E-2</v>
      </c>
      <c r="S88" s="119" t="s">
        <v>202</v>
      </c>
      <c r="T88" s="119"/>
      <c r="U88" s="116"/>
      <c r="V88" s="116">
        <v>0</v>
      </c>
      <c r="W88" s="116">
        <v>19280</v>
      </c>
      <c r="X88" s="116">
        <v>20262</v>
      </c>
      <c r="Y88" s="116">
        <v>21238</v>
      </c>
      <c r="Z88" s="116">
        <v>21664</v>
      </c>
    </row>
    <row r="89" spans="1:30" ht="15" customHeight="1" x14ac:dyDescent="0.25">
      <c r="A89" s="51" t="s">
        <v>102</v>
      </c>
      <c r="B89" s="51"/>
      <c r="C89" s="61" t="str">
        <f t="shared" si="3"/>
        <v>$48,522</v>
      </c>
      <c r="D89" s="100">
        <f t="shared" si="4"/>
        <v>2.8506051677724242E-2</v>
      </c>
      <c r="E89" s="101">
        <f t="shared" si="5"/>
        <v>2.8506051677724242E-2</v>
      </c>
      <c r="F89" s="100">
        <f t="shared" si="6"/>
        <v>9.6575950953354583E-2</v>
      </c>
      <c r="G89" s="101">
        <f t="shared" si="7"/>
        <v>9.6575950953354583E-2</v>
      </c>
      <c r="H89" s="61"/>
      <c r="I89" s="61"/>
      <c r="J89" s="61"/>
      <c r="K89" s="61" t="str">
        <f>'State data for spotlight'!J8</f>
        <v>$45,152</v>
      </c>
      <c r="L89" s="100">
        <f>'State data for spotlight'!L8</f>
        <v>2.2348013132571065E-2</v>
      </c>
      <c r="M89" s="101">
        <f>'State data for spotlight'!L8</f>
        <v>2.2348013132571065E-2</v>
      </c>
      <c r="N89" s="100">
        <f>'State data for spotlight'!N8</f>
        <v>9.9592085235920891E-2</v>
      </c>
      <c r="O89" s="101">
        <f>'State data for spotlight'!N8</f>
        <v>9.9592085235920891E-2</v>
      </c>
      <c r="S89" s="119" t="s">
        <v>203</v>
      </c>
      <c r="T89" s="119"/>
      <c r="U89" s="116"/>
      <c r="V89" s="116">
        <v>0</v>
      </c>
      <c r="W89" s="116">
        <v>18248</v>
      </c>
      <c r="X89" s="116">
        <v>19068</v>
      </c>
      <c r="Y89" s="116">
        <v>20356</v>
      </c>
      <c r="Z89" s="116">
        <v>21169</v>
      </c>
    </row>
    <row r="90" spans="1:30" ht="15" customHeight="1" x14ac:dyDescent="0.25">
      <c r="A90" s="51" t="s">
        <v>7</v>
      </c>
      <c r="B90" s="51"/>
      <c r="C90" s="61" t="str">
        <f t="shared" si="3"/>
        <v>$51,235.9 mil</v>
      </c>
      <c r="D90" s="100">
        <f t="shared" si="4"/>
        <v>4.9684477888169765E-2</v>
      </c>
      <c r="E90" s="101">
        <f t="shared" si="5"/>
        <v>4.9684477888169765E-2</v>
      </c>
      <c r="F90" s="100">
        <f t="shared" si="6"/>
        <v>0.19130825299443965</v>
      </c>
      <c r="G90" s="101">
        <f t="shared" si="7"/>
        <v>0.19130825299443965</v>
      </c>
      <c r="H90" s="61"/>
      <c r="I90" s="61"/>
      <c r="J90" s="61"/>
      <c r="K90" s="61" t="str">
        <f>'State data for spotlight'!J9</f>
        <v>$167.8 bil</v>
      </c>
      <c r="L90" s="100">
        <f>'State data for spotlight'!L9</f>
        <v>4.8035002531285009E-2</v>
      </c>
      <c r="M90" s="101">
        <f>'State data for spotlight'!L9</f>
        <v>4.8035002531285009E-2</v>
      </c>
      <c r="N90" s="100">
        <f>'State data for spotlight'!N9</f>
        <v>0.16543514379039959</v>
      </c>
      <c r="O90" s="101">
        <f>'State data for spotlight'!N9</f>
        <v>0.16543514379039959</v>
      </c>
      <c r="S90" s="119" t="s">
        <v>59</v>
      </c>
      <c r="T90" s="119"/>
      <c r="U90" s="116"/>
      <c r="V90" s="116">
        <v>0</v>
      </c>
      <c r="W90" s="116">
        <v>30703</v>
      </c>
      <c r="X90" s="116">
        <v>31880</v>
      </c>
      <c r="Y90" s="116">
        <v>33355</v>
      </c>
      <c r="Z90" s="116">
        <v>33823</v>
      </c>
    </row>
    <row r="91" spans="1:30" ht="15" customHeight="1" x14ac:dyDescent="0.25">
      <c r="S91" s="122" t="s">
        <v>54</v>
      </c>
      <c r="T91" s="122"/>
      <c r="U91" s="116"/>
      <c r="V91" s="116">
        <v>0</v>
      </c>
      <c r="W91" s="116">
        <v>350579</v>
      </c>
      <c r="X91" s="116">
        <v>360333</v>
      </c>
      <c r="Y91" s="116">
        <v>372289</v>
      </c>
      <c r="Z91" s="116">
        <v>378049</v>
      </c>
    </row>
    <row r="92" spans="1:30" ht="15" customHeight="1" x14ac:dyDescent="0.25">
      <c r="A92" s="19" t="s">
        <v>206</v>
      </c>
      <c r="S92" s="133" t="s">
        <v>55</v>
      </c>
      <c r="T92" s="133"/>
    </row>
    <row r="93" spans="1:30" ht="15" customHeight="1" x14ac:dyDescent="0.25">
      <c r="A93" s="60" t="s">
        <v>207</v>
      </c>
      <c r="S93" s="119" t="s">
        <v>57</v>
      </c>
      <c r="T93" s="119"/>
      <c r="U93" s="116"/>
      <c r="V93" s="116">
        <v>0</v>
      </c>
      <c r="W93" s="116">
        <v>29725</v>
      </c>
      <c r="X93" s="116">
        <v>32236</v>
      </c>
      <c r="Y93" s="116">
        <v>34130</v>
      </c>
      <c r="Z93" s="116">
        <v>35336</v>
      </c>
    </row>
    <row r="94" spans="1:30" ht="15" customHeight="1" x14ac:dyDescent="0.25">
      <c r="S94" s="119" t="s">
        <v>58</v>
      </c>
      <c r="T94" s="119"/>
      <c r="U94" s="116"/>
      <c r="V94" s="116">
        <v>0</v>
      </c>
      <c r="W94" s="116">
        <v>86464</v>
      </c>
      <c r="X94" s="116">
        <v>90801</v>
      </c>
      <c r="Y94" s="116">
        <v>94988</v>
      </c>
      <c r="Z94" s="116">
        <v>99657</v>
      </c>
    </row>
    <row r="95" spans="1:30" ht="15" customHeight="1" x14ac:dyDescent="0.25">
      <c r="A95" s="19" t="s">
        <v>283</v>
      </c>
      <c r="S95" s="119" t="s">
        <v>199</v>
      </c>
      <c r="T95" s="119"/>
      <c r="U95" s="116"/>
      <c r="V95" s="116">
        <v>0</v>
      </c>
      <c r="W95" s="116">
        <v>8886</v>
      </c>
      <c r="X95" s="116">
        <v>9416</v>
      </c>
      <c r="Y95" s="116">
        <v>10004</v>
      </c>
      <c r="Z95" s="116">
        <v>10598</v>
      </c>
    </row>
    <row r="96" spans="1:30" ht="15" customHeight="1" x14ac:dyDescent="0.25">
      <c r="S96" s="119" t="s">
        <v>200</v>
      </c>
      <c r="T96" s="119"/>
      <c r="U96" s="116"/>
      <c r="V96" s="116">
        <v>0</v>
      </c>
      <c r="W96" s="116">
        <v>37364</v>
      </c>
      <c r="X96" s="116">
        <v>40264</v>
      </c>
      <c r="Y96" s="116">
        <v>43586</v>
      </c>
      <c r="Z96" s="116">
        <v>45924</v>
      </c>
    </row>
    <row r="97" spans="1:32" ht="15" customHeight="1" x14ac:dyDescent="0.25">
      <c r="S97" s="119" t="s">
        <v>201</v>
      </c>
      <c r="T97" s="119"/>
      <c r="U97" s="116"/>
      <c r="V97" s="116">
        <v>0</v>
      </c>
      <c r="W97" s="116">
        <v>60376</v>
      </c>
      <c r="X97" s="116">
        <v>65864</v>
      </c>
      <c r="Y97" s="116">
        <v>67254</v>
      </c>
      <c r="Z97" s="116">
        <v>68682</v>
      </c>
    </row>
    <row r="98" spans="1:32" ht="15" customHeight="1" x14ac:dyDescent="0.25">
      <c r="S98" s="119" t="s">
        <v>202</v>
      </c>
      <c r="T98" s="119"/>
      <c r="U98" s="116"/>
      <c r="V98" s="116">
        <v>0</v>
      </c>
      <c r="W98" s="116">
        <v>27582</v>
      </c>
      <c r="X98" s="116">
        <v>28671</v>
      </c>
      <c r="Y98" s="116">
        <v>30063</v>
      </c>
      <c r="Z98" s="116">
        <v>30063</v>
      </c>
    </row>
    <row r="99" spans="1:32" ht="15" customHeight="1" x14ac:dyDescent="0.25">
      <c r="S99" s="119" t="s">
        <v>203</v>
      </c>
      <c r="T99" s="119"/>
      <c r="U99" s="116"/>
      <c r="V99" s="116">
        <v>0</v>
      </c>
      <c r="W99" s="116">
        <v>2236</v>
      </c>
      <c r="X99" s="116">
        <v>2469</v>
      </c>
      <c r="Y99" s="116">
        <v>2741</v>
      </c>
      <c r="Z99" s="116">
        <v>2823</v>
      </c>
    </row>
    <row r="100" spans="1:32" x14ac:dyDescent="0.25">
      <c r="A100" s="20"/>
      <c r="S100" s="119" t="s">
        <v>59</v>
      </c>
      <c r="T100" s="119"/>
      <c r="U100" s="116"/>
      <c r="V100" s="116">
        <v>0</v>
      </c>
      <c r="W100" s="116">
        <v>15612</v>
      </c>
      <c r="X100" s="116">
        <v>16511</v>
      </c>
      <c r="Y100" s="116">
        <v>17807</v>
      </c>
      <c r="Z100" s="116">
        <v>18676</v>
      </c>
    </row>
    <row r="101" spans="1:32" x14ac:dyDescent="0.25">
      <c r="S101" s="122" t="s">
        <v>54</v>
      </c>
      <c r="T101" s="122"/>
      <c r="U101" s="116"/>
      <c r="V101" s="116">
        <v>0</v>
      </c>
      <c r="W101" s="116">
        <v>330792</v>
      </c>
      <c r="X101" s="116">
        <v>342223</v>
      </c>
      <c r="Y101" s="116">
        <v>354833</v>
      </c>
      <c r="Z101" s="116">
        <v>363920</v>
      </c>
    </row>
    <row r="102" spans="1:32" x14ac:dyDescent="0.25">
      <c r="A102" s="21"/>
      <c r="S102" s="119"/>
      <c r="T102" s="119"/>
      <c r="Y102" s="127"/>
      <c r="Z102" s="127"/>
    </row>
    <row r="103" spans="1:32" x14ac:dyDescent="0.25">
      <c r="A103" s="22"/>
      <c r="S103" s="132" t="s">
        <v>14</v>
      </c>
      <c r="T103" s="132"/>
      <c r="U103" s="110"/>
      <c r="V103" s="110" t="s">
        <v>63</v>
      </c>
      <c r="W103" s="110" t="s">
        <v>60</v>
      </c>
      <c r="X103" s="110" t="s">
        <v>94</v>
      </c>
      <c r="Y103" s="110" t="s">
        <v>198</v>
      </c>
      <c r="Z103" s="110" t="s">
        <v>208</v>
      </c>
      <c r="AB103" s="129" t="s">
        <v>25</v>
      </c>
      <c r="AC103" s="110"/>
      <c r="AD103" s="110" t="s">
        <v>33</v>
      </c>
      <c r="AE103" s="110"/>
      <c r="AF103" s="110"/>
    </row>
    <row r="104" spans="1:32" x14ac:dyDescent="0.25">
      <c r="S104" s="119" t="s">
        <v>15</v>
      </c>
      <c r="T104" s="119"/>
      <c r="U104" s="116"/>
      <c r="V104" s="116">
        <v>0</v>
      </c>
      <c r="W104" s="116">
        <v>676529</v>
      </c>
      <c r="X104" s="116">
        <v>731172</v>
      </c>
      <c r="Y104" s="116">
        <v>761119</v>
      </c>
      <c r="Z104" s="116">
        <v>781371</v>
      </c>
      <c r="AB104" s="113" t="str">
        <f>TEXT(Z104,"###,###")</f>
        <v>781,371</v>
      </c>
      <c r="AD104" s="134">
        <f>Z104/($Z$4)*100</f>
        <v>73.269787984209003</v>
      </c>
      <c r="AF104" s="113"/>
    </row>
    <row r="105" spans="1:32" x14ac:dyDescent="0.25">
      <c r="S105" s="119" t="s">
        <v>18</v>
      </c>
      <c r="T105" s="119"/>
      <c r="U105" s="116"/>
      <c r="V105" s="116">
        <v>0</v>
      </c>
      <c r="W105" s="116">
        <v>206571</v>
      </c>
      <c r="X105" s="116">
        <v>202056</v>
      </c>
      <c r="Y105" s="116">
        <v>205985</v>
      </c>
      <c r="Z105" s="116">
        <v>214369</v>
      </c>
      <c r="AB105" s="113" t="str">
        <f>TEXT(Z105,"###,###")</f>
        <v>214,369</v>
      </c>
      <c r="AD105" s="134">
        <f>Z105/($Z$4)*100</f>
        <v>20.101553782245436</v>
      </c>
      <c r="AF105" s="113"/>
    </row>
    <row r="106" spans="1:32" x14ac:dyDescent="0.25">
      <c r="S106" s="122" t="s">
        <v>54</v>
      </c>
      <c r="T106" s="122"/>
      <c r="U106" s="124"/>
      <c r="V106" s="124">
        <v>0</v>
      </c>
      <c r="W106" s="124">
        <v>883100</v>
      </c>
      <c r="X106" s="124">
        <v>933228</v>
      </c>
      <c r="Y106" s="124">
        <v>967104</v>
      </c>
      <c r="Z106" s="124">
        <v>995740</v>
      </c>
      <c r="AB106" s="113"/>
      <c r="AD106" s="134"/>
      <c r="AF106" s="113"/>
    </row>
    <row r="107" spans="1:32" x14ac:dyDescent="0.25">
      <c r="S107" s="132" t="s">
        <v>19</v>
      </c>
      <c r="T107" s="132"/>
      <c r="U107" s="116"/>
      <c r="V107" s="116"/>
      <c r="W107" s="116"/>
      <c r="X107" s="116"/>
      <c r="Y107" s="116"/>
      <c r="Z107" s="116"/>
    </row>
    <row r="108" spans="1:32" x14ac:dyDescent="0.25">
      <c r="S108" s="119" t="s">
        <v>20</v>
      </c>
      <c r="T108" s="119"/>
      <c r="U108" s="116"/>
      <c r="V108" s="116">
        <v>0</v>
      </c>
      <c r="W108" s="116">
        <v>119575</v>
      </c>
      <c r="X108" s="116">
        <v>131010</v>
      </c>
      <c r="Y108" s="116">
        <v>162918</v>
      </c>
      <c r="Z108" s="116">
        <v>145048</v>
      </c>
      <c r="AB108" s="113" t="str">
        <f>TEXT(Z108,"###,###")</f>
        <v>145,048</v>
      </c>
      <c r="AD108" s="134">
        <f>Z108/($Z$4)*100</f>
        <v>13.601267781288973</v>
      </c>
      <c r="AF108" s="113"/>
    </row>
    <row r="109" spans="1:32" x14ac:dyDescent="0.25">
      <c r="S109" s="119" t="s">
        <v>21</v>
      </c>
      <c r="T109" s="119"/>
      <c r="U109" s="116"/>
      <c r="V109" s="116">
        <v>0</v>
      </c>
      <c r="W109" s="116">
        <v>126080</v>
      </c>
      <c r="X109" s="116">
        <v>134465</v>
      </c>
      <c r="Y109" s="116">
        <v>135023</v>
      </c>
      <c r="Z109" s="116">
        <v>136206</v>
      </c>
      <c r="AB109" s="113" t="str">
        <f>TEXT(Z109,"###,###")</f>
        <v>136,206</v>
      </c>
      <c r="AD109" s="134">
        <f>Z109/($Z$4)*100</f>
        <v>12.772146319964742</v>
      </c>
      <c r="AF109" s="113"/>
    </row>
    <row r="110" spans="1:32" x14ac:dyDescent="0.25">
      <c r="S110" s="119" t="s">
        <v>22</v>
      </c>
      <c r="T110" s="119"/>
      <c r="U110" s="116"/>
      <c r="V110" s="116">
        <v>0</v>
      </c>
      <c r="W110" s="116">
        <v>203847</v>
      </c>
      <c r="X110" s="116">
        <v>214869</v>
      </c>
      <c r="Y110" s="116">
        <v>210526</v>
      </c>
      <c r="Z110" s="116">
        <v>222312</v>
      </c>
      <c r="AB110" s="113" t="str">
        <f>TEXT(Z110,"###,###")</f>
        <v>222,312</v>
      </c>
      <c r="AD110" s="134">
        <f>Z110/($Z$4)*100</f>
        <v>20.846375289517361</v>
      </c>
      <c r="AF110" s="113"/>
    </row>
    <row r="111" spans="1:32" x14ac:dyDescent="0.25">
      <c r="S111" s="119" t="s">
        <v>23</v>
      </c>
      <c r="T111" s="119"/>
      <c r="U111" s="116"/>
      <c r="V111" s="116">
        <v>0</v>
      </c>
      <c r="W111" s="116">
        <v>433598</v>
      </c>
      <c r="X111" s="116">
        <v>452885</v>
      </c>
      <c r="Y111" s="116">
        <v>458638</v>
      </c>
      <c r="Z111" s="116">
        <v>492177</v>
      </c>
      <c r="AB111" s="113" t="str">
        <f>TEXT(Z111,"###,###")</f>
        <v>492,177</v>
      </c>
      <c r="AD111" s="134">
        <f>Z111/($Z$4)*100</f>
        <v>46.151833688099551</v>
      </c>
      <c r="AF111" s="113"/>
    </row>
    <row r="112" spans="1:32" x14ac:dyDescent="0.25">
      <c r="S112" s="122" t="s">
        <v>54</v>
      </c>
      <c r="T112" s="122"/>
      <c r="U112" s="116"/>
      <c r="V112" s="116">
        <v>0</v>
      </c>
      <c r="W112" s="116">
        <v>963549</v>
      </c>
      <c r="X112" s="116">
        <v>1002968</v>
      </c>
      <c r="Y112" s="116">
        <v>1038785</v>
      </c>
      <c r="Z112" s="116">
        <v>1066432</v>
      </c>
    </row>
    <row r="113" spans="19:32" x14ac:dyDescent="0.25">
      <c r="AB113" s="129" t="s">
        <v>25</v>
      </c>
      <c r="AC113" s="110"/>
      <c r="AD113" s="110" t="s">
        <v>196</v>
      </c>
      <c r="AF113" s="110" t="s">
        <v>197</v>
      </c>
    </row>
    <row r="114" spans="19:32" x14ac:dyDescent="0.25">
      <c r="S114" s="119" t="s">
        <v>92</v>
      </c>
      <c r="T114" s="116"/>
      <c r="U114" s="116"/>
      <c r="V114" s="116"/>
      <c r="W114" s="116"/>
      <c r="X114" s="116"/>
      <c r="Y114" s="116"/>
      <c r="Z114" s="116"/>
      <c r="AB114" s="113"/>
      <c r="AD114" s="114"/>
      <c r="AF114" s="114"/>
    </row>
    <row r="115" spans="19:32" x14ac:dyDescent="0.25">
      <c r="S115" s="119" t="s">
        <v>93</v>
      </c>
      <c r="T115" s="116"/>
      <c r="U115" s="116"/>
      <c r="V115" s="116"/>
      <c r="W115" s="116"/>
      <c r="X115" s="116"/>
      <c r="Y115" s="116"/>
      <c r="Z115" s="116"/>
      <c r="AB115" s="113"/>
      <c r="AD115" s="114"/>
      <c r="AF115" s="114"/>
    </row>
    <row r="116" spans="19:32" x14ac:dyDescent="0.25">
      <c r="S116" s="122" t="s">
        <v>54</v>
      </c>
      <c r="T116" s="124"/>
      <c r="U116" s="124"/>
      <c r="V116" s="124"/>
      <c r="W116" s="124"/>
      <c r="X116" s="124"/>
      <c r="Y116" s="124"/>
      <c r="Z116" s="124"/>
    </row>
    <row r="118" spans="19:32" x14ac:dyDescent="0.25">
      <c r="S118" s="105" t="s">
        <v>103</v>
      </c>
      <c r="T118" s="135"/>
      <c r="U118" s="135"/>
      <c r="V118" s="135">
        <v>38.92</v>
      </c>
      <c r="W118" s="135">
        <v>39.93</v>
      </c>
      <c r="X118" s="135">
        <v>38.97</v>
      </c>
      <c r="Y118" s="135">
        <v>38.979999999999997</v>
      </c>
      <c r="Z118" s="135">
        <v>39.03</v>
      </c>
      <c r="AB118" s="113" t="str">
        <f>TEXT(Z118,"##.0")</f>
        <v>39.0</v>
      </c>
    </row>
    <row r="120" spans="19:32" x14ac:dyDescent="0.25">
      <c r="S120" s="105" t="s">
        <v>104</v>
      </c>
      <c r="T120" s="116"/>
      <c r="U120" s="116"/>
      <c r="V120" s="116">
        <v>593620</v>
      </c>
      <c r="W120" s="116">
        <v>597658</v>
      </c>
      <c r="X120" s="116">
        <v>614128</v>
      </c>
      <c r="Y120" s="116">
        <v>634839</v>
      </c>
      <c r="Z120" s="116">
        <v>645160</v>
      </c>
      <c r="AB120" s="113" t="str">
        <f>TEXT(Z120,"###,###")</f>
        <v>645,160</v>
      </c>
    </row>
    <row r="121" spans="19:32" x14ac:dyDescent="0.25">
      <c r="S121" s="105" t="s">
        <v>105</v>
      </c>
      <c r="T121" s="116"/>
      <c r="U121" s="116"/>
      <c r="V121" s="116">
        <v>37347</v>
      </c>
      <c r="W121" s="116">
        <v>37885</v>
      </c>
      <c r="X121" s="116">
        <v>39182</v>
      </c>
      <c r="Y121" s="116">
        <v>40527</v>
      </c>
      <c r="Z121" s="116">
        <v>41887</v>
      </c>
      <c r="AB121" s="113" t="str">
        <f>TEXT(Z121,"###,###")</f>
        <v>41,887</v>
      </c>
    </row>
    <row r="122" spans="19:32" x14ac:dyDescent="0.25">
      <c r="S122" s="105" t="s">
        <v>106</v>
      </c>
      <c r="T122" s="116"/>
      <c r="U122" s="116"/>
      <c r="V122" s="116">
        <v>43156</v>
      </c>
      <c r="W122" s="116">
        <v>45830</v>
      </c>
      <c r="X122" s="116">
        <v>49246</v>
      </c>
      <c r="Y122" s="116">
        <v>51776</v>
      </c>
      <c r="Z122" s="116">
        <v>54923</v>
      </c>
      <c r="AB122" s="113" t="str">
        <f>TEXT(Z122,"###,###")</f>
        <v>54,923</v>
      </c>
    </row>
    <row r="123" spans="19:32" x14ac:dyDescent="0.25">
      <c r="AB123" s="129" t="s">
        <v>25</v>
      </c>
      <c r="AC123" s="110"/>
      <c r="AD123" s="110" t="s">
        <v>33</v>
      </c>
      <c r="AE123" s="110"/>
      <c r="AF123" s="110"/>
    </row>
    <row r="124" spans="19:32" x14ac:dyDescent="0.25">
      <c r="S124" s="105" t="s">
        <v>107</v>
      </c>
      <c r="T124" s="116"/>
      <c r="U124" s="116"/>
      <c r="V124" s="116">
        <v>636776</v>
      </c>
      <c r="W124" s="116">
        <v>643488</v>
      </c>
      <c r="X124" s="116">
        <v>663374</v>
      </c>
      <c r="Y124" s="116">
        <v>686615</v>
      </c>
      <c r="Z124" s="116">
        <v>700083</v>
      </c>
      <c r="AB124" s="113" t="str">
        <f>TEXT(Z124,"###,###")</f>
        <v>700,083</v>
      </c>
      <c r="AD124" s="131">
        <f>Z124/$Z$7*100</f>
        <v>94.354369167569658</v>
      </c>
    </row>
    <row r="125" spans="19:32" x14ac:dyDescent="0.25">
      <c r="S125" s="105" t="s">
        <v>108</v>
      </c>
      <c r="T125" s="116"/>
      <c r="U125" s="116"/>
      <c r="V125" s="116">
        <v>80503</v>
      </c>
      <c r="W125" s="116">
        <v>83715</v>
      </c>
      <c r="X125" s="116">
        <v>88428</v>
      </c>
      <c r="Y125" s="116">
        <v>92303</v>
      </c>
      <c r="Z125" s="116">
        <v>96810</v>
      </c>
      <c r="AB125" s="113" t="str">
        <f>TEXT(Z125,"###,###")</f>
        <v>96,810</v>
      </c>
      <c r="AD125" s="131">
        <f>Z125/$Z$7*100</f>
        <v>13.047662175931169</v>
      </c>
    </row>
    <row r="127" spans="19:32" x14ac:dyDescent="0.25">
      <c r="S127" s="105" t="s">
        <v>109</v>
      </c>
      <c r="T127" s="116"/>
      <c r="U127" s="116"/>
      <c r="V127" s="116">
        <v>348335</v>
      </c>
      <c r="W127" s="116">
        <v>350579</v>
      </c>
      <c r="X127" s="116">
        <v>360333</v>
      </c>
      <c r="Y127" s="116">
        <v>372289</v>
      </c>
      <c r="Z127" s="116">
        <v>378050</v>
      </c>
      <c r="AB127" s="113" t="str">
        <f>TEXT(Z127,"###,###")</f>
        <v>378,050</v>
      </c>
      <c r="AD127" s="131">
        <f>Z127/$Z$7*100</f>
        <v>50.952057490040062</v>
      </c>
    </row>
    <row r="128" spans="19:32" x14ac:dyDescent="0.25">
      <c r="S128" s="105" t="s">
        <v>110</v>
      </c>
      <c r="T128" s="116"/>
      <c r="U128" s="116"/>
      <c r="V128" s="116">
        <v>325787</v>
      </c>
      <c r="W128" s="116">
        <v>330792</v>
      </c>
      <c r="X128" s="116">
        <v>342223</v>
      </c>
      <c r="Y128" s="116">
        <v>354833</v>
      </c>
      <c r="Z128" s="116">
        <v>363918</v>
      </c>
      <c r="AB128" s="113" t="str">
        <f>TEXT(Z128,"###,###")</f>
        <v>363,918</v>
      </c>
      <c r="AD128" s="131">
        <f>Z128/$Z$7*100</f>
        <v>49.04740340605845</v>
      </c>
    </row>
  </sheetData>
  <sheetProtection selectLockedCells="1"/>
  <mergeCells count="16">
    <mergeCell ref="J87:K87"/>
    <mergeCell ref="J88:K88"/>
    <mergeCell ref="D84:E84"/>
    <mergeCell ref="F84:G84"/>
    <mergeCell ref="L84:M84"/>
    <mergeCell ref="N84:O84"/>
    <mergeCell ref="J85:K85"/>
    <mergeCell ref="J86:K86"/>
    <mergeCell ref="AB2:AF2"/>
    <mergeCell ref="G12:L12"/>
    <mergeCell ref="C82:G82"/>
    <mergeCell ref="J82:O82"/>
    <mergeCell ref="D83:E83"/>
    <mergeCell ref="F83:G83"/>
    <mergeCell ref="L83:M83"/>
    <mergeCell ref="N83:O83"/>
  </mergeCells>
  <pageMargins left="0.43307086614173229" right="0.23622047244094491" top="0.51181102362204722" bottom="0.55118110236220474" header="0.31496062992125984" footer="0.31496062992125984"/>
  <pageSetup paperSize="9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FA0CCC0D-072A-4D22-83E3-D46D9E69101D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E85:E90</xm:sqref>
        </x14:conditionalFormatting>
        <x14:conditionalFormatting xmlns:xm="http://schemas.microsoft.com/office/excel/2006/main">
          <x14:cfRule type="iconSet" priority="2" id="{A6256BEC-1027-4630-B38D-F2FEA911CFDF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G85:G90</xm:sqref>
        </x14:conditionalFormatting>
        <x14:conditionalFormatting xmlns:xm="http://schemas.microsoft.com/office/excel/2006/main">
          <x14:cfRule type="iconSet" priority="3" id="{A167872C-EB58-466B-9801-7D33CA6C9385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M85:M90</xm:sqref>
        </x14:conditionalFormatting>
        <x14:conditionalFormatting xmlns:xm="http://schemas.microsoft.com/office/excel/2006/main">
          <x14:cfRule type="iconSet" priority="4" id="{58F8B4E0-7A2A-44D6-A1A2-F9A43F8701FB}">
            <x14:iconSet iconSet="3Arrows" showValue="0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O85:O90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80</vt:i4>
      </vt:variant>
      <vt:variant>
        <vt:lpstr>Named Ranges</vt:lpstr>
      </vt:variant>
      <vt:variant>
        <vt:i4>78</vt:i4>
      </vt:variant>
    </vt:vector>
  </HeadingPairs>
  <TitlesOfParts>
    <vt:vector size="158" baseType="lpstr">
      <vt:lpstr>Contents</vt:lpstr>
      <vt:lpstr>Table 9.1</vt:lpstr>
      <vt:lpstr>Table 9.2</vt:lpstr>
      <vt:lpstr>Table 9.3</vt:lpstr>
      <vt:lpstr>Table 9.4</vt:lpstr>
      <vt:lpstr>Table 9.5</vt:lpstr>
      <vt:lpstr>Table 9.6</vt:lpstr>
      <vt:lpstr>Table 9.7</vt:lpstr>
      <vt:lpstr>Table 9.8</vt:lpstr>
      <vt:lpstr>Table 9.9</vt:lpstr>
      <vt:lpstr>Table 9.10</vt:lpstr>
      <vt:lpstr>Table 9.11</vt:lpstr>
      <vt:lpstr>Table 9.12</vt:lpstr>
      <vt:lpstr>Table 9.13</vt:lpstr>
      <vt:lpstr>Table 9.14</vt:lpstr>
      <vt:lpstr>Table 9.15</vt:lpstr>
      <vt:lpstr>Table 9.16</vt:lpstr>
      <vt:lpstr>Table 9.17</vt:lpstr>
      <vt:lpstr>Table 9.18</vt:lpstr>
      <vt:lpstr>Table 9.19</vt:lpstr>
      <vt:lpstr>Table 9.20</vt:lpstr>
      <vt:lpstr>Table 9.21</vt:lpstr>
      <vt:lpstr>Table 9.22</vt:lpstr>
      <vt:lpstr>Table 9.23</vt:lpstr>
      <vt:lpstr>Table 9.24</vt:lpstr>
      <vt:lpstr>Table 9.25</vt:lpstr>
      <vt:lpstr>Table 9.26</vt:lpstr>
      <vt:lpstr>Table 9.27</vt:lpstr>
      <vt:lpstr>Table 9.28</vt:lpstr>
      <vt:lpstr>Table 9.29</vt:lpstr>
      <vt:lpstr>Table 9.30</vt:lpstr>
      <vt:lpstr>Table 9.31</vt:lpstr>
      <vt:lpstr>Table 9.32</vt:lpstr>
      <vt:lpstr>Table 9.33</vt:lpstr>
      <vt:lpstr>Table 9.34</vt:lpstr>
      <vt:lpstr>Table 9.35</vt:lpstr>
      <vt:lpstr>Table 9.36</vt:lpstr>
      <vt:lpstr>Table 9.37</vt:lpstr>
      <vt:lpstr>Table 9.38</vt:lpstr>
      <vt:lpstr>Table 9.39</vt:lpstr>
      <vt:lpstr>Table 9.40</vt:lpstr>
      <vt:lpstr>Table 9.41</vt:lpstr>
      <vt:lpstr>Table 9.42</vt:lpstr>
      <vt:lpstr>Table 9.43</vt:lpstr>
      <vt:lpstr>Table 9.44</vt:lpstr>
      <vt:lpstr>Table 9.45</vt:lpstr>
      <vt:lpstr>Table 9.46</vt:lpstr>
      <vt:lpstr>Table 9.47</vt:lpstr>
      <vt:lpstr>Table 9.48</vt:lpstr>
      <vt:lpstr>Table 9.49</vt:lpstr>
      <vt:lpstr>Table 9.50</vt:lpstr>
      <vt:lpstr>Table 9.51</vt:lpstr>
      <vt:lpstr>Table 9.52</vt:lpstr>
      <vt:lpstr>Table 9.53</vt:lpstr>
      <vt:lpstr>Table 9.54</vt:lpstr>
      <vt:lpstr>Table 9.55</vt:lpstr>
      <vt:lpstr>Table 9.56</vt:lpstr>
      <vt:lpstr>Table 9.57</vt:lpstr>
      <vt:lpstr>Table 9.58</vt:lpstr>
      <vt:lpstr>Table 9.59</vt:lpstr>
      <vt:lpstr>Table 9.60</vt:lpstr>
      <vt:lpstr>Table 9.61</vt:lpstr>
      <vt:lpstr>Table 9.62</vt:lpstr>
      <vt:lpstr>Table 9.63</vt:lpstr>
      <vt:lpstr>Table 9.64</vt:lpstr>
      <vt:lpstr>Table 9.65</vt:lpstr>
      <vt:lpstr>Table 9.66</vt:lpstr>
      <vt:lpstr>Table 9.67</vt:lpstr>
      <vt:lpstr>Table 9.68</vt:lpstr>
      <vt:lpstr>Table 9.69</vt:lpstr>
      <vt:lpstr>Table 9.70</vt:lpstr>
      <vt:lpstr>Table 9.71</vt:lpstr>
      <vt:lpstr>Table 9.72</vt:lpstr>
      <vt:lpstr>Table 9.73</vt:lpstr>
      <vt:lpstr>Table 9.74</vt:lpstr>
      <vt:lpstr>Table 9.75</vt:lpstr>
      <vt:lpstr>Table 9.76</vt:lpstr>
      <vt:lpstr>Table 9.77</vt:lpstr>
      <vt:lpstr>Table 9.78</vt:lpstr>
      <vt:lpstr>State data for spotlight</vt:lpstr>
      <vt:lpstr>'Table 9.1'!Print_Area</vt:lpstr>
      <vt:lpstr>'Table 9.10'!Print_Area</vt:lpstr>
      <vt:lpstr>'Table 9.11'!Print_Area</vt:lpstr>
      <vt:lpstr>'Table 9.12'!Print_Area</vt:lpstr>
      <vt:lpstr>'Table 9.13'!Print_Area</vt:lpstr>
      <vt:lpstr>'Table 9.14'!Print_Area</vt:lpstr>
      <vt:lpstr>'Table 9.15'!Print_Area</vt:lpstr>
      <vt:lpstr>'Table 9.16'!Print_Area</vt:lpstr>
      <vt:lpstr>'Table 9.17'!Print_Area</vt:lpstr>
      <vt:lpstr>'Table 9.18'!Print_Area</vt:lpstr>
      <vt:lpstr>'Table 9.19'!Print_Area</vt:lpstr>
      <vt:lpstr>'Table 9.2'!Print_Area</vt:lpstr>
      <vt:lpstr>'Table 9.20'!Print_Area</vt:lpstr>
      <vt:lpstr>'Table 9.21'!Print_Area</vt:lpstr>
      <vt:lpstr>'Table 9.22'!Print_Area</vt:lpstr>
      <vt:lpstr>'Table 9.23'!Print_Area</vt:lpstr>
      <vt:lpstr>'Table 9.24'!Print_Area</vt:lpstr>
      <vt:lpstr>'Table 9.25'!Print_Area</vt:lpstr>
      <vt:lpstr>'Table 9.26'!Print_Area</vt:lpstr>
      <vt:lpstr>'Table 9.27'!Print_Area</vt:lpstr>
      <vt:lpstr>'Table 9.28'!Print_Area</vt:lpstr>
      <vt:lpstr>'Table 9.29'!Print_Area</vt:lpstr>
      <vt:lpstr>'Table 9.3'!Print_Area</vt:lpstr>
      <vt:lpstr>'Table 9.30'!Print_Area</vt:lpstr>
      <vt:lpstr>'Table 9.31'!Print_Area</vt:lpstr>
      <vt:lpstr>'Table 9.32'!Print_Area</vt:lpstr>
      <vt:lpstr>'Table 9.33'!Print_Area</vt:lpstr>
      <vt:lpstr>'Table 9.34'!Print_Area</vt:lpstr>
      <vt:lpstr>'Table 9.35'!Print_Area</vt:lpstr>
      <vt:lpstr>'Table 9.36'!Print_Area</vt:lpstr>
      <vt:lpstr>'Table 9.37'!Print_Area</vt:lpstr>
      <vt:lpstr>'Table 9.38'!Print_Area</vt:lpstr>
      <vt:lpstr>'Table 9.39'!Print_Area</vt:lpstr>
      <vt:lpstr>'Table 9.4'!Print_Area</vt:lpstr>
      <vt:lpstr>'Table 9.40'!Print_Area</vt:lpstr>
      <vt:lpstr>'Table 9.41'!Print_Area</vt:lpstr>
      <vt:lpstr>'Table 9.42'!Print_Area</vt:lpstr>
      <vt:lpstr>'Table 9.43'!Print_Area</vt:lpstr>
      <vt:lpstr>'Table 9.44'!Print_Area</vt:lpstr>
      <vt:lpstr>'Table 9.45'!Print_Area</vt:lpstr>
      <vt:lpstr>'Table 9.46'!Print_Area</vt:lpstr>
      <vt:lpstr>'Table 9.47'!Print_Area</vt:lpstr>
      <vt:lpstr>'Table 9.48'!Print_Area</vt:lpstr>
      <vt:lpstr>'Table 9.49'!Print_Area</vt:lpstr>
      <vt:lpstr>'Table 9.5'!Print_Area</vt:lpstr>
      <vt:lpstr>'Table 9.50'!Print_Area</vt:lpstr>
      <vt:lpstr>'Table 9.51'!Print_Area</vt:lpstr>
      <vt:lpstr>'Table 9.52'!Print_Area</vt:lpstr>
      <vt:lpstr>'Table 9.53'!Print_Area</vt:lpstr>
      <vt:lpstr>'Table 9.54'!Print_Area</vt:lpstr>
      <vt:lpstr>'Table 9.55'!Print_Area</vt:lpstr>
      <vt:lpstr>'Table 9.56'!Print_Area</vt:lpstr>
      <vt:lpstr>'Table 9.57'!Print_Area</vt:lpstr>
      <vt:lpstr>'Table 9.58'!Print_Area</vt:lpstr>
      <vt:lpstr>'Table 9.59'!Print_Area</vt:lpstr>
      <vt:lpstr>'Table 9.6'!Print_Area</vt:lpstr>
      <vt:lpstr>'Table 9.60'!Print_Area</vt:lpstr>
      <vt:lpstr>'Table 9.61'!Print_Area</vt:lpstr>
      <vt:lpstr>'Table 9.62'!Print_Area</vt:lpstr>
      <vt:lpstr>'Table 9.63'!Print_Area</vt:lpstr>
      <vt:lpstr>'Table 9.64'!Print_Area</vt:lpstr>
      <vt:lpstr>'Table 9.65'!Print_Area</vt:lpstr>
      <vt:lpstr>'Table 9.66'!Print_Area</vt:lpstr>
      <vt:lpstr>'Table 9.67'!Print_Area</vt:lpstr>
      <vt:lpstr>'Table 9.68'!Print_Area</vt:lpstr>
      <vt:lpstr>'Table 9.69'!Print_Area</vt:lpstr>
      <vt:lpstr>'Table 9.7'!Print_Area</vt:lpstr>
      <vt:lpstr>'Table 9.70'!Print_Area</vt:lpstr>
      <vt:lpstr>'Table 9.71'!Print_Area</vt:lpstr>
      <vt:lpstr>'Table 9.72'!Print_Area</vt:lpstr>
      <vt:lpstr>'Table 9.73'!Print_Area</vt:lpstr>
      <vt:lpstr>'Table 9.74'!Print_Area</vt:lpstr>
      <vt:lpstr>'Table 9.75'!Print_Area</vt:lpstr>
      <vt:lpstr>'Table 9.76'!Print_Area</vt:lpstr>
      <vt:lpstr>'Table 9.77'!Print_Area</vt:lpstr>
      <vt:lpstr>'Table 9.78'!Print_Area</vt:lpstr>
      <vt:lpstr>'Table 9.8'!Print_Area</vt:lpstr>
      <vt:lpstr>'Table 9.9'!Print_Area</vt:lpstr>
    </vt:vector>
  </TitlesOfParts>
  <Company>Australian Bureau of Statistics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Jon Wade1</dc:creator>
  <cp:lastModifiedBy>Son Chu</cp:lastModifiedBy>
  <cp:lastPrinted>2021-10-22T04:41:51Z</cp:lastPrinted>
  <dcterms:created xsi:type="dcterms:W3CDTF">2019-07-02T01:38:47Z</dcterms:created>
  <dcterms:modified xsi:type="dcterms:W3CDTF">2021-10-22T04:42:14Z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2021-05-19T23:35:57Z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dd829078-7429-43a0-921f-a67a55718a78</vt:lpwstr>
  </property>
  <property fmtid="{D5CDD505-2E9C-101B-9397-08002B2CF9AE}" pid="8" name="MSIP_Label_c8e5a7ee-c283-40b0-98eb-fa437df4c031_ContentBits">
    <vt:lpwstr>0</vt:lpwstr>
  </property>
</Properties>
</file>